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<sst xmlns="http://schemas.openxmlformats.org/spreadsheetml/2006/main" count="2179" uniqueCount="602">
  <si>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</si>
  <si>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</si>
  <si>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</si>
  <si>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</si>
  <si>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</si>
  <si>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</si>
  <si>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</si>
  <si>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</si>
  <si>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</si>
  <si>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</si>
  <si>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</si>
  <si>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</si>
  <si>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</si>
  <si>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</si>
  <si>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</si>
  <si>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</si>
  <si>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</si>
  <si>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</si>
  <si>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</si>
  <si>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</si>
  <si>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</si>
  <si>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</si>
  <si>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</si>
  <si>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</si>
  <si>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</si>
  <si>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</si>
  <si>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</si>
  <si>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</si>
  <si>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</si>
  <si>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</si>
  <si>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</si>
  <si>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</si>
  <si>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</si>
  <si>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</si>
  <si>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</si>
  <si>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</si>
  <si>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</si>
  <si>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</si>
  <si>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</si>
  <si>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</si>
  <si>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</si>
  <si>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</si>
  <si>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</si>
  <si>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</si>
  <si>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</si>
  <si>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</si>
  <si>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</si>
  <si>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</si>
  <si>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</si>
  <si>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</si>
  <si>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</si>
  <si>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</si>
  <si>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</si>
  <si>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</si>
  <si>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</si>
  <si>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</si>
  <si>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</si>
  <si>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</si>
  <si>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</si>
  <si>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</si>
  <si>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</si>
  <si>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</si>
  <si>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</si>
  <si>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</si>
  <si>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</si>
  <si>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</si>
  <si>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</si>
  <si>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</si>
  <si>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</si>
  <si>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</si>
  <si>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</si>
  <si>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</si>
  <si>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</si>
  <si>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</si>
  <si>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</si>
  <si>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</si>
  <si>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</si>
  <si>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</si>
  <si>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</si>
  <si>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</si>
  <si>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</si>
  <si>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</si>
  <si>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</si>
  <si>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</si>
  <si>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</si>
  <si>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</si>
  <si>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</si>
  <si>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</si>
  <si>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</si>
  <si>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</si>
  <si>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</si>
  <si>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</si>
  <si>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</si>
  <si>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</si>
  <si>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</si>
  <si>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</si>
  <si>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</si>
  <si>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</si>
  <si>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</si>
  <si>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</si>
  <si>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</si>
  <si>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</si>
  <si>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</si>
  <si>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</si>
  <si>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</si>
  <si>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</si>
  <si>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</si>
  <si>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</si>
  <si>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</si>
  <si>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</si>
  <si>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</si>
  <si>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</si>
  <si>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</si>
  <si>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</si>
  <si>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</si>
  <si>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</si>
  <si>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</si>
  <si>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</si>
  <si>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</si>
  <si>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</si>
  <si>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</si>
  <si>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</si>
  <si>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</si>
  <si>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</si>
  <si>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</si>
  <si>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</si>
  <si>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</si>
  <si>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</si>
  <si>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</si>
  <si>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</si>
  <si>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</si>
  <si>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</si>
  <si>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</si>
  <si>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</si>
  <si>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</si>
  <si>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</si>
  <si>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</si>
  <si>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</si>
  <si>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</si>
  <si>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</si>
  <si>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</si>
  <si>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</si>
  <si>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</si>
  <si>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</si>
  <si>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</si>
  <si>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</si>
  <si>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</si>
  <si>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</si>
  <si>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</si>
  <si>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</si>
  <si>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</si>
  <si>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</si>
  <si>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</si>
  <si>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</si>
  <si>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</si>
  <si>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</si>
  <si>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</si>
  <si>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</si>
  <si>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</si>
  <si>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</si>
  <si>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</si>
  <si>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</si>
  <si>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</si>
  <si>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</si>
  <si>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</si>
  <si>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</si>
  <si>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</si>
  <si>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</si>
  <si>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</si>
  <si>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</si>
  <si>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</si>
  <si>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</si>
  <si>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</si>
  <si>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</si>
  <si>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</si>
  <si>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</si>
  <si>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</si>
  <si>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</si>
  <si>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</si>
  <si>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</si>
  <si>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</si>
  <si>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</si>
  <si>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</si>
  <si>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</si>
  <si>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</si>
  <si>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</si>
  <si>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</si>
  <si>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</si>
  <si>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</si>
  <si>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</si>
  <si>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</si>
  <si>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</si>
  <si>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</si>
  <si>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</si>
  <si>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</si>
  <si>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</si>
  <si>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</si>
  <si>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</si>
  <si>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</si>
  <si>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</si>
  <si>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</si>
  <si>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</si>
  <si>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</si>
  <si>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</si>
  <si>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</si>
  <si>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</si>
  <si>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</si>
  <si>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</si>
  <si>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</si>
  <si>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</si>
  <si>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</si>
  <si>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</si>
  <si>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</si>
  <si>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</si>
  <si>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</si>
  <si>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</si>
  <si>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</si>
  <si>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</si>
  <si>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</si>
  <si>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</si>
  <si>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</si>
  <si>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</si>
  <si>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</si>
  <si>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</si>
  <si>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</si>
  <si>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</si>
  <si>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</si>
  <si>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</si>
  <si>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</si>
  <si>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</si>
  <si>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</si>
  <si>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</si>
  <si>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</si>
  <si>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</si>
  <si>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</si>
  <si>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</si>
  <si>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</si>
  <si>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</si>
  <si>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</si>
  <si>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</si>
  <si>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</si>
  <si>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</si>
  <si>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</si>
  <si>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</si>
  <si>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</si>
  <si>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</si>
  <si>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</si>
  <si>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</si>
  <si>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</si>
  <si>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</si>
  <si>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</si>
  <si>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</si>
  <si>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</si>
  <si>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</si>
  <si>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</si>
  <si>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</si>
  <si>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</si>
  <si>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</si>
  <si>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</si>
  <si>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</si>
  <si>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</si>
  <si>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</si>
  <si>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</si>
  <si>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</si>
  <si>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</si>
  <si>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</si>
  <si>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</si>
  <si>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</si>
  <si>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</si>
  <si>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</si>
  <si>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</si>
  <si>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</si>
  <si>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</si>
  <si>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</si>
  <si>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</si>
  <si>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</si>
  <si>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</si>
  <si>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</si>
  <si>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</si>
  <si>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</si>
  <si>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</si>
  <si>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</si>
  <si>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</si>
  <si>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</si>
  <si>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</si>
  <si>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</si>
  <si>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</si>
  <si>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</si>
  <si>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</si>
  <si>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</si>
  <si>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</si>
  <si>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</si>
  <si>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</si>
  <si>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</si>
  <si>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</si>
  <si>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</si>
  <si>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</si>
  <si>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</si>
  <si>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</si>
  <si>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</si>
  <si>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</si>
  <si>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</si>
  <si>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</si>
  <si>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</si>
  <si>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</si>
  <si>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</si>
  <si>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</si>
  <si>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</si>
  <si>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</si>
  <si>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</si>
  <si>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</si>
  <si>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</si>
  <si>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</si>
  <si>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</si>
  <si>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</si>
  <si>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</si>
  <si>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</si>
  <si>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</si>
  <si>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</si>
  <si>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</si>
  <si>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</si>
  <si>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</si>
  <si>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</si>
  <si>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</si>
  <si>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</si>
  <si>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</si>
  <si>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</si>
  <si>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</si>
  <si>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</si>
  <si>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</si>
  <si>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</si>
  <si>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</si>
  <si>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</si>
  <si>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</si>
  <si>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</si>
  <si>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</si>
  <si>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</si>
  <si>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</si>
  <si>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</si>
  <si>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</si>
  <si>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</si>
  <si>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</si>
  <si>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</si>
  <si>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</si>
  <si>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</si>
  <si>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</si>
  <si>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</si>
  <si>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</si>
  <si>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</si>
  <si>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</si>
  <si>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</si>
  <si>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</si>
  <si>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</si>
  <si>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</si>
  <si>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</si>
  <si>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</si>
  <si>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</si>
  <si>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</si>
  <si>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</si>
  <si>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</si>
  <si>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</si>
  <si>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</si>
  <si>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</si>
  <si>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</si>
  <si>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</si>
  <si>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</si>
  <si>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</si>
  <si>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</si>
  <si>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</si>
  <si>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</si>
  <si>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</si>
  <si>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</si>
  <si>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</si>
  <si>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</si>
  <si>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</si>
  <si>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</si>
  <si>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</si>
  <si>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</si>
  <si>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</si>
  <si>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</si>
  <si>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</si>
  <si>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</si>
  <si>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</si>
  <si>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</si>
  <si>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</si>
  <si>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</si>
  <si>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</si>
  <si>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</si>
  <si>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</si>
  <si>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</si>
  <si>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</si>
  <si>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</si>
  <si>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</si>
  <si>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</si>
  <si>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</si>
  <si>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</si>
  <si>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</si>
  <si>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</si>
  <si>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</si>
  <si>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</si>
  <si>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</si>
  <si>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</si>
  <si>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</si>
  <si>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</si>
  <si>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</si>
  <si>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</si>
  <si>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</si>
  <si>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</si>
  <si>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</si>
  <si>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</si>
  <si>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</si>
  <si>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</si>
  <si>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</si>
  <si>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</si>
  <si>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</si>
  <si>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</si>
  <si>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</si>
  <si>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</si>
  <si>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</si>
  <si>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</si>
  <si>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</si>
  <si>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</si>
  <si>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</si>
  <si>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</si>
  <si>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</si>
  <si>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</si>
  <si>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</si>
  <si>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</si>
  <si>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</si>
  <si>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</si>
  <si>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</si>
  <si>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</si>
  <si>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</si>
  <si>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</si>
  <si>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</si>
  <si>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</si>
  <si>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</si>
  <si>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</si>
  <si>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</si>
  <si>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</si>
  <si>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</si>
  <si>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</si>
  <si>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</si>
  <si>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</si>
  <si>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</si>
  <si>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</si>
  <si>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</si>
  <si>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</si>
  <si>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</si>
  <si>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</si>
  <si>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</si>
  <si>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</si>
  <si>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</si>
  <si>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</si>
  <si>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</si>
  <si>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</si>
  <si>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</si>
  <si>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</si>
  <si>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</si>
  <si>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</si>
  <si>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</si>
  <si>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</si>
  <si>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</si>
  <si>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</si>
  <si>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</si>
  <si>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</si>
  <si>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</si>
  <si>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</si>
  <si>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</si>
  <si>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</si>
  <si>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</si>
  <si>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</si>
  <si>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</si>
  <si>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</si>
  <si>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</si>
  <si>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</si>
  <si>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</si>
  <si>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</si>
  <si>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</si>
  <si>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</si>
  <si>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</si>
  <si>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</si>
  <si>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</si>
  <si>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</si>
  <si>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</si>
  <si>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</si>
  <si>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</si>
  <si>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</si>
  <si>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</si>
  <si>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</si>
  <si>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</si>
  <si>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</si>
  <si>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</si>
  <si>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</si>
  <si>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</si>
  <si>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</si>
  <si>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</si>
  <si>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</si>
  <si>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</si>
  <si>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</si>
  <si>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</si>
  <si>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</si>
  <si>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</si>
  <si>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</si>
  <si>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</si>
  <si>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</si>
  <si>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</si>
  <si>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</si>
  <si>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</si>
  <si>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</si>
  <si>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</si>
  <si>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</si>
  <si>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</si>
  <si>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</si>
  <si>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</si>
  <si>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</si>
  <si>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</si>
  <si>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</si>
  <si>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</si>
  <si>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</si>
  <si>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</si>
  <si>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</si>
  <si>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</si>
  <si>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</si>
  <si>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</si>
  <si>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</si>
  <si>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</si>
  <si>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</si>
  <si>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</si>
  <si>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</si>
  <si>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</si>
  <si>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</si>
  <si>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</si>
  <si>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</si>
  <si>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</si>
  <si>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</si>
  <si>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</si>
  <si>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</si>
  <si>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</si>
  <si>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</si>
  <si>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</si>
  <si>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</si>
  <si>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</si>
  <si>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</si>
  <si>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</si>
  <si>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</si>
  <si>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</si>
  <si>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</si>
  <si>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</si>
  <si>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</si>
  <si>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</si>
  <si>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</si>
  <si>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</si>
  <si>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</si>
  <si>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</si>
  <si>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</si>
  <si>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</si>
  <si>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</si>
  <si>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</si>
  <si>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</si>
  <si>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</si>
  <si>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</si>
  <si>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</si>
  <si>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</si>
  <si>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</si>
  <si>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</si>
  <si>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</si>
  <si>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</si>
  <si>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</si>
  <si>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</si>
  <si>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</si>
  <si>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</si>
  <si>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</si>
  <si>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</si>
  <si>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</si>
  <si>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</si>
  <si>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</si>
  <si>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</si>
  <si>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</si>
  <si>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</si>
  <si>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</si>
  <si>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</si>
  <si>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</si>
  <si>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</si>
  <si>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</si>
  <si>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</si>
  <si>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</si>
  <si>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</si>
  <si>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</si>
  <si>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</si>
  <si>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</si>
  <si>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</si>
  <si>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31 de diciembre 2020</t>
  </si>
  <si>
    <t>31 de diciembre de 2020</t>
  </si>
  <si>
    <t>DIRECCION DE INFORMATICA</t>
  </si>
  <si>
    <t>Del 1 de enero al 30 de junio de 2021</t>
  </si>
  <si>
    <t>Al 30 de junio de 2021 y al 31 de diciembre de 2020</t>
  </si>
  <si>
    <t>30 de junio 2021</t>
  </si>
  <si>
    <t>Al 01 de enero al 30 de junio de 2021</t>
  </si>
  <si>
    <t>Monto pagado de la inversión al 30 de junio de 2021 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</si>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</sst>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801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21" borderId="15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wrapText="1"/>
    </xf>
    <xf numFmtId="0" fontId="66" fillId="21" borderId="11" xfId="0" applyFont="1" applyFill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 wrapText="1"/>
    </xf>
    <xf numFmtId="0" fontId="66" fillId="0" borderId="16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wrapText="1"/>
    </xf>
    <xf numFmtId="43" fontId="66" fillId="0" borderId="0" xfId="49" applyFont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wrapText="1"/>
    </xf>
    <xf numFmtId="43" fontId="66" fillId="0" borderId="20" xfId="49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21" borderId="12" xfId="0" applyFont="1" applyFill="1" applyBorder="1" applyAlignment="1">
      <alignment horizontal="center" wrapText="1"/>
    </xf>
    <xf numFmtId="0" fontId="66" fillId="21" borderId="12" xfId="0" applyFont="1" applyFill="1" applyBorder="1" applyAlignment="1">
      <alignment wrapText="1"/>
    </xf>
    <xf numFmtId="0" fontId="66" fillId="21" borderId="21" xfId="0" applyFont="1" applyFill="1" applyBorder="1" applyAlignment="1">
      <alignment horizontal="center" wrapText="1"/>
    </xf>
    <xf numFmtId="0" fontId="67" fillId="21" borderId="15" xfId="0" applyFont="1" applyFill="1" applyBorder="1" applyAlignment="1">
      <alignment horizontal="right" wrapText="1"/>
    </xf>
    <xf numFmtId="0" fontId="67" fillId="21" borderId="14" xfId="0" applyFont="1" applyFill="1" applyBorder="1" applyAlignment="1">
      <alignment horizontal="center"/>
    </xf>
    <xf numFmtId="0" fontId="67" fillId="21" borderId="14" xfId="0" applyFont="1" applyFill="1" applyBorder="1" applyAlignment="1">
      <alignment wrapText="1"/>
    </xf>
    <xf numFmtId="0" fontId="67" fillId="0" borderId="14" xfId="0" applyFont="1" applyBorder="1" applyAlignment="1">
      <alignment horizontal="left" wrapText="1" indent="2"/>
    </xf>
    <xf numFmtId="0" fontId="66" fillId="0" borderId="0" xfId="0" applyFont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7" fillId="0" borderId="15" xfId="0" applyFont="1" applyBorder="1" applyAlignment="1">
      <alignment horizontal="right" wrapText="1"/>
    </xf>
    <xf numFmtId="0" fontId="66" fillId="21" borderId="18" xfId="0" applyFont="1" applyFill="1" applyBorder="1" applyAlignment="1">
      <alignment horizontal="center" wrapText="1"/>
    </xf>
    <xf numFmtId="0" fontId="66" fillId="21" borderId="19" xfId="0" applyFont="1" applyFill="1" applyBorder="1" applyAlignment="1">
      <alignment horizontal="center" wrapText="1"/>
    </xf>
    <xf numFmtId="0" fontId="66" fillId="21" borderId="13" xfId="0" applyFont="1" applyFill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6" fillId="0" borderId="21" xfId="0" applyFont="1" applyBorder="1" applyAlignment="1">
      <alignment wrapText="1"/>
    </xf>
    <xf numFmtId="0" fontId="66" fillId="0" borderId="12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21" borderId="10" xfId="0" applyFont="1" applyFill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wrapText="1"/>
    </xf>
    <xf numFmtId="0" fontId="66" fillId="0" borderId="14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65" fillId="21" borderId="22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6" fillId="21" borderId="0" xfId="0" applyFont="1" applyFill="1" applyAlignment="1">
      <alignment horizontal="center" wrapText="1"/>
    </xf>
    <xf numFmtId="0" fontId="66" fillId="21" borderId="16" xfId="0" applyFont="1" applyFill="1" applyBorder="1" applyAlignment="1">
      <alignment horizontal="center" wrapText="1"/>
    </xf>
    <xf numFmtId="0" fontId="66" fillId="21" borderId="20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2" xfId="0" applyFont="1" applyFill="1" applyBorder="1" applyAlignment="1">
      <alignment wrapText="1"/>
    </xf>
    <xf numFmtId="0" fontId="66" fillId="0" borderId="23" xfId="0" applyFont="1" applyBorder="1" applyAlignment="1">
      <alignment horizontal="justify"/>
    </xf>
    <xf numFmtId="0" fontId="66" fillId="0" borderId="0" xfId="0" applyFont="1" applyAlignment="1">
      <alignment horizontal="justify"/>
    </xf>
    <xf numFmtId="0" fontId="66" fillId="0" borderId="17" xfId="0" applyFont="1" applyBorder="1" applyAlignment="1">
      <alignment horizontal="justify"/>
    </xf>
    <xf numFmtId="0" fontId="65" fillId="34" borderId="12" xfId="0" applyFont="1" applyFill="1" applyBorder="1" applyAlignment="1">
      <alignment horizontal="center" wrapText="1"/>
    </xf>
    <xf numFmtId="0" fontId="65" fillId="34" borderId="21" xfId="0" applyFont="1" applyFill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5" fillId="34" borderId="11" xfId="0" applyFont="1" applyFill="1" applyBorder="1" applyAlignment="1">
      <alignment wrapText="1"/>
    </xf>
    <xf numFmtId="0" fontId="67" fillId="0" borderId="14" xfId="0" applyFont="1" applyBorder="1" applyAlignment="1">
      <alignment horizontal="center" vertical="top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wrapText="1"/>
    </xf>
    <xf numFmtId="0" fontId="71" fillId="0" borderId="0" xfId="0" applyFont="1" applyAlignment="1">
      <alignment horizontal="justify"/>
    </xf>
    <xf numFmtId="43" fontId="66" fillId="0" borderId="21" xfId="49" applyFont="1" applyBorder="1" applyAlignment="1">
      <alignment horizontal="center" wrapText="1"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2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4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21" borderId="15" xfId="0" applyFont="1" applyFill="1" applyBorder="1" applyAlignment="1">
      <alignment horizontal="center" vertical="center"/>
    </xf>
    <xf numFmtId="0" fontId="77" fillId="21" borderId="12" xfId="0" applyFont="1" applyFill="1" applyBorder="1" applyAlignment="1">
      <alignment horizontal="left" vertical="center"/>
    </xf>
    <xf numFmtId="0" fontId="77" fillId="21" borderId="12" xfId="0" applyFont="1" applyFill="1" applyBorder="1" applyAlignment="1">
      <alignment horizontal="center" vertical="center"/>
    </xf>
    <xf numFmtId="0" fontId="75" fillId="21" borderId="14" xfId="0" applyFont="1" applyFill="1" applyBorder="1" applyAlignment="1">
      <alignment horizontal="center" vertical="center"/>
    </xf>
    <xf numFmtId="0" fontId="75" fillId="21" borderId="11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9" fillId="0" borderId="17" xfId="0" applyFont="1" applyBorder="1" applyAlignment="1">
      <alignment horizontal="center" wrapText="1"/>
    </xf>
    <xf numFmtId="0" fontId="75" fillId="0" borderId="17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43" fontId="75" fillId="0" borderId="0" xfId="49" applyFont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left" vertical="center"/>
    </xf>
    <xf numFmtId="0" fontId="79" fillId="0" borderId="19" xfId="0" applyFont="1" applyBorder="1" applyAlignment="1">
      <alignment horizontal="center" wrapText="1"/>
    </xf>
    <xf numFmtId="0" fontId="75" fillId="0" borderId="19" xfId="0" applyFont="1" applyBorder="1" applyAlignment="1">
      <alignment horizontal="left" vertical="center"/>
    </xf>
    <xf numFmtId="0" fontId="75" fillId="0" borderId="19" xfId="0" applyFont="1" applyBorder="1" applyAlignment="1">
      <alignment horizontal="center" vertical="center"/>
    </xf>
    <xf numFmtId="43" fontId="75" fillId="0" borderId="20" xfId="49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/>
    </xf>
    <xf numFmtId="0" fontId="75" fillId="21" borderId="21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left" vertical="center"/>
    </xf>
    <xf numFmtId="0" fontId="75" fillId="21" borderId="1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vertical="center" wrapText="1"/>
    </xf>
    <xf numFmtId="0" fontId="75" fillId="21" borderId="18" xfId="0" applyFont="1" applyFill="1" applyBorder="1" applyAlignment="1">
      <alignment horizontal="center" vertical="center"/>
    </xf>
    <xf numFmtId="0" fontId="75" fillId="21" borderId="19" xfId="0" applyFont="1" applyFill="1" applyBorder="1" applyAlignment="1">
      <alignment horizontal="center" vertical="center"/>
    </xf>
    <xf numFmtId="0" fontId="75" fillId="21" borderId="13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21" borderId="10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7" fillId="21" borderId="22" xfId="0" applyFont="1" applyFill="1" applyBorder="1" applyAlignment="1">
      <alignment horizontal="center" vertical="center"/>
    </xf>
    <xf numFmtId="0" fontId="75" fillId="21" borderId="0" xfId="0" applyFont="1" applyFill="1" applyAlignment="1">
      <alignment horizontal="center" vertical="center"/>
    </xf>
    <xf numFmtId="0" fontId="75" fillId="21" borderId="16" xfId="0" applyFont="1" applyFill="1" applyBorder="1" applyAlignment="1">
      <alignment horizontal="center" vertical="center"/>
    </xf>
    <xf numFmtId="0" fontId="75" fillId="21" borderId="20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7" fillId="34" borderId="21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5" fillId="33" borderId="2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21" borderId="15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vertical="center" wrapText="1"/>
    </xf>
    <xf numFmtId="0" fontId="66" fillId="21" borderId="11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21" borderId="12" xfId="0" applyFont="1" applyFill="1" applyBorder="1" applyAlignment="1">
      <alignment horizontal="center" vertical="center" wrapText="1"/>
    </xf>
    <xf numFmtId="0" fontId="66" fillId="21" borderId="12" xfId="0" applyFont="1" applyFill="1" applyBorder="1" applyAlignment="1">
      <alignment vertical="center" wrapText="1"/>
    </xf>
    <xf numFmtId="0" fontId="66" fillId="21" borderId="21" xfId="0" applyFont="1" applyFill="1" applyBorder="1" applyAlignment="1">
      <alignment horizontal="center" vertical="center" wrapText="1"/>
    </xf>
    <xf numFmtId="0" fontId="67" fillId="21" borderId="15" xfId="0" applyFont="1" applyFill="1" applyBorder="1" applyAlignment="1">
      <alignment horizontal="right" vertical="center" wrapText="1"/>
    </xf>
    <xf numFmtId="0" fontId="67" fillId="21" borderId="14" xfId="0" applyFont="1" applyFill="1" applyBorder="1" applyAlignment="1">
      <alignment horizontal="center" vertical="center"/>
    </xf>
    <xf numFmtId="0" fontId="67" fillId="21" borderId="14" xfId="0" applyFont="1" applyFill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 indent="2"/>
    </xf>
    <xf numFmtId="0" fontId="67" fillId="0" borderId="15" xfId="0" applyFont="1" applyBorder="1" applyAlignment="1">
      <alignment horizontal="right" vertical="center" wrapText="1"/>
    </xf>
    <xf numFmtId="0" fontId="66" fillId="21" borderId="18" xfId="0" applyFont="1" applyFill="1" applyBorder="1" applyAlignment="1">
      <alignment horizontal="center" vertical="center" wrapText="1"/>
    </xf>
    <xf numFmtId="0" fontId="66" fillId="21" borderId="19" xfId="0" applyFont="1" applyFill="1" applyBorder="1" applyAlignment="1">
      <alignment horizontal="center" vertical="center" wrapText="1"/>
    </xf>
    <xf numFmtId="0" fontId="66" fillId="21" borderId="1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5" fillId="21" borderId="22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6" fillId="21" borderId="0" xfId="0" applyFont="1" applyFill="1" applyAlignment="1">
      <alignment horizontal="center" vertical="center" wrapText="1"/>
    </xf>
    <xf numFmtId="0" fontId="66" fillId="21" borderId="16" xfId="0" applyFont="1" applyFill="1" applyBorder="1" applyAlignment="1">
      <alignment horizontal="center" vertical="center" wrapText="1"/>
    </xf>
    <xf numFmtId="0" fontId="66" fillId="21" borderId="20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2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6" fillId="0" borderId="17" xfId="0" applyFont="1" applyBorder="1" applyAlignment="1">
      <alignment horizontal="justify" vertical="center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1" fillId="0" borderId="0" xfId="0" applyFont="1" applyAlignment="1">
      <alignment horizontal="justify" vertical="center"/>
    </xf>
    <xf numFmtId="0" fontId="80" fillId="36" borderId="48" xfId="0" applyFont="1" applyFill="1" applyBorder="1" applyAlignment="1">
      <alignment vertical="center"/>
    </xf>
    <xf numFmtId="3" fontId="81" fillId="36" borderId="48" xfId="49" applyNumberFormat="1" applyFont="1" applyFill="1" applyBorder="1" applyAlignment="1">
      <alignment vertical="center"/>
    </xf>
    <xf numFmtId="0" fontId="80" fillId="36" borderId="49" xfId="0" applyFont="1" applyFill="1" applyBorder="1" applyAlignment="1">
      <alignment vertical="top"/>
    </xf>
    <xf numFmtId="0" fontId="80" fillId="36" borderId="50" xfId="0" applyFont="1" applyFill="1" applyBorder="1" applyAlignment="1">
      <alignment vertical="top"/>
    </xf>
    <xf numFmtId="3" fontId="81" fillId="36" borderId="42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1" fillId="36" borderId="33" xfId="0" applyFont="1" applyFill="1" applyBorder="1" applyAlignment="1">
      <alignment horizontal="left" vertical="top" indent="5"/>
    </xf>
    <xf numFmtId="0" fontId="80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1" fillId="0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5"/>
    </xf>
    <xf numFmtId="0" fontId="82" fillId="0" borderId="33" xfId="0" applyFont="1" applyFill="1" applyBorder="1" applyAlignment="1">
      <alignment vertical="top"/>
    </xf>
    <xf numFmtId="0" fontId="80" fillId="36" borderId="51" xfId="0" applyFont="1" applyFill="1" applyBorder="1" applyAlignment="1">
      <alignment vertical="top"/>
    </xf>
    <xf numFmtId="0" fontId="82" fillId="36" borderId="38" xfId="0" applyFont="1" applyFill="1" applyBorder="1" applyAlignment="1">
      <alignment vertical="top"/>
    </xf>
    <xf numFmtId="3" fontId="81" fillId="36" borderId="39" xfId="49" applyNumberFormat="1" applyFont="1" applyFill="1" applyBorder="1" applyAlignment="1">
      <alignment vertical="top"/>
    </xf>
    <xf numFmtId="0" fontId="80" fillId="36" borderId="52" xfId="0" applyFont="1" applyFill="1" applyBorder="1" applyAlignment="1">
      <alignment vertical="top"/>
    </xf>
    <xf numFmtId="0" fontId="82" fillId="36" borderId="52" xfId="0" applyFont="1" applyFill="1" applyBorder="1" applyAlignment="1">
      <alignment vertical="top"/>
    </xf>
    <xf numFmtId="3" fontId="81" fillId="36" borderId="52" xfId="49" applyNumberFormat="1" applyFont="1" applyFill="1" applyBorder="1" applyAlignment="1">
      <alignment vertical="top"/>
    </xf>
    <xf numFmtId="3" fontId="82" fillId="33" borderId="53" xfId="49" applyNumberFormat="1" applyFont="1" applyFill="1" applyBorder="1" applyAlignment="1">
      <alignment horizontal="center" vertical="center"/>
    </xf>
    <xf numFmtId="3" fontId="82" fillId="33" borderId="54" xfId="49" applyNumberFormat="1" applyFont="1" applyFill="1" applyBorder="1" applyAlignment="1">
      <alignment horizontal="center" vertical="center"/>
    </xf>
    <xf numFmtId="3" fontId="82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5"/>
    </xf>
    <xf numFmtId="0" fontId="80" fillId="36" borderId="33" xfId="0" applyFont="1" applyFill="1" applyBorder="1" applyAlignment="1">
      <alignment horizontal="left" vertical="center" indent="1"/>
    </xf>
    <xf numFmtId="0" fontId="81" fillId="36" borderId="33" xfId="0" applyFont="1" applyFill="1" applyBorder="1" applyAlignment="1">
      <alignment horizontal="left" vertical="top" indent="1"/>
    </xf>
    <xf numFmtId="0" fontId="80" fillId="36" borderId="33" xfId="0" applyFont="1" applyFill="1" applyBorder="1" applyAlignment="1">
      <alignment horizontal="left" vertical="top" indent="1"/>
    </xf>
    <xf numFmtId="3" fontId="75" fillId="37" borderId="17" xfId="0" applyNumberFormat="1" applyFont="1" applyFill="1" applyBorder="1" applyAlignment="1">
      <alignment vertical="center"/>
    </xf>
    <xf numFmtId="0" fontId="82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vertical="center"/>
    </xf>
    <xf numFmtId="0" fontId="80" fillId="36" borderId="55" xfId="0" applyFont="1" applyFill="1" applyBorder="1" applyAlignment="1">
      <alignment horizontal="left" vertical="top" indent="1"/>
    </xf>
    <xf numFmtId="3" fontId="81" fillId="36" borderId="43" xfId="49" applyNumberFormat="1" applyFont="1" applyFill="1" applyBorder="1" applyAlignment="1">
      <alignment vertical="top"/>
    </xf>
    <xf numFmtId="0" fontId="80" fillId="36" borderId="0" xfId="0" applyFont="1" applyFill="1" applyBorder="1" applyAlignment="1">
      <alignment vertical="top"/>
    </xf>
    <xf numFmtId="0" fontId="80" fillId="36" borderId="0" xfId="0" applyFont="1" applyFill="1" applyBorder="1" applyAlignment="1">
      <alignment horizontal="left" vertical="top" indent="1"/>
    </xf>
    <xf numFmtId="3" fontId="81" fillId="36" borderId="0" xfId="49" applyNumberFormat="1" applyFont="1" applyFill="1" applyBorder="1" applyAlignment="1">
      <alignment vertical="top"/>
    </xf>
    <xf numFmtId="3" fontId="66" fillId="0" borderId="0" xfId="49" applyNumberFormat="1" applyFont="1" applyAlignment="1">
      <alignment/>
    </xf>
    <xf numFmtId="3" fontId="83" fillId="36" borderId="50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3" fillId="0" borderId="33" xfId="49" applyNumberFormat="1" applyFont="1" applyFill="1" applyBorder="1" applyAlignment="1">
      <alignment horizontal="right" vertical="center"/>
    </xf>
    <xf numFmtId="0" fontId="84" fillId="36" borderId="56" xfId="0" applyFont="1" applyFill="1" applyBorder="1" applyAlignment="1">
      <alignment horizontal="left" vertical="center"/>
    </xf>
    <xf numFmtId="3" fontId="83" fillId="36" borderId="55" xfId="49" applyNumberFormat="1" applyFont="1" applyFill="1" applyBorder="1" applyAlignment="1">
      <alignment horizontal="right" vertical="center"/>
    </xf>
    <xf numFmtId="0" fontId="84" fillId="36" borderId="49" xfId="0" applyFont="1" applyFill="1" applyBorder="1" applyAlignment="1">
      <alignment horizontal="left" vertical="center"/>
    </xf>
    <xf numFmtId="3" fontId="85" fillId="0" borderId="50" xfId="49" applyNumberFormat="1" applyFont="1" applyFill="1" applyBorder="1" applyAlignment="1">
      <alignment horizontal="right" vertical="center"/>
    </xf>
    <xf numFmtId="3" fontId="85" fillId="36" borderId="50" xfId="49" applyNumberFormat="1" applyFont="1" applyFill="1" applyBorder="1" applyAlignment="1">
      <alignment horizontal="right" vertical="center"/>
    </xf>
    <xf numFmtId="3" fontId="83" fillId="38" borderId="34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 wrapText="1"/>
    </xf>
    <xf numFmtId="3" fontId="85" fillId="36" borderId="33" xfId="49" applyNumberFormat="1" applyFont="1" applyFill="1" applyBorder="1" applyAlignment="1">
      <alignment horizontal="right" vertical="center"/>
    </xf>
    <xf numFmtId="0" fontId="84" fillId="36" borderId="51" xfId="0" applyFont="1" applyFill="1" applyBorder="1" applyAlignment="1">
      <alignment horizontal="left" vertical="center"/>
    </xf>
    <xf numFmtId="3" fontId="83" fillId="36" borderId="38" xfId="49" applyNumberFormat="1" applyFont="1" applyFill="1" applyBorder="1" applyAlignment="1">
      <alignment horizontal="right" vertical="center"/>
    </xf>
    <xf numFmtId="0" fontId="84" fillId="36" borderId="57" xfId="0" applyFont="1" applyFill="1" applyBorder="1" applyAlignment="1">
      <alignment horizontal="left" vertical="center"/>
    </xf>
    <xf numFmtId="0" fontId="84" fillId="36" borderId="58" xfId="0" applyFont="1" applyFill="1" applyBorder="1" applyAlignment="1">
      <alignment horizontal="left" vertical="center"/>
    </xf>
    <xf numFmtId="0" fontId="83" fillId="36" borderId="44" xfId="0" applyFont="1" applyFill="1" applyBorder="1" applyAlignment="1">
      <alignment horizontal="left" vertical="center"/>
    </xf>
    <xf numFmtId="3" fontId="83" fillId="36" borderId="44" xfId="49" applyNumberFormat="1" applyFont="1" applyFill="1" applyBorder="1" applyAlignment="1">
      <alignment horizontal="right" vertical="center"/>
    </xf>
    <xf numFmtId="3" fontId="86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2" fillId="33" borderId="50" xfId="0" applyNumberFormat="1" applyFont="1" applyFill="1" applyBorder="1" applyAlignment="1">
      <alignment horizontal="center" vertical="center"/>
    </xf>
    <xf numFmtId="3" fontId="82" fillId="33" borderId="55" xfId="0" applyNumberFormat="1" applyFont="1" applyFill="1" applyBorder="1" applyAlignment="1">
      <alignment horizontal="center" vertical="center"/>
    </xf>
    <xf numFmtId="3" fontId="81" fillId="33" borderId="43" xfId="0" applyNumberFormat="1" applyFont="1" applyFill="1" applyBorder="1" applyAlignment="1">
      <alignment vertical="center" wrapText="1"/>
    </xf>
    <xf numFmtId="3" fontId="82" fillId="36" borderId="59" xfId="0" applyNumberFormat="1" applyFont="1" applyFill="1" applyBorder="1" applyAlignment="1">
      <alignment horizontal="right" vertical="top"/>
    </xf>
    <xf numFmtId="3" fontId="82" fillId="36" borderId="42" xfId="0" applyNumberFormat="1" applyFont="1" applyFill="1" applyBorder="1" applyAlignment="1">
      <alignment horizontal="right" vertical="top"/>
    </xf>
    <xf numFmtId="3" fontId="82" fillId="36" borderId="60" xfId="0" applyNumberFormat="1" applyFont="1" applyFill="1" applyBorder="1" applyAlignment="1">
      <alignment horizontal="right" vertical="top"/>
    </xf>
    <xf numFmtId="3" fontId="82" fillId="36" borderId="61" xfId="0" applyNumberFormat="1" applyFont="1" applyFill="1" applyBorder="1" applyAlignment="1">
      <alignment horizontal="right" vertical="top"/>
    </xf>
    <xf numFmtId="3" fontId="82" fillId="36" borderId="62" xfId="0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3" fontId="82" fillId="36" borderId="29" xfId="49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1" fillId="36" borderId="0" xfId="0" applyFont="1" applyFill="1" applyAlignment="1">
      <alignment horizontal="left" vertical="top"/>
    </xf>
    <xf numFmtId="3" fontId="81" fillId="36" borderId="31" xfId="49" applyNumberFormat="1" applyFont="1" applyFill="1" applyBorder="1" applyAlignment="1">
      <alignment horizontal="right" vertical="top"/>
    </xf>
    <xf numFmtId="3" fontId="81" fillId="36" borderId="33" xfId="0" applyNumberFormat="1" applyFont="1" applyFill="1" applyBorder="1" applyAlignment="1">
      <alignment horizontal="right" vertical="top"/>
    </xf>
    <xf numFmtId="3" fontId="81" fillId="36" borderId="45" xfId="0" applyNumberFormat="1" applyFont="1" applyFill="1" applyBorder="1" applyAlignment="1">
      <alignment horizontal="right" vertical="center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4" xfId="49" applyNumberFormat="1" applyFont="1" applyFill="1" applyBorder="1" applyAlignment="1">
      <alignment horizontal="right" vertical="top"/>
    </xf>
    <xf numFmtId="3" fontId="82" fillId="36" borderId="32" xfId="49" applyNumberFormat="1" applyFont="1" applyFill="1" applyBorder="1" applyAlignment="1">
      <alignment horizontal="right" vertical="top"/>
    </xf>
    <xf numFmtId="3" fontId="81" fillId="36" borderId="31" xfId="49" applyNumberFormat="1" applyFont="1" applyFill="1" applyBorder="1" applyAlignment="1">
      <alignment vertical="top"/>
    </xf>
    <xf numFmtId="3" fontId="81" fillId="36" borderId="63" xfId="0" applyNumberFormat="1" applyFont="1" applyFill="1" applyBorder="1" applyAlignment="1">
      <alignment horizontal="left" vertical="top"/>
    </xf>
    <xf numFmtId="3" fontId="81" fillId="36" borderId="33" xfId="49" applyNumberFormat="1" applyFont="1" applyFill="1" applyBorder="1" applyAlignment="1">
      <alignment horizontal="right" vertical="top"/>
    </xf>
    <xf numFmtId="0" fontId="81" fillId="36" borderId="28" xfId="0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63" xfId="0" applyFont="1" applyFill="1" applyBorder="1" applyAlignment="1">
      <alignment vertical="top"/>
    </xf>
    <xf numFmtId="0" fontId="81" fillId="36" borderId="28" xfId="0" applyFont="1" applyFill="1" applyBorder="1" applyAlignment="1">
      <alignment horizontal="left" vertical="top"/>
    </xf>
    <xf numFmtId="3" fontId="81" fillId="36" borderId="29" xfId="0" applyNumberFormat="1" applyFont="1" applyFill="1" applyBorder="1" applyAlignment="1">
      <alignment horizontal="right" vertical="top"/>
    </xf>
    <xf numFmtId="3" fontId="81" fillId="36" borderId="64" xfId="0" applyNumberFormat="1" applyFont="1" applyFill="1" applyBorder="1" applyAlignment="1">
      <alignment horizontal="right" vertical="top"/>
    </xf>
    <xf numFmtId="3" fontId="81" fillId="36" borderId="55" xfId="0" applyNumberFormat="1" applyFont="1" applyFill="1" applyBorder="1" applyAlignment="1">
      <alignment horizontal="right" vertical="top"/>
    </xf>
    <xf numFmtId="3" fontId="81" fillId="36" borderId="65" xfId="0" applyNumberFormat="1" applyFont="1" applyFill="1" applyBorder="1" applyAlignment="1">
      <alignment horizontal="right" vertical="top"/>
    </xf>
    <xf numFmtId="0" fontId="87" fillId="0" borderId="0" xfId="0" applyFont="1" applyAlignment="1">
      <alignment horizontal="justify"/>
    </xf>
    <xf numFmtId="3" fontId="72" fillId="0" borderId="0" xfId="0" applyNumberFormat="1" applyFont="1" applyAlignment="1">
      <alignment horizontal="right"/>
    </xf>
    <xf numFmtId="3" fontId="82" fillId="36" borderId="24" xfId="0" applyNumberFormat="1" applyFont="1" applyFill="1" applyBorder="1" applyAlignment="1">
      <alignment horizontal="right" vertical="top"/>
    </xf>
    <xf numFmtId="3" fontId="82" fillId="0" borderId="24" xfId="49" applyNumberFormat="1" applyFont="1" applyFill="1" applyBorder="1" applyAlignment="1">
      <alignment horizontal="right" vertical="top"/>
    </xf>
    <xf numFmtId="3" fontId="82" fillId="36" borderId="24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33" xfId="49" applyNumberFormat="1" applyFont="1" applyFill="1" applyBorder="1" applyAlignment="1">
      <alignment horizontal="right" vertical="top"/>
    </xf>
    <xf numFmtId="0" fontId="81" fillId="36" borderId="28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1" fillId="36" borderId="63" xfId="0" applyFont="1" applyFill="1" applyBorder="1" applyAlignment="1">
      <alignment/>
    </xf>
    <xf numFmtId="0" fontId="81" fillId="36" borderId="33" xfId="0" applyFont="1" applyFill="1" applyBorder="1" applyAlignment="1">
      <alignment/>
    </xf>
    <xf numFmtId="3" fontId="81" fillId="36" borderId="32" xfId="49" applyNumberFormat="1" applyFont="1" applyFill="1" applyBorder="1" applyAlignment="1">
      <alignment horizontal="right" vertical="top"/>
    </xf>
    <xf numFmtId="3" fontId="81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1" fillId="36" borderId="34" xfId="49" applyNumberFormat="1" applyFont="1" applyFill="1" applyBorder="1" applyAlignment="1">
      <alignment horizontal="center" vertical="top"/>
    </xf>
    <xf numFmtId="3" fontId="81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1" fillId="36" borderId="43" xfId="49" applyNumberFormat="1" applyFont="1" applyFill="1" applyBorder="1" applyAlignment="1">
      <alignment horizontal="center" vertical="top"/>
    </xf>
    <xf numFmtId="3" fontId="81" fillId="36" borderId="55" xfId="49" applyNumberFormat="1" applyFont="1" applyFill="1" applyBorder="1" applyAlignment="1">
      <alignment horizontal="center" vertical="top"/>
    </xf>
    <xf numFmtId="3" fontId="81" fillId="36" borderId="0" xfId="49" applyNumberFormat="1" applyFont="1" applyFill="1" applyBorder="1" applyAlignment="1">
      <alignment horizontal="center" vertical="top"/>
    </xf>
    <xf numFmtId="0" fontId="82" fillId="36" borderId="42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justify" vertical="top" wrapText="1"/>
    </xf>
    <xf numFmtId="0" fontId="81" fillId="36" borderId="34" xfId="0" applyFont="1" applyFill="1" applyBorder="1" applyAlignment="1">
      <alignment horizontal="left" vertical="center"/>
    </xf>
    <xf numFmtId="182" fontId="81" fillId="36" borderId="34" xfId="49" applyNumberFormat="1" applyFont="1" applyFill="1" applyBorder="1" applyAlignment="1">
      <alignment horizontal="right" vertical="top"/>
    </xf>
    <xf numFmtId="182" fontId="81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1" fillId="36" borderId="63" xfId="49" applyNumberFormat="1" applyFont="1" applyFill="1" applyBorder="1" applyAlignment="1">
      <alignment horizontal="right" vertical="top"/>
    </xf>
    <xf numFmtId="0" fontId="82" fillId="36" borderId="34" xfId="0" applyFont="1" applyFill="1" applyBorder="1" applyAlignment="1">
      <alignment horizontal="left" vertical="center"/>
    </xf>
    <xf numFmtId="182" fontId="81" fillId="36" borderId="34" xfId="49" applyNumberFormat="1" applyFont="1" applyFill="1" applyBorder="1" applyAlignment="1">
      <alignment vertical="top"/>
    </xf>
    <xf numFmtId="0" fontId="81" fillId="36" borderId="34" xfId="0" applyFont="1" applyFill="1" applyBorder="1" applyAlignment="1">
      <alignment horizontal="justify" vertical="center" wrapText="1"/>
    </xf>
    <xf numFmtId="0" fontId="82" fillId="36" borderId="34" xfId="0" applyFont="1" applyFill="1" applyBorder="1" applyAlignment="1">
      <alignment horizontal="justify" vertical="center" wrapText="1"/>
    </xf>
    <xf numFmtId="0" fontId="81" fillId="36" borderId="43" xfId="0" applyFont="1" applyFill="1" applyBorder="1" applyAlignment="1">
      <alignment horizontal="justify" vertical="top" wrapText="1"/>
    </xf>
    <xf numFmtId="180" fontId="81" fillId="36" borderId="43" xfId="49" applyNumberFormat="1" applyFont="1" applyFill="1" applyBorder="1" applyAlignment="1">
      <alignment horizontal="center" vertical="top"/>
    </xf>
    <xf numFmtId="0" fontId="81" fillId="36" borderId="0" xfId="0" applyFont="1" applyFill="1" applyBorder="1" applyAlignment="1">
      <alignment horizontal="justify" vertical="top" wrapText="1"/>
    </xf>
    <xf numFmtId="180" fontId="81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2" fillId="33" borderId="33" xfId="0" applyNumberFormat="1" applyFont="1" applyFill="1" applyBorder="1" applyAlignment="1">
      <alignment horizontal="center" vertical="center"/>
    </xf>
    <xf numFmtId="3" fontId="81" fillId="36" borderId="33" xfId="0" applyNumberFormat="1" applyFont="1" applyFill="1" applyBorder="1" applyAlignment="1">
      <alignment horizontal="center" vertical="center"/>
    </xf>
    <xf numFmtId="3" fontId="82" fillId="36" borderId="33" xfId="49" applyNumberFormat="1" applyFont="1" applyFill="1" applyBorder="1" applyAlignment="1">
      <alignment horizontal="right" vertical="center"/>
    </xf>
    <xf numFmtId="3" fontId="81" fillId="36" borderId="33" xfId="49" applyNumberFormat="1" applyFont="1" applyFill="1" applyBorder="1" applyAlignment="1">
      <alignment horizontal="right" vertical="center"/>
    </xf>
    <xf numFmtId="0" fontId="81" fillId="36" borderId="33" xfId="0" applyFont="1" applyFill="1" applyBorder="1" applyAlignment="1">
      <alignment horizontal="left" vertical="center"/>
    </xf>
    <xf numFmtId="0" fontId="81" fillId="36" borderId="28" xfId="0" applyFont="1" applyFill="1" applyBorder="1" applyAlignment="1">
      <alignment horizontal="left" vertical="center"/>
    </xf>
    <xf numFmtId="0" fontId="81" fillId="36" borderId="0" xfId="0" applyFont="1" applyFill="1" applyBorder="1" applyAlignment="1">
      <alignment horizontal="left" vertical="center"/>
    </xf>
    <xf numFmtId="0" fontId="81" fillId="36" borderId="56" xfId="0" applyFont="1" applyFill="1" applyBorder="1" applyAlignment="1">
      <alignment horizontal="left" vertical="center"/>
    </xf>
    <xf numFmtId="0" fontId="81" fillId="36" borderId="55" xfId="0" applyFont="1" applyFill="1" applyBorder="1" applyAlignment="1">
      <alignment horizontal="left" vertical="center"/>
    </xf>
    <xf numFmtId="3" fontId="72" fillId="0" borderId="37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/>
    </xf>
    <xf numFmtId="180" fontId="81" fillId="36" borderId="33" xfId="49" applyNumberFormat="1" applyFont="1" applyFill="1" applyBorder="1" applyAlignment="1">
      <alignment horizontal="center" vertical="top"/>
    </xf>
    <xf numFmtId="0" fontId="81" fillId="36" borderId="63" xfId="0" applyFont="1" applyFill="1" applyBorder="1" applyAlignment="1">
      <alignment horizontal="left" vertical="center" indent="1"/>
    </xf>
    <xf numFmtId="180" fontId="81" fillId="36" borderId="55" xfId="49" applyNumberFormat="1" applyFont="1" applyFill="1" applyBorder="1" applyAlignment="1">
      <alignment horizontal="center" vertical="top"/>
    </xf>
    <xf numFmtId="3" fontId="81" fillId="36" borderId="31" xfId="49" applyNumberFormat="1" applyFont="1" applyFill="1" applyBorder="1" applyAlignment="1">
      <alignment horizontal="right" vertical="center"/>
    </xf>
    <xf numFmtId="0" fontId="77" fillId="33" borderId="0" xfId="0" applyFont="1" applyFill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1" fillId="0" borderId="32" xfId="0" applyNumberFormat="1" applyFont="1" applyFill="1" applyBorder="1" applyAlignment="1">
      <alignment horizontal="right" vertical="top"/>
    </xf>
    <xf numFmtId="3" fontId="81" fillId="36" borderId="31" xfId="49" applyNumberFormat="1" applyFont="1" applyFill="1" applyBorder="1" applyAlignment="1">
      <alignment vertical="center"/>
    </xf>
    <xf numFmtId="43" fontId="75" fillId="0" borderId="19" xfId="0" applyNumberFormat="1" applyFont="1" applyBorder="1" applyAlignment="1">
      <alignment horizontal="center" vertical="center"/>
    </xf>
    <xf numFmtId="182" fontId="81" fillId="0" borderId="34" xfId="49" applyNumberFormat="1" applyFont="1" applyFill="1" applyBorder="1" applyAlignment="1">
      <alignment horizontal="right" vertical="top"/>
    </xf>
    <xf numFmtId="3" fontId="82" fillId="0" borderId="29" xfId="0" applyNumberFormat="1" applyFont="1" applyFill="1" applyBorder="1" applyAlignment="1">
      <alignment vertical="center"/>
    </xf>
    <xf numFmtId="3" fontId="81" fillId="36" borderId="32" xfId="0" applyNumberFormat="1" applyFont="1" applyFill="1" applyBorder="1" applyAlignment="1">
      <alignment horizontal="right" vertical="top"/>
    </xf>
    <xf numFmtId="3" fontId="81" fillId="36" borderId="31" xfId="0" applyNumberFormat="1" applyFont="1" applyFill="1" applyBorder="1" applyAlignment="1">
      <alignment horizontal="right" vertical="top"/>
    </xf>
    <xf numFmtId="3" fontId="81" fillId="36" borderId="34" xfId="0" applyNumberFormat="1" applyFont="1" applyFill="1" applyBorder="1" applyAlignment="1">
      <alignment horizontal="right" vertical="top"/>
    </xf>
    <xf numFmtId="3" fontId="81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3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7" fillId="33" borderId="0" xfId="0" applyFont="1" applyFill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left" vertical="center"/>
    </xf>
    <xf numFmtId="0" fontId="75" fillId="0" borderId="47" xfId="0" applyFont="1" applyBorder="1" applyAlignment="1">
      <alignment horizontal="left" vertical="center"/>
    </xf>
    <xf numFmtId="183" fontId="75" fillId="0" borderId="17" xfId="0" applyNumberFormat="1" applyFont="1" applyBorder="1" applyAlignment="1">
      <alignment vertical="center" wrapText="1"/>
    </xf>
    <xf numFmtId="3" fontId="75" fillId="0" borderId="32" xfId="0" applyNumberFormat="1" applyFont="1" applyBorder="1" applyAlignment="1">
      <alignment horizontal="right" vertical="center"/>
    </xf>
    <xf numFmtId="0" fontId="82" fillId="33" borderId="33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3" fontId="82" fillId="33" borderId="42" xfId="49" applyNumberFormat="1" applyFont="1" applyFill="1" applyBorder="1" applyAlignment="1">
      <alignment horizontal="center" vertical="center"/>
    </xf>
    <xf numFmtId="3" fontId="82" fillId="33" borderId="43" xfId="49" applyNumberFormat="1" applyFont="1" applyFill="1" applyBorder="1" applyAlignment="1">
      <alignment horizontal="center" vertical="center"/>
    </xf>
    <xf numFmtId="0" fontId="80" fillId="36" borderId="63" xfId="0" applyFont="1" applyFill="1" applyBorder="1" applyAlignment="1">
      <alignment vertical="top"/>
    </xf>
    <xf numFmtId="3" fontId="81" fillId="0" borderId="33" xfId="49" applyNumberFormat="1" applyFont="1" applyFill="1" applyBorder="1" applyAlignment="1">
      <alignment vertical="top"/>
    </xf>
    <xf numFmtId="3" fontId="81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3" fontId="81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1"/>
    </xf>
    <xf numFmtId="3" fontId="85" fillId="33" borderId="42" xfId="49" applyNumberFormat="1" applyFont="1" applyFill="1" applyBorder="1" applyAlignment="1">
      <alignment horizontal="center"/>
    </xf>
    <xf numFmtId="3" fontId="85" fillId="33" borderId="43" xfId="49" applyNumberFormat="1" applyFont="1" applyFill="1" applyBorder="1" applyAlignment="1">
      <alignment horizontal="center"/>
    </xf>
    <xf numFmtId="0" fontId="83" fillId="36" borderId="33" xfId="0" applyFont="1" applyFill="1" applyBorder="1" applyAlignment="1">
      <alignment horizontal="left" vertical="center"/>
    </xf>
    <xf numFmtId="0" fontId="84" fillId="36" borderId="6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4" fillId="36" borderId="33" xfId="0" applyFont="1" applyFill="1" applyBorder="1" applyAlignment="1">
      <alignment horizontal="left" vertical="center"/>
    </xf>
    <xf numFmtId="3" fontId="82" fillId="33" borderId="42" xfId="0" applyNumberFormat="1" applyFont="1" applyFill="1" applyBorder="1" applyAlignment="1">
      <alignment horizontal="center" vertical="center"/>
    </xf>
    <xf numFmtId="0" fontId="82" fillId="36" borderId="49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 vertical="top"/>
    </xf>
    <xf numFmtId="0" fontId="81" fillId="36" borderId="0" xfId="0" applyFont="1" applyFill="1" applyBorder="1" applyAlignment="1">
      <alignment horizontal="lef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32" xfId="0" applyNumberFormat="1" applyFont="1" applyFill="1" applyBorder="1" applyAlignment="1">
      <alignment horizontal="right" vertical="top"/>
    </xf>
    <xf numFmtId="0" fontId="81" fillId="36" borderId="56" xfId="0" applyFont="1" applyFill="1" applyBorder="1" applyAlignment="1">
      <alignment horizontal="left" vertical="top"/>
    </xf>
    <xf numFmtId="0" fontId="81" fillId="36" borderId="48" xfId="0" applyFont="1" applyFill="1" applyBorder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 horizontal="left" vertical="top"/>
    </xf>
    <xf numFmtId="0" fontId="82" fillId="33" borderId="42" xfId="0" applyFont="1" applyFill="1" applyBorder="1" applyAlignment="1">
      <alignment horizontal="center" vertical="center"/>
    </xf>
    <xf numFmtId="0" fontId="82" fillId="33" borderId="43" xfId="0" applyFont="1" applyFill="1" applyBorder="1" applyAlignment="1">
      <alignment horizontal="center" vertical="center"/>
    </xf>
    <xf numFmtId="182" fontId="82" fillId="36" borderId="34" xfId="49" applyNumberFormat="1" applyFont="1" applyFill="1" applyBorder="1" applyAlignment="1">
      <alignment horizontal="right" vertical="top"/>
    </xf>
    <xf numFmtId="3" fontId="82" fillId="33" borderId="34" xfId="0" applyNumberFormat="1" applyFont="1" applyFill="1" applyBorder="1" applyAlignment="1">
      <alignment horizontal="center" vertical="center"/>
    </xf>
    <xf numFmtId="0" fontId="81" fillId="36" borderId="33" xfId="0" applyFont="1" applyFill="1" applyBorder="1" applyAlignment="1">
      <alignment horizontal="justify" vertical="center" wrapText="1"/>
    </xf>
    <xf numFmtId="0" fontId="82" fillId="36" borderId="63" xfId="0" applyFont="1" applyFill="1" applyBorder="1" applyAlignment="1">
      <alignment horizontal="left" vertical="center"/>
    </xf>
    <xf numFmtId="0" fontId="81" fillId="36" borderId="63" xfId="0" applyFont="1" applyFill="1" applyBorder="1" applyAlignment="1">
      <alignment horizontal="left" vertical="center"/>
    </xf>
    <xf numFmtId="180" fontId="81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0" fillId="36" borderId="63" xfId="0" applyFont="1" applyFill="1" applyBorder="1" applyAlignment="1">
      <alignment vertical="top"/>
    </xf>
    <xf numFmtId="0" fontId="80" fillId="36" borderId="56" xfId="0" applyFont="1" applyFill="1" applyBorder="1" applyAlignment="1">
      <alignment vertical="top"/>
    </xf>
    <xf numFmtId="3" fontId="81" fillId="36" borderId="24" xfId="49" applyNumberFormat="1" applyFont="1" applyFill="1" applyBorder="1" applyAlignment="1">
      <alignment horizontal="right" vertical="center"/>
    </xf>
    <xf numFmtId="3" fontId="81" fillId="36" borderId="34" xfId="49" applyNumberFormat="1" applyFont="1" applyFill="1" applyBorder="1" applyAlignment="1">
      <alignment horizontal="right" vertical="center"/>
    </xf>
    <xf numFmtId="0" fontId="82" fillId="33" borderId="73" xfId="0" applyFont="1" applyFill="1" applyBorder="1" applyAlignment="1">
      <alignment vertical="center"/>
    </xf>
    <xf numFmtId="0" fontId="82" fillId="33" borderId="52" xfId="0" applyFont="1" applyFill="1" applyBorder="1" applyAlignment="1">
      <alignment vertical="center"/>
    </xf>
    <xf numFmtId="0" fontId="81" fillId="36" borderId="33" xfId="0" applyFont="1" applyFill="1" applyBorder="1" applyAlignment="1">
      <alignment horizontal="left" vertical="center" indent="1"/>
    </xf>
    <xf numFmtId="3" fontId="81" fillId="36" borderId="34" xfId="49" applyNumberFormat="1" applyFont="1" applyFill="1" applyBorder="1" applyAlignment="1">
      <alignment vertical="top"/>
    </xf>
    <xf numFmtId="3" fontId="81" fillId="0" borderId="33" xfId="49" applyNumberFormat="1" applyFont="1" applyFill="1" applyBorder="1" applyAlignment="1">
      <alignment vertical="top"/>
    </xf>
    <xf numFmtId="3" fontId="81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2" fillId="33" borderId="49" xfId="0" applyFont="1" applyFill="1" applyBorder="1" applyAlignment="1">
      <alignment horizontal="center" vertical="center"/>
    </xf>
    <xf numFmtId="0" fontId="82" fillId="33" borderId="71" xfId="0" applyFont="1" applyFill="1" applyBorder="1" applyAlignment="1">
      <alignment horizontal="center" vertical="center"/>
    </xf>
    <xf numFmtId="0" fontId="82" fillId="33" borderId="50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33" xfId="0" applyFont="1" applyFill="1" applyBorder="1" applyAlignment="1">
      <alignment horizontal="center" vertical="center"/>
    </xf>
    <xf numFmtId="0" fontId="82" fillId="33" borderId="56" xfId="0" applyFont="1" applyFill="1" applyBorder="1" applyAlignment="1">
      <alignment horizontal="center" vertical="center"/>
    </xf>
    <xf numFmtId="0" fontId="82" fillId="33" borderId="48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3" fontId="82" fillId="33" borderId="42" xfId="49" applyNumberFormat="1" applyFont="1" applyFill="1" applyBorder="1" applyAlignment="1">
      <alignment horizontal="center" vertical="center"/>
    </xf>
    <xf numFmtId="3" fontId="82" fillId="33" borderId="43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0" fontId="83" fillId="36" borderId="0" xfId="0" applyFont="1" applyFill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4" fillId="36" borderId="63" xfId="0" applyFont="1" applyFill="1" applyBorder="1" applyAlignment="1">
      <alignment horizontal="left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3" fontId="83" fillId="36" borderId="34" xfId="49" applyNumberFormat="1" applyFont="1" applyFill="1" applyBorder="1" applyAlignment="1">
      <alignment horizontal="right" vertical="center" wrapText="1"/>
    </xf>
    <xf numFmtId="0" fontId="83" fillId="36" borderId="66" xfId="0" applyFont="1" applyFill="1" applyBorder="1" applyAlignment="1">
      <alignment horizontal="left" vertical="center"/>
    </xf>
    <xf numFmtId="0" fontId="83" fillId="36" borderId="38" xfId="0" applyFont="1" applyFill="1" applyBorder="1" applyAlignment="1">
      <alignment horizontal="left" vertical="center"/>
    </xf>
    <xf numFmtId="0" fontId="84" fillId="36" borderId="0" xfId="0" applyFont="1" applyFill="1" applyBorder="1" applyAlignment="1">
      <alignment horizontal="left" vertical="center"/>
    </xf>
    <xf numFmtId="0" fontId="83" fillId="0" borderId="48" xfId="0" applyFont="1" applyFill="1" applyBorder="1" applyAlignment="1">
      <alignment horizontal="left" vertical="center"/>
    </xf>
    <xf numFmtId="0" fontId="83" fillId="0" borderId="55" xfId="0" applyFont="1" applyFill="1" applyBorder="1" applyAlignment="1">
      <alignment horizontal="left" vertical="center"/>
    </xf>
    <xf numFmtId="0" fontId="83" fillId="36" borderId="71" xfId="0" applyFont="1" applyFill="1" applyBorder="1" applyAlignment="1">
      <alignment horizontal="left" vertical="center"/>
    </xf>
    <xf numFmtId="0" fontId="83" fillId="36" borderId="50" xfId="0" applyFont="1" applyFill="1" applyBorder="1" applyAlignment="1">
      <alignment horizontal="left" vertical="center"/>
    </xf>
    <xf numFmtId="3" fontId="85" fillId="0" borderId="34" xfId="49" applyNumberFormat="1" applyFont="1" applyFill="1" applyBorder="1" applyAlignment="1">
      <alignment horizontal="right" vertical="center"/>
    </xf>
    <xf numFmtId="3" fontId="85" fillId="33" borderId="42" xfId="49" applyNumberFormat="1" applyFont="1" applyFill="1" applyBorder="1" applyAlignment="1">
      <alignment horizontal="center"/>
    </xf>
    <xf numFmtId="3" fontId="85" fillId="33" borderId="43" xfId="49" applyNumberFormat="1" applyFont="1" applyFill="1" applyBorder="1" applyAlignment="1">
      <alignment horizontal="center"/>
    </xf>
    <xf numFmtId="0" fontId="85" fillId="33" borderId="56" xfId="0" applyFont="1" applyFill="1" applyBorder="1" applyAlignment="1">
      <alignment horizontal="center"/>
    </xf>
    <xf numFmtId="0" fontId="85" fillId="33" borderId="48" xfId="0" applyFont="1" applyFill="1" applyBorder="1" applyAlignment="1">
      <alignment horizontal="center"/>
    </xf>
    <xf numFmtId="0" fontId="85" fillId="33" borderId="55" xfId="0" applyFont="1" applyFill="1" applyBorder="1" applyAlignment="1">
      <alignment horizontal="center"/>
    </xf>
    <xf numFmtId="0" fontId="84" fillId="36" borderId="49" xfId="0" applyFont="1" applyFill="1" applyBorder="1" applyAlignment="1">
      <alignment horizontal="justify" vertical="center" wrapText="1"/>
    </xf>
    <xf numFmtId="0" fontId="84" fillId="36" borderId="71" xfId="0" applyFont="1" applyFill="1" applyBorder="1" applyAlignment="1">
      <alignment horizontal="justify" vertical="center" wrapText="1"/>
    </xf>
    <xf numFmtId="0" fontId="84" fillId="36" borderId="50" xfId="0" applyFont="1" applyFill="1" applyBorder="1" applyAlignment="1">
      <alignment horizontal="justify" vertical="center" wrapText="1"/>
    </xf>
    <xf numFmtId="0" fontId="85" fillId="33" borderId="49" xfId="0" applyFont="1" applyFill="1" applyBorder="1" applyAlignment="1">
      <alignment horizontal="center" vertical="top"/>
    </xf>
    <xf numFmtId="0" fontId="85" fillId="33" borderId="71" xfId="0" applyFont="1" applyFill="1" applyBorder="1" applyAlignment="1">
      <alignment horizontal="center" vertical="top"/>
    </xf>
    <xf numFmtId="0" fontId="85" fillId="33" borderId="50" xfId="0" applyFont="1" applyFill="1" applyBorder="1" applyAlignment="1">
      <alignment horizontal="center" vertical="top"/>
    </xf>
    <xf numFmtId="0" fontId="85" fillId="33" borderId="63" xfId="0" applyFont="1" applyFill="1" applyBorder="1" applyAlignment="1">
      <alignment horizontal="center" vertical="top"/>
    </xf>
    <xf numFmtId="0" fontId="85" fillId="33" borderId="0" xfId="0" applyFont="1" applyFill="1" applyBorder="1" applyAlignment="1">
      <alignment horizontal="center" vertical="top"/>
    </xf>
    <xf numFmtId="0" fontId="85" fillId="33" borderId="33" xfId="0" applyFont="1" applyFill="1" applyBorder="1" applyAlignment="1">
      <alignment horizontal="center" vertical="top"/>
    </xf>
    <xf numFmtId="0" fontId="85" fillId="33" borderId="56" xfId="0" applyFont="1" applyFill="1" applyBorder="1" applyAlignment="1">
      <alignment horizontal="center" vertical="top"/>
    </xf>
    <xf numFmtId="0" fontId="85" fillId="33" borderId="48" xfId="0" applyFont="1" applyFill="1" applyBorder="1" applyAlignment="1">
      <alignment horizontal="center" vertical="top"/>
    </xf>
    <xf numFmtId="0" fontId="85" fillId="33" borderId="55" xfId="0" applyFont="1" applyFill="1" applyBorder="1" applyAlignment="1">
      <alignment horizontal="center" vertical="top"/>
    </xf>
    <xf numFmtId="0" fontId="84" fillId="33" borderId="49" xfId="0" applyFont="1" applyFill="1" applyBorder="1" applyAlignment="1">
      <alignment horizontal="center"/>
    </xf>
    <xf numFmtId="0" fontId="84" fillId="33" borderId="71" xfId="0" applyFont="1" applyFill="1" applyBorder="1" applyAlignment="1">
      <alignment horizontal="center"/>
    </xf>
    <xf numFmtId="0" fontId="84" fillId="33" borderId="50" xfId="0" applyFont="1" applyFill="1" applyBorder="1" applyAlignment="1">
      <alignment horizontal="center"/>
    </xf>
    <xf numFmtId="3" fontId="85" fillId="33" borderId="68" xfId="49" applyNumberFormat="1" applyFont="1" applyFill="1" applyBorder="1" applyAlignment="1">
      <alignment horizontal="center"/>
    </xf>
    <xf numFmtId="3" fontId="85" fillId="33" borderId="69" xfId="49" applyNumberFormat="1" applyFont="1" applyFill="1" applyBorder="1" applyAlignment="1">
      <alignment horizontal="center"/>
    </xf>
    <xf numFmtId="3" fontId="85" fillId="33" borderId="72" xfId="49" applyNumberFormat="1" applyFont="1" applyFill="1" applyBorder="1" applyAlignment="1">
      <alignment horizontal="center"/>
    </xf>
    <xf numFmtId="3" fontId="85" fillId="33" borderId="34" xfId="49" applyNumberFormat="1" applyFont="1" applyFill="1" applyBorder="1" applyAlignment="1">
      <alignment horizontal="center"/>
    </xf>
    <xf numFmtId="0" fontId="85" fillId="33" borderId="63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3" borderId="33" xfId="0" applyFont="1" applyFill="1" applyBorder="1" applyAlignment="1">
      <alignment horizontal="center"/>
    </xf>
    <xf numFmtId="0" fontId="81" fillId="36" borderId="63" xfId="0" applyFont="1" applyFill="1" applyBorder="1" applyAlignment="1">
      <alignment horizontal="left"/>
    </xf>
    <xf numFmtId="0" fontId="81" fillId="36" borderId="33" xfId="0" applyFont="1" applyFill="1" applyBorder="1" applyAlignment="1">
      <alignment horizontal="left"/>
    </xf>
    <xf numFmtId="0" fontId="82" fillId="36" borderId="6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 vertical="top"/>
    </xf>
    <xf numFmtId="0" fontId="81" fillId="36" borderId="33" xfId="0" applyFont="1" applyFill="1" applyBorder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top"/>
    </xf>
    <xf numFmtId="0" fontId="81" fillId="36" borderId="0" xfId="0" applyFont="1" applyFill="1" applyBorder="1" applyAlignment="1">
      <alignment horizontal="left" vertical="top"/>
    </xf>
    <xf numFmtId="0" fontId="81" fillId="36" borderId="56" xfId="0" applyFont="1" applyFill="1" applyBorder="1" applyAlignment="1">
      <alignment horizontal="left" vertical="top"/>
    </xf>
    <xf numFmtId="0" fontId="81" fillId="36" borderId="48" xfId="0" applyFont="1" applyFill="1" applyBorder="1" applyAlignment="1">
      <alignment horizontal="left" vertical="top"/>
    </xf>
    <xf numFmtId="0" fontId="82" fillId="36" borderId="57" xfId="0" applyFont="1" applyFill="1" applyBorder="1" applyAlignment="1">
      <alignment horizontal="left" vertical="top"/>
    </xf>
    <xf numFmtId="0" fontId="82" fillId="36" borderId="44" xfId="0" applyFont="1" applyFill="1" applyBorder="1" applyAlignment="1">
      <alignment horizontal="left" vertical="top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0" fontId="82" fillId="36" borderId="49" xfId="0" applyFont="1" applyFill="1" applyBorder="1" applyAlignment="1">
      <alignment horizontal="left" vertical="top"/>
    </xf>
    <xf numFmtId="0" fontId="82" fillId="36" borderId="71" xfId="0" applyFont="1" applyFill="1" applyBorder="1" applyAlignment="1">
      <alignment horizontal="left" vertical="top"/>
    </xf>
    <xf numFmtId="0" fontId="82" fillId="33" borderId="49" xfId="0" applyFont="1" applyFill="1" applyBorder="1" applyAlignment="1">
      <alignment horizontal="center" vertical="top"/>
    </xf>
    <xf numFmtId="0" fontId="82" fillId="33" borderId="71" xfId="0" applyFont="1" applyFill="1" applyBorder="1" applyAlignment="1">
      <alignment horizontal="center" vertical="top"/>
    </xf>
    <xf numFmtId="0" fontId="82" fillId="33" borderId="50" xfId="0" applyFont="1" applyFill="1" applyBorder="1" applyAlignment="1">
      <alignment horizontal="center" vertical="top"/>
    </xf>
    <xf numFmtId="0" fontId="82" fillId="33" borderId="63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top"/>
    </xf>
    <xf numFmtId="0" fontId="82" fillId="33" borderId="33" xfId="0" applyFont="1" applyFill="1" applyBorder="1" applyAlignment="1">
      <alignment horizontal="center" vertical="top"/>
    </xf>
    <xf numFmtId="0" fontId="82" fillId="33" borderId="56" xfId="0" applyFont="1" applyFill="1" applyBorder="1" applyAlignment="1">
      <alignment horizontal="center" vertical="top"/>
    </xf>
    <xf numFmtId="0" fontId="82" fillId="33" borderId="48" xfId="0" applyFont="1" applyFill="1" applyBorder="1" applyAlignment="1">
      <alignment horizontal="center" vertical="top"/>
    </xf>
    <xf numFmtId="0" fontId="82" fillId="33" borderId="55" xfId="0" applyFont="1" applyFill="1" applyBorder="1" applyAlignment="1">
      <alignment horizontal="center" vertical="top"/>
    </xf>
    <xf numFmtId="3" fontId="82" fillId="33" borderId="68" xfId="0" applyNumberFormat="1" applyFont="1" applyFill="1" applyBorder="1" applyAlignment="1">
      <alignment horizontal="center" vertical="center"/>
    </xf>
    <xf numFmtId="3" fontId="82" fillId="33" borderId="69" xfId="0" applyNumberFormat="1" applyFont="1" applyFill="1" applyBorder="1" applyAlignment="1">
      <alignment horizontal="center" vertical="center"/>
    </xf>
    <xf numFmtId="3" fontId="82" fillId="33" borderId="72" xfId="0" applyNumberFormat="1" applyFont="1" applyFill="1" applyBorder="1" applyAlignment="1">
      <alignment horizontal="center" vertical="center"/>
    </xf>
    <xf numFmtId="3" fontId="82" fillId="33" borderId="42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horizontal="center" vertical="center"/>
    </xf>
    <xf numFmtId="182" fontId="82" fillId="36" borderId="42" xfId="49" applyNumberFormat="1" applyFont="1" applyFill="1" applyBorder="1" applyAlignment="1">
      <alignment horizontal="right" vertical="top"/>
    </xf>
    <xf numFmtId="182" fontId="82" fillId="36" borderId="34" xfId="49" applyNumberFormat="1" applyFont="1" applyFill="1" applyBorder="1" applyAlignment="1">
      <alignment horizontal="right" vertical="top"/>
    </xf>
    <xf numFmtId="0" fontId="82" fillId="33" borderId="42" xfId="0" applyFont="1" applyFill="1" applyBorder="1" applyAlignment="1">
      <alignment horizontal="center" vertical="center"/>
    </xf>
    <xf numFmtId="0" fontId="82" fillId="33" borderId="43" xfId="0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center" vertical="center"/>
    </xf>
    <xf numFmtId="0" fontId="82" fillId="33" borderId="68" xfId="0" applyFont="1" applyFill="1" applyBorder="1" applyAlignment="1">
      <alignment horizontal="center" vertical="center"/>
    </xf>
    <xf numFmtId="0" fontId="82" fillId="33" borderId="69" xfId="0" applyFont="1" applyFill="1" applyBorder="1" applyAlignment="1">
      <alignment horizontal="center" vertical="center"/>
    </xf>
    <xf numFmtId="0" fontId="82" fillId="33" borderId="72" xfId="0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left" vertical="center"/>
    </xf>
    <xf numFmtId="0" fontId="82" fillId="36" borderId="33" xfId="0" applyFont="1" applyFill="1" applyBorder="1" applyAlignment="1">
      <alignment horizontal="left" vertical="center"/>
    </xf>
    <xf numFmtId="0" fontId="81" fillId="36" borderId="6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1" fillId="36" borderId="63" xfId="0" applyFont="1" applyFill="1" applyBorder="1" applyAlignment="1">
      <alignment horizontal="justify" vertical="center" wrapText="1"/>
    </xf>
    <xf numFmtId="0" fontId="81" fillId="36" borderId="33" xfId="0" applyFont="1" applyFill="1" applyBorder="1" applyAlignment="1">
      <alignment horizontal="justify" vertical="center" wrapText="1"/>
    </xf>
    <xf numFmtId="3" fontId="82" fillId="33" borderId="34" xfId="0" applyNumberFormat="1" applyFont="1" applyFill="1" applyBorder="1" applyAlignment="1">
      <alignment horizontal="center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1" fillId="36" borderId="34" xfId="49" applyNumberFormat="1" applyFont="1" applyFill="1" applyBorder="1" applyAlignment="1">
      <alignment horizontal="center" vertical="top"/>
    </xf>
    <xf numFmtId="0" fontId="7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7" fillId="33" borderId="23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74" xfId="0" applyFont="1" applyFill="1" applyBorder="1" applyAlignment="1">
      <alignment horizontal="center" vertical="center"/>
    </xf>
    <xf numFmtId="0" fontId="77" fillId="33" borderId="75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vertical="center" wrapText="1"/>
    </xf>
    <xf numFmtId="0" fontId="65" fillId="33" borderId="20" xfId="0" applyFont="1" applyFill="1" applyBorder="1" applyAlignment="1">
      <alignment vertical="center" wrapText="1"/>
    </xf>
    <xf numFmtId="0" fontId="65" fillId="33" borderId="19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74" xfId="0" applyFont="1" applyFill="1" applyBorder="1" applyAlignment="1">
      <alignment horizontal="center" vertical="center"/>
    </xf>
    <xf numFmtId="0" fontId="65" fillId="33" borderId="75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74" xfId="0" applyFont="1" applyFill="1" applyBorder="1" applyAlignment="1">
      <alignment horizontal="center" vertical="center" wrapText="1"/>
    </xf>
    <xf numFmtId="0" fontId="65" fillId="33" borderId="75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vertical="center" wrapText="1"/>
    </xf>
    <xf numFmtId="0" fontId="65" fillId="21" borderId="12" xfId="0" applyFont="1" applyFill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65" fillId="0" borderId="74" xfId="0" applyFont="1" applyBorder="1" applyAlignment="1">
      <alignment vertical="center" wrapText="1"/>
    </xf>
    <xf numFmtId="0" fontId="65" fillId="34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21" xfId="0" applyFont="1" applyFill="1" applyBorder="1" applyAlignment="1">
      <alignment vertical="center" wrapText="1"/>
    </xf>
    <xf numFmtId="0" fontId="88" fillId="0" borderId="14" xfId="0" applyFont="1" applyBorder="1" applyAlignment="1">
      <alignment horizontal="center"/>
    </xf>
    <xf numFmtId="0" fontId="65" fillId="33" borderId="47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5" fillId="33" borderId="23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47" xfId="0" applyFont="1" applyFill="1" applyBorder="1" applyAlignment="1">
      <alignment wrapText="1"/>
    </xf>
    <xf numFmtId="0" fontId="65" fillId="33" borderId="20" xfId="0" applyFont="1" applyFill="1" applyBorder="1" applyAlignment="1">
      <alignment wrapText="1"/>
    </xf>
    <xf numFmtId="0" fontId="65" fillId="33" borderId="19" xfId="0" applyFont="1" applyFill="1" applyBorder="1" applyAlignment="1">
      <alignment wrapText="1"/>
    </xf>
    <xf numFmtId="0" fontId="65" fillId="33" borderId="23" xfId="0" applyFont="1" applyFill="1" applyBorder="1" applyAlignment="1">
      <alignment wrapText="1"/>
    </xf>
    <xf numFmtId="0" fontId="65" fillId="33" borderId="0" xfId="0" applyFont="1" applyFill="1" applyBorder="1" applyAlignment="1">
      <alignment wrapText="1"/>
    </xf>
    <xf numFmtId="0" fontId="65" fillId="33" borderId="17" xfId="0" applyFont="1" applyFill="1" applyBorder="1" applyAlignment="1">
      <alignment wrapText="1"/>
    </xf>
    <xf numFmtId="0" fontId="65" fillId="33" borderId="15" xfId="0" applyFont="1" applyFill="1" applyBorder="1" applyAlignment="1">
      <alignment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2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74" xfId="0" applyFont="1" applyFill="1" applyBorder="1" applyAlignment="1">
      <alignment horizontal="center"/>
    </xf>
    <xf numFmtId="0" fontId="65" fillId="33" borderId="75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8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22" xfId="0" applyFont="1" applyFill="1" applyBorder="1" applyAlignment="1">
      <alignment horizontal="center" wrapText="1"/>
    </xf>
    <xf numFmtId="0" fontId="65" fillId="33" borderId="74" xfId="0" applyFont="1" applyFill="1" applyBorder="1" applyAlignment="1">
      <alignment horizontal="center" wrapText="1"/>
    </xf>
    <xf numFmtId="0" fontId="65" fillId="33" borderId="75" xfId="0" applyFont="1" applyFill="1" applyBorder="1" applyAlignment="1">
      <alignment horizontal="center" wrapText="1"/>
    </xf>
    <xf numFmtId="0" fontId="65" fillId="34" borderId="22" xfId="0" applyFont="1" applyFill="1" applyBorder="1" applyAlignment="1">
      <alignment wrapText="1"/>
    </xf>
    <xf numFmtId="0" fontId="65" fillId="34" borderId="12" xfId="0" applyFont="1" applyFill="1" applyBorder="1" applyAlignment="1">
      <alignment wrapText="1"/>
    </xf>
    <xf numFmtId="0" fontId="65" fillId="33" borderId="22" xfId="0" applyFont="1" applyFill="1" applyBorder="1" applyAlignment="1">
      <alignment wrapText="1"/>
    </xf>
    <xf numFmtId="0" fontId="65" fillId="33" borderId="12" xfId="0" applyFont="1" applyFill="1" applyBorder="1" applyAlignment="1">
      <alignment wrapText="1"/>
    </xf>
    <xf numFmtId="0" fontId="65" fillId="21" borderId="12" xfId="0" applyFont="1" applyFill="1" applyBorder="1" applyAlignment="1">
      <alignment wrapText="1"/>
    </xf>
    <xf numFmtId="0" fontId="65" fillId="0" borderId="12" xfId="0" applyFont="1" applyBorder="1" applyAlignment="1">
      <alignment wrapText="1"/>
    </xf>
    <xf numFmtId="0" fontId="65" fillId="0" borderId="74" xfId="0" applyFont="1" applyBorder="1" applyAlignment="1">
      <alignment wrapText="1"/>
    </xf>
    <xf numFmtId="0" fontId="65" fillId="34" borderId="21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Doraliz Cuapio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Doraliz Cuapio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 Doraliz Cuapio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C.P. Doraliz Cupio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705100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705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C.P. Doraliz Cupio Muñoz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105150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105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E73" sqref="E73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9" t="s">
        <v>111</v>
      </c>
      <c r="B1" s="560"/>
      <c r="C1" s="560"/>
      <c r="D1" s="560"/>
      <c r="E1" s="560"/>
      <c r="F1" s="561"/>
    </row>
    <row r="2" spans="1:6" ht="15">
      <c r="A2" s="562" t="s">
        <v>112</v>
      </c>
      <c r="B2" s="563"/>
      <c r="C2" s="563"/>
      <c r="D2" s="563"/>
      <c r="E2" s="563"/>
      <c r="F2" s="564"/>
    </row>
    <row r="3" spans="1:6" ht="15">
      <c r="A3" s="562" t="s">
        <v>596</v>
      </c>
      <c r="B3" s="563"/>
      <c r="C3" s="563"/>
      <c r="D3" s="563"/>
      <c r="E3" s="563"/>
      <c r="F3" s="564"/>
    </row>
    <row r="4" spans="1:6" ht="15">
      <c r="A4" s="562" t="s">
        <v>0</v>
      </c>
      <c r="B4" s="563"/>
      <c r="C4" s="563"/>
      <c r="D4" s="563"/>
      <c r="E4" s="563"/>
      <c r="F4" s="564"/>
    </row>
    <row r="5" spans="1:6" ht="33.75">
      <c r="A5" s="501" t="s">
        <v>1</v>
      </c>
      <c r="B5" s="77" t="s">
        <v>597</v>
      </c>
      <c r="C5" s="77" t="s">
        <v>593</v>
      </c>
      <c r="D5" s="77" t="s">
        <v>1</v>
      </c>
      <c r="E5" s="77" t="s">
        <v>597</v>
      </c>
      <c r="F5" s="78" t="s">
        <v>593</v>
      </c>
    </row>
    <row r="6" spans="1:6" ht="15">
      <c r="A6" s="502" t="s">
        <v>113</v>
      </c>
      <c r="B6" s="79"/>
      <c r="C6" s="80"/>
      <c r="D6" s="503" t="s">
        <v>114</v>
      </c>
      <c r="E6" s="504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67078832</v>
      </c>
      <c r="C8" s="88">
        <f>SUM(C9:C15)</f>
        <v>49378071</v>
      </c>
      <c r="D8" s="89" t="s">
        <v>118</v>
      </c>
      <c r="E8" s="90">
        <f>SUM(E9:E17)</f>
        <v>20894214</v>
      </c>
      <c r="F8" s="88">
        <f>SUM(F9:F17)</f>
        <v>53046900</v>
      </c>
    </row>
    <row r="9" spans="1:6" ht="15">
      <c r="A9" s="91" t="s">
        <v>119</v>
      </c>
      <c r="B9" s="92">
        <v>0</v>
      </c>
      <c r="C9" s="83">
        <v>0</v>
      </c>
      <c r="D9" s="93" t="s">
        <v>120</v>
      </c>
      <c r="E9" s="92">
        <v>19141</v>
      </c>
      <c r="F9" s="92">
        <v>17575603</v>
      </c>
    </row>
    <row r="10" spans="1:8" ht="15">
      <c r="A10" s="91" t="s">
        <v>121</v>
      </c>
      <c r="B10" s="92">
        <v>67078832</v>
      </c>
      <c r="C10" s="83">
        <v>49378071</v>
      </c>
      <c r="D10" s="93" t="s">
        <v>122</v>
      </c>
      <c r="E10" s="92">
        <v>1469191</v>
      </c>
      <c r="F10" s="92">
        <v>1512224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19405882</v>
      </c>
      <c r="F15" s="92">
        <v>33959073</v>
      </c>
    </row>
    <row r="16" spans="1:6" ht="15">
      <c r="A16" s="87" t="s">
        <v>133</v>
      </c>
      <c r="B16" s="90">
        <f>SUM(B17:B23)</f>
        <v>55238</v>
      </c>
      <c r="C16" s="88">
        <f>SUM(C17:C23)</f>
        <v>50958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0</v>
      </c>
      <c r="F17" s="83">
        <v>0</v>
      </c>
    </row>
    <row r="18" spans="1:6" ht="15">
      <c r="A18" s="91" t="s">
        <v>137</v>
      </c>
      <c r="B18" s="92">
        <v>0</v>
      </c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55238</v>
      </c>
      <c r="C23" s="83">
        <v>50958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5">
        <f>+B8+B16+B24+B36</f>
        <v>67134070</v>
      </c>
      <c r="C45" s="96">
        <f>+C8+C16+C24+C36</f>
        <v>49429029</v>
      </c>
      <c r="D45" s="186" t="s">
        <v>192</v>
      </c>
      <c r="E45" s="96">
        <f>+E8+E18+E22+E26+E30+E37+E41</f>
        <v>20894214</v>
      </c>
      <c r="F45" s="96">
        <f>+F8+F18+F22+F26+F30+F37+F41</f>
        <v>53046900</v>
      </c>
    </row>
    <row r="46" spans="1:6" ht="15">
      <c r="A46" s="171"/>
      <c r="B46" s="505"/>
      <c r="C46" s="96"/>
      <c r="D46" s="507"/>
      <c r="E46" s="508"/>
      <c r="F46" s="506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142606832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71976629</v>
      </c>
      <c r="C51" s="97">
        <v>71423033</v>
      </c>
      <c r="D51" s="101" t="s">
        <v>202</v>
      </c>
      <c r="E51" s="100"/>
      <c r="F51" s="98"/>
    </row>
    <row r="52" spans="1:6" ht="22.5">
      <c r="A52" s="87" t="s">
        <v>203</v>
      </c>
      <c r="B52" s="97">
        <v>398839</v>
      </c>
      <c r="C52" s="97">
        <v>398839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/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0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20894214</v>
      </c>
      <c r="F56" s="104">
        <f>+F45+F55</f>
        <v>53046900</v>
      </c>
    </row>
    <row r="57" spans="1:6" ht="22.5">
      <c r="A57" s="81" t="s">
        <v>212</v>
      </c>
      <c r="B57" s="104">
        <f>SUM(B48:B56)</f>
        <v>214982300</v>
      </c>
      <c r="C57" s="104">
        <f>SUM(C48:C56)</f>
        <v>214428704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282116370</v>
      </c>
      <c r="C58" s="104">
        <f>+C45+C57</f>
        <v>263857733</v>
      </c>
      <c r="D58" s="105" t="s">
        <v>215</v>
      </c>
      <c r="E58" s="103">
        <f>SUM(E59:E61)</f>
        <v>155722556</v>
      </c>
      <c r="F58" s="104">
        <f>SUM(F59:F61)</f>
        <v>156071292</v>
      </c>
    </row>
    <row r="59" spans="1:6" ht="15">
      <c r="A59" s="106"/>
      <c r="B59" s="107"/>
      <c r="C59" s="108"/>
      <c r="D59" s="101" t="s">
        <v>216</v>
      </c>
      <c r="E59" s="100">
        <v>136923581</v>
      </c>
      <c r="F59" s="100">
        <v>137272317</v>
      </c>
    </row>
    <row r="60" spans="1:6" ht="15">
      <c r="A60" s="106"/>
      <c r="B60" s="109"/>
      <c r="C60" s="110"/>
      <c r="D60" s="101" t="s">
        <v>217</v>
      </c>
      <c r="E60" s="100">
        <v>18798975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6" ht="22.5">
      <c r="A62" s="106"/>
      <c r="B62" s="109"/>
      <c r="C62" s="110"/>
      <c r="D62" s="105" t="s">
        <v>219</v>
      </c>
      <c r="E62" s="103">
        <f>SUM(E63:E67)</f>
        <v>105499600</v>
      </c>
      <c r="F62" s="104">
        <f>SUM(F63:F67)</f>
        <v>54739541</v>
      </c>
    </row>
    <row r="63" spans="1:6" ht="15">
      <c r="A63" s="106"/>
      <c r="B63" s="109"/>
      <c r="C63" s="110"/>
      <c r="D63" s="101" t="s">
        <v>220</v>
      </c>
      <c r="E63" s="100">
        <v>49852296</v>
      </c>
      <c r="F63" s="100">
        <v>10822015</v>
      </c>
    </row>
    <row r="64" spans="1:6" ht="15">
      <c r="A64" s="106"/>
      <c r="B64" s="109"/>
      <c r="C64" s="110"/>
      <c r="D64" s="101" t="s">
        <v>221</v>
      </c>
      <c r="E64" s="100">
        <v>5251582</v>
      </c>
      <c r="F64" s="100">
        <v>-6478196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261222156</v>
      </c>
      <c r="F71" s="104">
        <f>+F58+F62+F68</f>
        <v>210810833</v>
      </c>
    </row>
    <row r="72" spans="1:6" ht="15">
      <c r="A72" s="114"/>
      <c r="B72" s="115"/>
      <c r="C72" s="116"/>
      <c r="D72" s="117" t="s">
        <v>229</v>
      </c>
      <c r="E72" s="118">
        <f>+E56+E71</f>
        <v>282116370</v>
      </c>
      <c r="F72" s="119">
        <f>+F56+F71</f>
        <v>263857733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10"/>
      <c r="C2" s="511"/>
      <c r="D2" s="511"/>
      <c r="E2" s="511"/>
      <c r="F2" s="511"/>
      <c r="G2" s="511"/>
      <c r="H2" s="511"/>
      <c r="I2" s="511"/>
      <c r="J2" s="511"/>
      <c r="K2" s="511"/>
      <c r="L2" s="512"/>
    </row>
    <row r="3" spans="1:12" ht="15">
      <c r="A3" s="191"/>
      <c r="B3" s="698" t="s">
        <v>281</v>
      </c>
      <c r="C3" s="699"/>
      <c r="D3" s="699"/>
      <c r="E3" s="699"/>
      <c r="F3" s="699"/>
      <c r="G3" s="699"/>
      <c r="H3" s="699"/>
      <c r="I3" s="699"/>
      <c r="J3" s="699"/>
      <c r="K3" s="699"/>
      <c r="L3" s="700"/>
    </row>
    <row r="4" spans="1:12" ht="15">
      <c r="A4" s="191"/>
      <c r="B4" s="698" t="s">
        <v>9</v>
      </c>
      <c r="C4" s="699"/>
      <c r="D4" s="699"/>
      <c r="E4" s="699"/>
      <c r="F4" s="699"/>
      <c r="G4" s="699"/>
      <c r="H4" s="699"/>
      <c r="I4" s="699"/>
      <c r="J4" s="699"/>
      <c r="K4" s="699"/>
      <c r="L4" s="700"/>
    </row>
    <row r="5" spans="1:12" ht="15">
      <c r="A5" s="191"/>
      <c r="B5" s="698" t="s">
        <v>591</v>
      </c>
      <c r="C5" s="699"/>
      <c r="D5" s="699"/>
      <c r="E5" s="699"/>
      <c r="F5" s="699"/>
      <c r="G5" s="699"/>
      <c r="H5" s="699"/>
      <c r="I5" s="699"/>
      <c r="J5" s="699"/>
      <c r="K5" s="699"/>
      <c r="L5" s="700"/>
    </row>
    <row r="6" spans="1:12" ht="15.75" thickBot="1">
      <c r="A6" s="191"/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5.75" thickBot="1">
      <c r="A7" s="191"/>
      <c r="B7" s="701" t="s">
        <v>10</v>
      </c>
      <c r="C7" s="702"/>
      <c r="D7" s="703"/>
      <c r="E7" s="707" t="s">
        <v>11</v>
      </c>
      <c r="F7" s="708"/>
      <c r="G7" s="708"/>
      <c r="H7" s="709"/>
      <c r="I7" s="710" t="s">
        <v>12</v>
      </c>
      <c r="J7" s="709"/>
      <c r="K7" s="703" t="s">
        <v>13</v>
      </c>
      <c r="L7" s="711" t="s">
        <v>14</v>
      </c>
    </row>
    <row r="8" spans="1:12" ht="15.75" thickBot="1">
      <c r="A8" s="191"/>
      <c r="B8" s="698"/>
      <c r="C8" s="699"/>
      <c r="D8" s="700"/>
      <c r="E8" s="707" t="s">
        <v>15</v>
      </c>
      <c r="F8" s="709"/>
      <c r="G8" s="710" t="s">
        <v>16</v>
      </c>
      <c r="H8" s="709"/>
      <c r="I8" s="509"/>
      <c r="J8" s="200"/>
      <c r="K8" s="700"/>
      <c r="L8" s="712"/>
    </row>
    <row r="9" spans="1:12" ht="32.25" customHeight="1" thickBot="1">
      <c r="A9" s="191"/>
      <c r="B9" s="704"/>
      <c r="C9" s="705"/>
      <c r="D9" s="706"/>
      <c r="E9" s="517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6"/>
      <c r="L9" s="713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6"/>
      <c r="D11" s="516"/>
      <c r="E11" s="516"/>
      <c r="F11" s="516"/>
      <c r="G11" s="516"/>
      <c r="H11" s="516"/>
      <c r="I11" s="514"/>
      <c r="J11" s="514"/>
      <c r="K11" s="514"/>
      <c r="L11" s="515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2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8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9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9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6"/>
      <c r="D41" s="516"/>
      <c r="E41" s="516"/>
      <c r="F41" s="516"/>
      <c r="G41" s="516"/>
      <c r="H41" s="516"/>
      <c r="I41" s="514"/>
      <c r="J41" s="514"/>
      <c r="K41" s="514"/>
      <c r="L41" s="515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6"/>
      <c r="D59" s="516"/>
      <c r="E59" s="516"/>
      <c r="F59" s="516"/>
      <c r="G59" s="516"/>
      <c r="H59" s="516"/>
      <c r="I59" s="514"/>
      <c r="J59" s="514"/>
      <c r="K59" s="514"/>
      <c r="L59" s="515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6"/>
      <c r="D66" s="516"/>
      <c r="E66" s="516"/>
      <c r="F66" s="516"/>
      <c r="G66" s="516"/>
      <c r="H66" s="516"/>
      <c r="I66" s="514"/>
      <c r="J66" s="514"/>
      <c r="K66" s="514"/>
      <c r="L66" s="515"/>
    </row>
    <row r="67" spans="1:12" ht="33" customHeight="1" thickBot="1">
      <c r="A67" s="191"/>
      <c r="B67" s="216">
        <v>1</v>
      </c>
      <c r="C67" s="696" t="s">
        <v>98</v>
      </c>
      <c r="D67" s="696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6" t="s">
        <v>101</v>
      </c>
      <c r="D68" s="697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6" t="s">
        <v>102</v>
      </c>
      <c r="D69" s="697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1"/>
      <c r="C2" s="482"/>
      <c r="D2" s="482"/>
      <c r="E2" s="482"/>
      <c r="F2" s="482"/>
      <c r="G2" s="482"/>
      <c r="H2" s="482"/>
      <c r="I2" s="482"/>
      <c r="J2" s="482"/>
      <c r="K2" s="482"/>
      <c r="L2" s="483"/>
    </row>
    <row r="3" spans="1:12" ht="15">
      <c r="A3" s="191"/>
      <c r="B3" s="698" t="s">
        <v>281</v>
      </c>
      <c r="C3" s="699"/>
      <c r="D3" s="699"/>
      <c r="E3" s="699"/>
      <c r="F3" s="699"/>
      <c r="G3" s="699"/>
      <c r="H3" s="699"/>
      <c r="I3" s="699"/>
      <c r="J3" s="699"/>
      <c r="K3" s="699"/>
      <c r="L3" s="700"/>
    </row>
    <row r="4" spans="1:12" ht="15">
      <c r="A4" s="191"/>
      <c r="B4" s="698" t="s">
        <v>9</v>
      </c>
      <c r="C4" s="699"/>
      <c r="D4" s="699"/>
      <c r="E4" s="699"/>
      <c r="F4" s="699"/>
      <c r="G4" s="699"/>
      <c r="H4" s="699"/>
      <c r="I4" s="699"/>
      <c r="J4" s="699"/>
      <c r="K4" s="699"/>
      <c r="L4" s="700"/>
    </row>
    <row r="5" spans="1:12" ht="15">
      <c r="A5" s="191"/>
      <c r="B5" s="698" t="s">
        <v>587</v>
      </c>
      <c r="C5" s="699"/>
      <c r="D5" s="699"/>
      <c r="E5" s="699"/>
      <c r="F5" s="699"/>
      <c r="G5" s="699"/>
      <c r="H5" s="699"/>
      <c r="I5" s="699"/>
      <c r="J5" s="699"/>
      <c r="K5" s="699"/>
      <c r="L5" s="700"/>
    </row>
    <row r="6" spans="1:12" ht="15.75" thickBot="1">
      <c r="A6" s="191"/>
      <c r="B6" s="484"/>
      <c r="C6" s="485"/>
      <c r="D6" s="485"/>
      <c r="E6" s="485"/>
      <c r="F6" s="485"/>
      <c r="G6" s="485"/>
      <c r="H6" s="485"/>
      <c r="I6" s="485"/>
      <c r="J6" s="485"/>
      <c r="K6" s="485"/>
      <c r="L6" s="486"/>
    </row>
    <row r="7" spans="1:12" ht="15.75" thickBot="1">
      <c r="A7" s="191"/>
      <c r="B7" s="701" t="s">
        <v>10</v>
      </c>
      <c r="C7" s="702"/>
      <c r="D7" s="703"/>
      <c r="E7" s="707" t="s">
        <v>11</v>
      </c>
      <c r="F7" s="708"/>
      <c r="G7" s="708"/>
      <c r="H7" s="709"/>
      <c r="I7" s="710" t="s">
        <v>12</v>
      </c>
      <c r="J7" s="709"/>
      <c r="K7" s="703" t="s">
        <v>13</v>
      </c>
      <c r="L7" s="711" t="s">
        <v>14</v>
      </c>
    </row>
    <row r="8" spans="1:12" ht="15.75" thickBot="1">
      <c r="A8" s="191"/>
      <c r="B8" s="698"/>
      <c r="C8" s="699"/>
      <c r="D8" s="700"/>
      <c r="E8" s="707" t="s">
        <v>15</v>
      </c>
      <c r="F8" s="709"/>
      <c r="G8" s="710" t="s">
        <v>16</v>
      </c>
      <c r="H8" s="709"/>
      <c r="I8" s="480"/>
      <c r="J8" s="200"/>
      <c r="K8" s="700"/>
      <c r="L8" s="712"/>
    </row>
    <row r="9" spans="1:12" ht="26.25" thickBot="1">
      <c r="A9" s="191"/>
      <c r="B9" s="704"/>
      <c r="C9" s="705"/>
      <c r="D9" s="706"/>
      <c r="E9" s="488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6"/>
      <c r="L9" s="713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7"/>
      <c r="D11" s="487"/>
      <c r="E11" s="487"/>
      <c r="F11" s="487"/>
      <c r="G11" s="487"/>
      <c r="H11" s="487"/>
      <c r="I11" s="485"/>
      <c r="J11" s="485"/>
      <c r="K11" s="485"/>
      <c r="L11" s="486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2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7"/>
      <c r="D41" s="487"/>
      <c r="E41" s="487"/>
      <c r="F41" s="487"/>
      <c r="G41" s="487"/>
      <c r="H41" s="487"/>
      <c r="I41" s="485"/>
      <c r="J41" s="485"/>
      <c r="K41" s="485"/>
      <c r="L41" s="486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7"/>
      <c r="D59" s="487"/>
      <c r="E59" s="487"/>
      <c r="F59" s="487"/>
      <c r="G59" s="487"/>
      <c r="H59" s="487"/>
      <c r="I59" s="485"/>
      <c r="J59" s="485"/>
      <c r="K59" s="485"/>
      <c r="L59" s="486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7"/>
      <c r="D66" s="487"/>
      <c r="E66" s="487"/>
      <c r="F66" s="487"/>
      <c r="G66" s="487"/>
      <c r="H66" s="487"/>
      <c r="I66" s="485"/>
      <c r="J66" s="485"/>
      <c r="K66" s="485"/>
      <c r="L66" s="486"/>
    </row>
    <row r="67" spans="1:12" ht="33" customHeight="1" thickBot="1">
      <c r="A67" s="191"/>
      <c r="B67" s="216">
        <v>1</v>
      </c>
      <c r="C67" s="696" t="s">
        <v>98</v>
      </c>
      <c r="D67" s="696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6" t="s">
        <v>101</v>
      </c>
      <c r="D68" s="697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6" t="s">
        <v>102</v>
      </c>
      <c r="D69" s="697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698" t="s">
        <v>281</v>
      </c>
      <c r="C3" s="714"/>
      <c r="D3" s="714"/>
      <c r="E3" s="714"/>
      <c r="F3" s="714"/>
      <c r="G3" s="714"/>
      <c r="H3" s="714"/>
      <c r="I3" s="714"/>
      <c r="J3" s="714"/>
      <c r="K3" s="714"/>
      <c r="L3" s="700"/>
    </row>
    <row r="4" spans="1:12" ht="15">
      <c r="A4" s="191"/>
      <c r="B4" s="698" t="s">
        <v>9</v>
      </c>
      <c r="C4" s="714"/>
      <c r="D4" s="714"/>
      <c r="E4" s="714"/>
      <c r="F4" s="714"/>
      <c r="G4" s="714"/>
      <c r="H4" s="714"/>
      <c r="I4" s="714"/>
      <c r="J4" s="714"/>
      <c r="K4" s="714"/>
      <c r="L4" s="700"/>
    </row>
    <row r="5" spans="1:12" ht="15">
      <c r="A5" s="191"/>
      <c r="B5" s="698" t="s">
        <v>282</v>
      </c>
      <c r="C5" s="714"/>
      <c r="D5" s="714"/>
      <c r="E5" s="714"/>
      <c r="F5" s="714"/>
      <c r="G5" s="714"/>
      <c r="H5" s="714"/>
      <c r="I5" s="714"/>
      <c r="J5" s="714"/>
      <c r="K5" s="714"/>
      <c r="L5" s="700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701" t="s">
        <v>10</v>
      </c>
      <c r="C7" s="702"/>
      <c r="D7" s="703"/>
      <c r="E7" s="707" t="s">
        <v>11</v>
      </c>
      <c r="F7" s="708"/>
      <c r="G7" s="708"/>
      <c r="H7" s="709"/>
      <c r="I7" s="710" t="s">
        <v>12</v>
      </c>
      <c r="J7" s="709"/>
      <c r="K7" s="703" t="s">
        <v>13</v>
      </c>
      <c r="L7" s="711" t="s">
        <v>14</v>
      </c>
    </row>
    <row r="8" spans="1:12" ht="15.75" thickBot="1">
      <c r="A8" s="191"/>
      <c r="B8" s="698"/>
      <c r="C8" s="714"/>
      <c r="D8" s="700"/>
      <c r="E8" s="707" t="s">
        <v>15</v>
      </c>
      <c r="F8" s="709"/>
      <c r="G8" s="710" t="s">
        <v>16</v>
      </c>
      <c r="H8" s="709"/>
      <c r="I8" s="199"/>
      <c r="J8" s="200"/>
      <c r="K8" s="700"/>
      <c r="L8" s="712"/>
    </row>
    <row r="9" spans="1:12" ht="26.25" thickBot="1">
      <c r="A9" s="191"/>
      <c r="B9" s="704"/>
      <c r="C9" s="705"/>
      <c r="D9" s="706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6"/>
      <c r="L9" s="713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696" t="s">
        <v>98</v>
      </c>
      <c r="D67" s="696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6" t="s">
        <v>101</v>
      </c>
      <c r="D68" s="697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6" t="s">
        <v>102</v>
      </c>
      <c r="D69" s="697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51" t="s">
        <v>8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</row>
    <row r="5" spans="2:12" ht="15">
      <c r="B5" s="715"/>
      <c r="C5" s="716"/>
      <c r="D5" s="716"/>
      <c r="E5" s="716"/>
      <c r="F5" s="716"/>
      <c r="G5" s="716"/>
      <c r="H5" s="716"/>
      <c r="I5" s="716"/>
      <c r="J5" s="716"/>
      <c r="K5" s="716"/>
      <c r="L5" s="717"/>
    </row>
    <row r="6" spans="2:12" ht="15">
      <c r="B6" s="718" t="s">
        <v>281</v>
      </c>
      <c r="C6" s="719"/>
      <c r="D6" s="719"/>
      <c r="E6" s="719"/>
      <c r="F6" s="719"/>
      <c r="G6" s="719"/>
      <c r="H6" s="719"/>
      <c r="I6" s="719"/>
      <c r="J6" s="719"/>
      <c r="K6" s="719"/>
      <c r="L6" s="720"/>
    </row>
    <row r="7" spans="2:12" ht="15">
      <c r="B7" s="718" t="s">
        <v>9</v>
      </c>
      <c r="C7" s="719"/>
      <c r="D7" s="719"/>
      <c r="E7" s="719"/>
      <c r="F7" s="719"/>
      <c r="G7" s="719"/>
      <c r="H7" s="719"/>
      <c r="I7" s="719"/>
      <c r="J7" s="719"/>
      <c r="K7" s="719"/>
      <c r="L7" s="720"/>
    </row>
    <row r="8" spans="2:12" ht="15">
      <c r="B8" s="718" t="s">
        <v>282</v>
      </c>
      <c r="C8" s="719"/>
      <c r="D8" s="719"/>
      <c r="E8" s="719"/>
      <c r="F8" s="719"/>
      <c r="G8" s="719"/>
      <c r="H8" s="719"/>
      <c r="I8" s="719"/>
      <c r="J8" s="719"/>
      <c r="K8" s="719"/>
      <c r="L8" s="720"/>
    </row>
    <row r="9" spans="2:12" ht="15.75" thickBot="1">
      <c r="B9" s="721"/>
      <c r="C9" s="722"/>
      <c r="D9" s="722"/>
      <c r="E9" s="722"/>
      <c r="F9" s="722"/>
      <c r="G9" s="722"/>
      <c r="H9" s="722"/>
      <c r="I9" s="722"/>
      <c r="J9" s="722"/>
      <c r="K9" s="722"/>
      <c r="L9" s="723"/>
    </row>
    <row r="10" spans="2:12" ht="15.75" thickBot="1">
      <c r="B10" s="724" t="s">
        <v>10</v>
      </c>
      <c r="C10" s="725"/>
      <c r="D10" s="726"/>
      <c r="E10" s="733" t="s">
        <v>11</v>
      </c>
      <c r="F10" s="734"/>
      <c r="G10" s="734"/>
      <c r="H10" s="735"/>
      <c r="I10" s="736" t="s">
        <v>12</v>
      </c>
      <c r="J10" s="735"/>
      <c r="K10" s="737" t="s">
        <v>13</v>
      </c>
      <c r="L10" s="740" t="s">
        <v>14</v>
      </c>
    </row>
    <row r="11" spans="2:12" ht="15.75" thickBot="1">
      <c r="B11" s="727"/>
      <c r="C11" s="728"/>
      <c r="D11" s="729"/>
      <c r="E11" s="743" t="s">
        <v>15</v>
      </c>
      <c r="F11" s="744"/>
      <c r="G11" s="745" t="s">
        <v>16</v>
      </c>
      <c r="H11" s="744"/>
      <c r="I11" s="269"/>
      <c r="J11" s="269"/>
      <c r="K11" s="738"/>
      <c r="L11" s="741"/>
    </row>
    <row r="12" spans="2:12" ht="25.5" thickBot="1">
      <c r="B12" s="730"/>
      <c r="C12" s="731"/>
      <c r="D12" s="732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39"/>
      <c r="L12" s="742"/>
    </row>
    <row r="13" spans="2:12" ht="15.75" thickBot="1">
      <c r="B13" s="746" t="s">
        <v>21</v>
      </c>
      <c r="C13" s="747"/>
      <c r="D13" s="747"/>
      <c r="E13" s="747"/>
      <c r="F13" s="747"/>
      <c r="G13" s="747"/>
      <c r="H13" s="747"/>
      <c r="I13" s="274"/>
      <c r="J13" s="274"/>
      <c r="K13" s="274"/>
      <c r="L13" s="275"/>
    </row>
    <row r="14" spans="2:12" ht="15.75" thickBot="1">
      <c r="B14" s="748" t="s">
        <v>22</v>
      </c>
      <c r="C14" s="749"/>
      <c r="D14" s="749"/>
      <c r="E14" s="749"/>
      <c r="F14" s="749"/>
      <c r="G14" s="749"/>
      <c r="H14" s="749"/>
      <c r="I14" s="276"/>
      <c r="J14" s="276"/>
      <c r="K14" s="276"/>
      <c r="L14" s="277"/>
    </row>
    <row r="15" spans="2:12" ht="16.5" customHeight="1" thickBot="1">
      <c r="B15" s="278">
        <v>1</v>
      </c>
      <c r="C15" s="750" t="s">
        <v>23</v>
      </c>
      <c r="D15" s="750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50" t="s">
        <v>35</v>
      </c>
      <c r="D19" s="750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50" t="s">
        <v>36</v>
      </c>
      <c r="D23" s="750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50" t="s">
        <v>38</v>
      </c>
      <c r="D27" s="750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50" t="s">
        <v>50</v>
      </c>
      <c r="D35" s="750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50" t="s">
        <v>57</v>
      </c>
      <c r="D38" s="750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50" t="s">
        <v>60</v>
      </c>
      <c r="D40" s="750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48" t="s">
        <v>64</v>
      </c>
      <c r="C44" s="749"/>
      <c r="D44" s="749"/>
      <c r="E44" s="749"/>
      <c r="F44" s="749"/>
      <c r="G44" s="749"/>
      <c r="H44" s="749"/>
      <c r="I44" s="276"/>
      <c r="J44" s="276"/>
      <c r="K44" s="276"/>
      <c r="L44" s="277"/>
    </row>
    <row r="45" spans="2:12" ht="24.75" customHeight="1" thickBot="1">
      <c r="B45" s="278">
        <v>1</v>
      </c>
      <c r="C45" s="750" t="s">
        <v>65</v>
      </c>
      <c r="D45" s="750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50" t="s">
        <v>76</v>
      </c>
      <c r="D51" s="750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50" t="s">
        <v>83</v>
      </c>
      <c r="D57" s="750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46" t="s">
        <v>87</v>
      </c>
      <c r="C61" s="747"/>
      <c r="D61" s="747"/>
      <c r="E61" s="747"/>
      <c r="F61" s="747"/>
      <c r="G61" s="747"/>
      <c r="H61" s="747"/>
      <c r="I61" s="329"/>
      <c r="J61" s="329"/>
      <c r="K61" s="329"/>
      <c r="L61" s="330"/>
    </row>
    <row r="62" spans="2:12" ht="15.75" thickBot="1">
      <c r="B62" s="748" t="s">
        <v>22</v>
      </c>
      <c r="C62" s="749"/>
      <c r="D62" s="749"/>
      <c r="E62" s="749"/>
      <c r="F62" s="749"/>
      <c r="G62" s="749"/>
      <c r="H62" s="749"/>
      <c r="I62" s="276"/>
      <c r="J62" s="276"/>
      <c r="K62" s="276"/>
      <c r="L62" s="277"/>
    </row>
    <row r="63" spans="2:12" ht="16.5" customHeight="1" thickBot="1">
      <c r="B63" s="278">
        <v>1</v>
      </c>
      <c r="C63" s="750" t="s">
        <v>88</v>
      </c>
      <c r="D63" s="750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48" t="s">
        <v>64</v>
      </c>
      <c r="C69" s="749"/>
      <c r="D69" s="749"/>
      <c r="E69" s="749"/>
      <c r="F69" s="749"/>
      <c r="G69" s="749"/>
      <c r="H69" s="749"/>
      <c r="I69" s="276"/>
      <c r="J69" s="276"/>
      <c r="K69" s="276"/>
      <c r="L69" s="277"/>
    </row>
    <row r="70" spans="2:12" ht="33" customHeight="1" thickBot="1">
      <c r="B70" s="282">
        <v>1</v>
      </c>
      <c r="C70" s="752" t="s">
        <v>98</v>
      </c>
      <c r="D70" s="753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52" t="s">
        <v>101</v>
      </c>
      <c r="D71" s="753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52" t="s">
        <v>102</v>
      </c>
      <c r="D72" s="753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46" t="s">
        <v>104</v>
      </c>
      <c r="C73" s="747"/>
      <c r="D73" s="747"/>
      <c r="E73" s="747"/>
      <c r="F73" s="747"/>
      <c r="G73" s="747"/>
      <c r="H73" s="754"/>
      <c r="I73" s="334"/>
      <c r="J73" s="334"/>
      <c r="K73" s="334"/>
      <c r="L73" s="334"/>
    </row>
    <row r="74" spans="2:12" ht="15.75" thickBot="1">
      <c r="B74" s="755" t="s">
        <v>22</v>
      </c>
      <c r="C74" s="756"/>
      <c r="D74" s="756"/>
      <c r="E74" s="756"/>
      <c r="F74" s="756"/>
      <c r="G74" s="756"/>
      <c r="H74" s="756"/>
      <c r="I74" s="756"/>
      <c r="J74" s="756"/>
      <c r="K74" s="756"/>
      <c r="L74" s="757"/>
    </row>
    <row r="75" spans="2:12" ht="15.75" thickBot="1">
      <c r="B75" s="278">
        <v>1</v>
      </c>
      <c r="C75" s="750" t="s">
        <v>105</v>
      </c>
      <c r="D75" s="750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58" t="s">
        <v>8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</row>
    <row r="3" spans="1:11" ht="15">
      <c r="A3" s="759"/>
      <c r="B3" s="760"/>
      <c r="C3" s="760"/>
      <c r="D3" s="760"/>
      <c r="E3" s="760"/>
      <c r="F3" s="760"/>
      <c r="G3" s="760"/>
      <c r="H3" s="760"/>
      <c r="I3" s="760"/>
      <c r="J3" s="760"/>
      <c r="K3" s="761"/>
    </row>
    <row r="4" spans="1:11" ht="15">
      <c r="A4" s="762" t="s">
        <v>2</v>
      </c>
      <c r="B4" s="763"/>
      <c r="C4" s="763"/>
      <c r="D4" s="763"/>
      <c r="E4" s="763"/>
      <c r="F4" s="763"/>
      <c r="G4" s="763"/>
      <c r="H4" s="763"/>
      <c r="I4" s="763"/>
      <c r="J4" s="763"/>
      <c r="K4" s="764"/>
    </row>
    <row r="5" spans="1:11" ht="15">
      <c r="A5" s="762" t="s">
        <v>9</v>
      </c>
      <c r="B5" s="763"/>
      <c r="C5" s="763"/>
      <c r="D5" s="763"/>
      <c r="E5" s="763"/>
      <c r="F5" s="763"/>
      <c r="G5" s="763"/>
      <c r="H5" s="763"/>
      <c r="I5" s="763"/>
      <c r="J5" s="763"/>
      <c r="K5" s="764"/>
    </row>
    <row r="6" spans="1:11" ht="15">
      <c r="A6" s="762" t="s">
        <v>280</v>
      </c>
      <c r="B6" s="763"/>
      <c r="C6" s="763"/>
      <c r="D6" s="763"/>
      <c r="E6" s="763"/>
      <c r="F6" s="763"/>
      <c r="G6" s="763"/>
      <c r="H6" s="763"/>
      <c r="I6" s="763"/>
      <c r="J6" s="763"/>
      <c r="K6" s="764"/>
    </row>
    <row r="7" spans="1:11" ht="15.75" thickBot="1">
      <c r="A7" s="765"/>
      <c r="B7" s="766"/>
      <c r="C7" s="766"/>
      <c r="D7" s="766"/>
      <c r="E7" s="766"/>
      <c r="F7" s="766"/>
      <c r="G7" s="766"/>
      <c r="H7" s="766"/>
      <c r="I7" s="766"/>
      <c r="J7" s="766"/>
      <c r="K7" s="767"/>
    </row>
    <row r="8" spans="1:11" ht="15.75" thickBot="1">
      <c r="A8" s="768" t="s">
        <v>10</v>
      </c>
      <c r="B8" s="769"/>
      <c r="C8" s="770"/>
      <c r="D8" s="777" t="s">
        <v>11</v>
      </c>
      <c r="E8" s="778"/>
      <c r="F8" s="778"/>
      <c r="G8" s="779"/>
      <c r="H8" s="780" t="s">
        <v>12</v>
      </c>
      <c r="I8" s="779"/>
      <c r="J8" s="781" t="s">
        <v>13</v>
      </c>
      <c r="K8" s="784" t="s">
        <v>14</v>
      </c>
    </row>
    <row r="9" spans="1:11" ht="15.75" thickBot="1">
      <c r="A9" s="771"/>
      <c r="B9" s="772"/>
      <c r="C9" s="773"/>
      <c r="D9" s="787" t="s">
        <v>15</v>
      </c>
      <c r="E9" s="788"/>
      <c r="F9" s="789" t="s">
        <v>16</v>
      </c>
      <c r="G9" s="788"/>
      <c r="H9" s="2"/>
      <c r="I9" s="2"/>
      <c r="J9" s="782"/>
      <c r="K9" s="785"/>
    </row>
    <row r="10" spans="1:11" ht="27" thickBot="1">
      <c r="A10" s="774"/>
      <c r="B10" s="775"/>
      <c r="C10" s="776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3"/>
      <c r="K10" s="786"/>
    </row>
    <row r="11" spans="1:11" ht="15.75" thickBot="1">
      <c r="A11" s="790" t="s">
        <v>21</v>
      </c>
      <c r="B11" s="791"/>
      <c r="C11" s="791"/>
      <c r="D11" s="791"/>
      <c r="E11" s="791"/>
      <c r="F11" s="791"/>
      <c r="G11" s="791"/>
      <c r="H11" s="7"/>
      <c r="I11" s="7"/>
      <c r="J11" s="7"/>
      <c r="K11" s="8"/>
    </row>
    <row r="12" spans="1:11" ht="15.75" thickBot="1">
      <c r="A12" s="792" t="s">
        <v>22</v>
      </c>
      <c r="B12" s="793"/>
      <c r="C12" s="793"/>
      <c r="D12" s="793"/>
      <c r="E12" s="793"/>
      <c r="F12" s="793"/>
      <c r="G12" s="793"/>
      <c r="H12" s="187"/>
      <c r="I12" s="187"/>
      <c r="J12" s="187"/>
      <c r="K12" s="188"/>
    </row>
    <row r="13" spans="1:11" ht="24" customHeight="1" thickBot="1">
      <c r="A13" s="11">
        <v>1</v>
      </c>
      <c r="B13" s="794" t="s">
        <v>23</v>
      </c>
      <c r="C13" s="794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4" t="s">
        <v>35</v>
      </c>
      <c r="C17" s="794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4" t="s">
        <v>36</v>
      </c>
      <c r="C21" s="794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4" t="s">
        <v>38</v>
      </c>
      <c r="C25" s="794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4" t="s">
        <v>50</v>
      </c>
      <c r="C33" s="794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4" t="s">
        <v>57</v>
      </c>
      <c r="C36" s="794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4" t="s">
        <v>60</v>
      </c>
      <c r="C38" s="794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92" t="s">
        <v>64</v>
      </c>
      <c r="B42" s="793"/>
      <c r="C42" s="793"/>
      <c r="D42" s="793"/>
      <c r="E42" s="793"/>
      <c r="F42" s="793"/>
      <c r="G42" s="793"/>
      <c r="H42" s="187"/>
      <c r="I42" s="187"/>
      <c r="J42" s="187"/>
      <c r="K42" s="188"/>
    </row>
    <row r="43" spans="1:11" ht="29.25" customHeight="1" thickBot="1">
      <c r="A43" s="11">
        <v>1</v>
      </c>
      <c r="B43" s="794" t="s">
        <v>65</v>
      </c>
      <c r="C43" s="794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4" t="s">
        <v>76</v>
      </c>
      <c r="C49" s="794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4" t="s">
        <v>83</v>
      </c>
      <c r="C55" s="794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90" t="s">
        <v>87</v>
      </c>
      <c r="B59" s="791"/>
      <c r="C59" s="791"/>
      <c r="D59" s="791"/>
      <c r="E59" s="791"/>
      <c r="F59" s="791"/>
      <c r="G59" s="791"/>
      <c r="H59" s="64"/>
      <c r="I59" s="64"/>
      <c r="J59" s="64"/>
      <c r="K59" s="65"/>
    </row>
    <row r="60" spans="1:11" ht="15.75" thickBot="1">
      <c r="A60" s="792" t="s">
        <v>22</v>
      </c>
      <c r="B60" s="793"/>
      <c r="C60" s="793"/>
      <c r="D60" s="793"/>
      <c r="E60" s="793"/>
      <c r="F60" s="793"/>
      <c r="G60" s="793"/>
      <c r="H60" s="187"/>
      <c r="I60" s="187"/>
      <c r="J60" s="187"/>
      <c r="K60" s="188"/>
    </row>
    <row r="61" spans="1:11" ht="19.5" customHeight="1" thickBot="1">
      <c r="A61" s="11">
        <v>1</v>
      </c>
      <c r="B61" s="794" t="s">
        <v>88</v>
      </c>
      <c r="C61" s="794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92" t="s">
        <v>64</v>
      </c>
      <c r="B67" s="793"/>
      <c r="C67" s="793"/>
      <c r="D67" s="793"/>
      <c r="E67" s="793"/>
      <c r="F67" s="793"/>
      <c r="G67" s="793"/>
      <c r="H67" s="187"/>
      <c r="I67" s="187"/>
      <c r="J67" s="187"/>
      <c r="K67" s="188"/>
    </row>
    <row r="68" spans="1:11" ht="37.5" customHeight="1" thickBot="1">
      <c r="A68" s="15">
        <v>1</v>
      </c>
      <c r="B68" s="795" t="s">
        <v>98</v>
      </c>
      <c r="C68" s="796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5" t="s">
        <v>101</v>
      </c>
      <c r="C69" s="796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5" t="s">
        <v>102</v>
      </c>
      <c r="C70" s="796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90" t="s">
        <v>104</v>
      </c>
      <c r="B71" s="791"/>
      <c r="C71" s="791"/>
      <c r="D71" s="791"/>
      <c r="E71" s="791"/>
      <c r="F71" s="791"/>
      <c r="G71" s="797"/>
      <c r="H71" s="69"/>
      <c r="I71" s="69"/>
      <c r="J71" s="69"/>
      <c r="K71" s="69"/>
    </row>
    <row r="72" spans="1:11" ht="15.75" thickBot="1">
      <c r="A72" s="798" t="s">
        <v>22</v>
      </c>
      <c r="B72" s="799"/>
      <c r="C72" s="799"/>
      <c r="D72" s="799"/>
      <c r="E72" s="799"/>
      <c r="F72" s="799"/>
      <c r="G72" s="799"/>
      <c r="H72" s="799"/>
      <c r="I72" s="799"/>
      <c r="J72" s="799"/>
      <c r="K72" s="800"/>
    </row>
    <row r="73" spans="1:11" ht="15.75" thickBot="1">
      <c r="A73" s="11">
        <v>1</v>
      </c>
      <c r="B73" s="794" t="s">
        <v>105</v>
      </c>
      <c r="C73" s="794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58" t="s">
        <v>8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</row>
    <row r="3" spans="1:11" ht="15">
      <c r="A3" s="759"/>
      <c r="B3" s="760"/>
      <c r="C3" s="760"/>
      <c r="D3" s="760"/>
      <c r="E3" s="760"/>
      <c r="F3" s="760"/>
      <c r="G3" s="760"/>
      <c r="H3" s="760"/>
      <c r="I3" s="760"/>
      <c r="J3" s="760"/>
      <c r="K3" s="761"/>
    </row>
    <row r="4" spans="1:11" ht="15">
      <c r="A4" s="762" t="s">
        <v>2</v>
      </c>
      <c r="B4" s="763"/>
      <c r="C4" s="763"/>
      <c r="D4" s="763"/>
      <c r="E4" s="763"/>
      <c r="F4" s="763"/>
      <c r="G4" s="763"/>
      <c r="H4" s="763"/>
      <c r="I4" s="763"/>
      <c r="J4" s="763"/>
      <c r="K4" s="764"/>
    </row>
    <row r="5" spans="1:11" ht="15">
      <c r="A5" s="762" t="s">
        <v>9</v>
      </c>
      <c r="B5" s="763"/>
      <c r="C5" s="763"/>
      <c r="D5" s="763"/>
      <c r="E5" s="763"/>
      <c r="F5" s="763"/>
      <c r="G5" s="763"/>
      <c r="H5" s="763"/>
      <c r="I5" s="763"/>
      <c r="J5" s="763"/>
      <c r="K5" s="764"/>
    </row>
    <row r="6" spans="1:11" ht="15">
      <c r="A6" s="762" t="e">
        <f>+#REF!</f>
        <v>#REF!</v>
      </c>
      <c r="B6" s="763"/>
      <c r="C6" s="763"/>
      <c r="D6" s="763"/>
      <c r="E6" s="763"/>
      <c r="F6" s="763"/>
      <c r="G6" s="763"/>
      <c r="H6" s="763"/>
      <c r="I6" s="763"/>
      <c r="J6" s="763"/>
      <c r="K6" s="764"/>
    </row>
    <row r="7" spans="1:11" ht="15.75" thickBot="1">
      <c r="A7" s="765"/>
      <c r="B7" s="766"/>
      <c r="C7" s="766"/>
      <c r="D7" s="766"/>
      <c r="E7" s="766"/>
      <c r="F7" s="766"/>
      <c r="G7" s="766"/>
      <c r="H7" s="766"/>
      <c r="I7" s="766"/>
      <c r="J7" s="766"/>
      <c r="K7" s="767"/>
    </row>
    <row r="8" spans="1:11" ht="15.75" thickBot="1">
      <c r="A8" s="768" t="s">
        <v>10</v>
      </c>
      <c r="B8" s="769"/>
      <c r="C8" s="770"/>
      <c r="D8" s="777" t="s">
        <v>11</v>
      </c>
      <c r="E8" s="778"/>
      <c r="F8" s="778"/>
      <c r="G8" s="779"/>
      <c r="H8" s="780" t="s">
        <v>12</v>
      </c>
      <c r="I8" s="779"/>
      <c r="J8" s="781" t="s">
        <v>13</v>
      </c>
      <c r="K8" s="784" t="s">
        <v>14</v>
      </c>
    </row>
    <row r="9" spans="1:11" ht="15.75" thickBot="1">
      <c r="A9" s="771"/>
      <c r="B9" s="772"/>
      <c r="C9" s="773"/>
      <c r="D9" s="787" t="s">
        <v>15</v>
      </c>
      <c r="E9" s="788"/>
      <c r="F9" s="789" t="s">
        <v>16</v>
      </c>
      <c r="G9" s="788"/>
      <c r="H9" s="2"/>
      <c r="I9" s="2"/>
      <c r="J9" s="782"/>
      <c r="K9" s="785"/>
    </row>
    <row r="10" spans="1:11" ht="27" thickBot="1">
      <c r="A10" s="774"/>
      <c r="B10" s="775"/>
      <c r="C10" s="776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3"/>
      <c r="K10" s="786"/>
    </row>
    <row r="11" spans="1:11" ht="15.75" thickBot="1">
      <c r="A11" s="790" t="s">
        <v>21</v>
      </c>
      <c r="B11" s="791"/>
      <c r="C11" s="791"/>
      <c r="D11" s="791"/>
      <c r="E11" s="791"/>
      <c r="F11" s="791"/>
      <c r="G11" s="791"/>
      <c r="H11" s="7"/>
      <c r="I11" s="7"/>
      <c r="J11" s="7"/>
      <c r="K11" s="8"/>
    </row>
    <row r="12" spans="1:11" ht="15.75" thickBot="1">
      <c r="A12" s="792" t="s">
        <v>22</v>
      </c>
      <c r="B12" s="793"/>
      <c r="C12" s="793"/>
      <c r="D12" s="793"/>
      <c r="E12" s="793"/>
      <c r="F12" s="793"/>
      <c r="G12" s="793"/>
      <c r="H12" s="9"/>
      <c r="I12" s="9"/>
      <c r="J12" s="9"/>
      <c r="K12" s="10"/>
    </row>
    <row r="13" spans="1:11" ht="24" customHeight="1" thickBot="1">
      <c r="A13" s="11">
        <v>1</v>
      </c>
      <c r="B13" s="794" t="s">
        <v>23</v>
      </c>
      <c r="C13" s="794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4" t="s">
        <v>35</v>
      </c>
      <c r="C17" s="794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4" t="s">
        <v>36</v>
      </c>
      <c r="C21" s="794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4" t="s">
        <v>38</v>
      </c>
      <c r="C25" s="794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4" t="s">
        <v>50</v>
      </c>
      <c r="C33" s="794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4" t="s">
        <v>57</v>
      </c>
      <c r="C36" s="794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4" t="s">
        <v>60</v>
      </c>
      <c r="C38" s="794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92" t="s">
        <v>64</v>
      </c>
      <c r="B42" s="793"/>
      <c r="C42" s="793"/>
      <c r="D42" s="793"/>
      <c r="E42" s="793"/>
      <c r="F42" s="793"/>
      <c r="G42" s="793"/>
      <c r="H42" s="9"/>
      <c r="I42" s="9"/>
      <c r="J42" s="9"/>
      <c r="K42" s="10"/>
    </row>
    <row r="43" spans="1:11" ht="29.25" customHeight="1" thickBot="1">
      <c r="A43" s="11">
        <v>1</v>
      </c>
      <c r="B43" s="794" t="s">
        <v>65</v>
      </c>
      <c r="C43" s="794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4" t="s">
        <v>76</v>
      </c>
      <c r="C49" s="794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4" t="s">
        <v>83</v>
      </c>
      <c r="C55" s="794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90" t="s">
        <v>87</v>
      </c>
      <c r="B59" s="791"/>
      <c r="C59" s="791"/>
      <c r="D59" s="791"/>
      <c r="E59" s="791"/>
      <c r="F59" s="791"/>
      <c r="G59" s="791"/>
      <c r="H59" s="64"/>
      <c r="I59" s="64"/>
      <c r="J59" s="64"/>
      <c r="K59" s="65"/>
    </row>
    <row r="60" spans="1:11" ht="15.75" thickBot="1">
      <c r="A60" s="792" t="s">
        <v>22</v>
      </c>
      <c r="B60" s="793"/>
      <c r="C60" s="793"/>
      <c r="D60" s="793"/>
      <c r="E60" s="793"/>
      <c r="F60" s="793"/>
      <c r="G60" s="793"/>
      <c r="H60" s="9"/>
      <c r="I60" s="9"/>
      <c r="J60" s="9"/>
      <c r="K60" s="10"/>
    </row>
    <row r="61" spans="1:11" ht="19.5" customHeight="1" thickBot="1">
      <c r="A61" s="11">
        <v>1</v>
      </c>
      <c r="B61" s="794" t="s">
        <v>88</v>
      </c>
      <c r="C61" s="794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92" t="s">
        <v>64</v>
      </c>
      <c r="B67" s="793"/>
      <c r="C67" s="793"/>
      <c r="D67" s="793"/>
      <c r="E67" s="793"/>
      <c r="F67" s="793"/>
      <c r="G67" s="793"/>
      <c r="H67" s="9"/>
      <c r="I67" s="9"/>
      <c r="J67" s="9"/>
      <c r="K67" s="10"/>
    </row>
    <row r="68" spans="1:11" ht="37.5" customHeight="1" thickBot="1">
      <c r="A68" s="15">
        <v>1</v>
      </c>
      <c r="B68" s="795" t="s">
        <v>98</v>
      </c>
      <c r="C68" s="796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5" t="s">
        <v>101</v>
      </c>
      <c r="C69" s="796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5" t="s">
        <v>102</v>
      </c>
      <c r="C70" s="796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90" t="s">
        <v>104</v>
      </c>
      <c r="B71" s="791"/>
      <c r="C71" s="791"/>
      <c r="D71" s="791"/>
      <c r="E71" s="791"/>
      <c r="F71" s="791"/>
      <c r="G71" s="797"/>
      <c r="H71" s="69"/>
      <c r="I71" s="69"/>
      <c r="J71" s="69"/>
      <c r="K71" s="69"/>
    </row>
    <row r="72" spans="1:11" ht="15.75" thickBot="1">
      <c r="A72" s="798" t="s">
        <v>22</v>
      </c>
      <c r="B72" s="799"/>
      <c r="C72" s="799"/>
      <c r="D72" s="799"/>
      <c r="E72" s="799"/>
      <c r="F72" s="799"/>
      <c r="G72" s="799"/>
      <c r="H72" s="799"/>
      <c r="I72" s="799"/>
      <c r="J72" s="799"/>
      <c r="K72" s="800"/>
    </row>
    <row r="73" spans="1:11" ht="15.75" thickBot="1">
      <c r="A73" s="11">
        <v>1</v>
      </c>
      <c r="B73" s="794" t="s">
        <v>105</v>
      </c>
      <c r="C73" s="794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5" t="s">
        <v>111</v>
      </c>
      <c r="B1" s="566"/>
      <c r="C1" s="566"/>
      <c r="D1" s="566"/>
      <c r="E1" s="566"/>
      <c r="F1" s="566"/>
      <c r="G1" s="566"/>
      <c r="H1" s="567"/>
    </row>
    <row r="2" spans="1:8" ht="15">
      <c r="A2" s="565" t="s">
        <v>230</v>
      </c>
      <c r="B2" s="566"/>
      <c r="C2" s="566"/>
      <c r="D2" s="566"/>
      <c r="E2" s="566"/>
      <c r="F2" s="566"/>
      <c r="G2" s="566"/>
      <c r="H2" s="567"/>
    </row>
    <row r="3" spans="1:8" ht="15">
      <c r="A3" s="565" t="s">
        <v>598</v>
      </c>
      <c r="B3" s="566"/>
      <c r="C3" s="566"/>
      <c r="D3" s="566"/>
      <c r="E3" s="566"/>
      <c r="F3" s="566"/>
      <c r="G3" s="566"/>
      <c r="H3" s="567"/>
    </row>
    <row r="4" spans="1:8" ht="15">
      <c r="A4" s="568" t="s">
        <v>0</v>
      </c>
      <c r="B4" s="569"/>
      <c r="C4" s="569"/>
      <c r="D4" s="569"/>
      <c r="E4" s="569"/>
      <c r="F4" s="569"/>
      <c r="G4" s="569"/>
      <c r="H4" s="570"/>
    </row>
    <row r="5" spans="1:8" ht="45">
      <c r="A5" s="120" t="s">
        <v>231</v>
      </c>
      <c r="B5" s="121" t="s">
        <v>592</v>
      </c>
      <c r="C5" s="121" t="s">
        <v>232</v>
      </c>
      <c r="D5" s="121" t="s">
        <v>233</v>
      </c>
      <c r="E5" s="121" t="s">
        <v>597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53046900</v>
      </c>
      <c r="C15" s="92">
        <f>157225292+133161975</f>
        <v>290387267</v>
      </c>
      <c r="D15" s="92">
        <f>182849817+139690136</f>
        <v>322539953</v>
      </c>
      <c r="E15" s="92">
        <v>0</v>
      </c>
      <c r="F15" s="92">
        <f>+B15+C15-D15+E15</f>
        <v>20894214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71" t="s">
        <v>256</v>
      </c>
      <c r="B26" s="572"/>
      <c r="C26" s="572"/>
      <c r="D26" s="571"/>
      <c r="E26" s="572"/>
      <c r="F26" s="572"/>
      <c r="G26" s="571"/>
      <c r="H26" s="571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6" sqref="J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3" t="s">
        <v>111</v>
      </c>
      <c r="B1" s="574"/>
      <c r="C1" s="574"/>
      <c r="D1" s="574"/>
      <c r="E1" s="574"/>
      <c r="F1" s="574"/>
      <c r="G1" s="574"/>
      <c r="H1" s="574"/>
      <c r="I1" s="574"/>
      <c r="J1" s="574"/>
      <c r="K1" s="575"/>
    </row>
    <row r="2" spans="1:11" ht="15">
      <c r="A2" s="573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575"/>
    </row>
    <row r="3" spans="1:11" ht="15" customHeight="1">
      <c r="A3" s="573" t="s">
        <v>595</v>
      </c>
      <c r="B3" s="574"/>
      <c r="C3" s="574"/>
      <c r="D3" s="574"/>
      <c r="E3" s="574"/>
      <c r="F3" s="574"/>
      <c r="G3" s="574"/>
      <c r="H3" s="574"/>
      <c r="I3" s="574"/>
      <c r="J3" s="574"/>
      <c r="K3" s="575"/>
    </row>
    <row r="4" spans="1:11" ht="15">
      <c r="A4" s="573" t="s">
        <v>0</v>
      </c>
      <c r="B4" s="574"/>
      <c r="C4" s="574"/>
      <c r="D4" s="574"/>
      <c r="E4" s="574"/>
      <c r="F4" s="574"/>
      <c r="G4" s="574"/>
      <c r="H4" s="574"/>
      <c r="I4" s="574"/>
      <c r="J4" s="574"/>
      <c r="K4" s="575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599</v>
      </c>
      <c r="J5" s="166" t="s">
        <v>600</v>
      </c>
      <c r="K5" s="166" t="s">
        <v>601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20" zoomScaleSheetLayoutView="120" workbookViewId="0" topLeftCell="A1">
      <selection activeCell="G11" sqref="G11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87" t="s">
        <v>2</v>
      </c>
      <c r="B1" s="588"/>
      <c r="C1" s="588"/>
      <c r="D1" s="588"/>
      <c r="E1" s="589"/>
    </row>
    <row r="2" spans="1:5" ht="15">
      <c r="A2" s="590" t="s">
        <v>292</v>
      </c>
      <c r="B2" s="591"/>
      <c r="C2" s="591"/>
      <c r="D2" s="591"/>
      <c r="E2" s="592"/>
    </row>
    <row r="3" spans="1:5" ht="15">
      <c r="A3" s="590" t="s">
        <v>595</v>
      </c>
      <c r="B3" s="591"/>
      <c r="C3" s="591"/>
      <c r="D3" s="591"/>
      <c r="E3" s="592"/>
    </row>
    <row r="4" spans="1:5" ht="15">
      <c r="A4" s="593" t="s">
        <v>0</v>
      </c>
      <c r="B4" s="594"/>
      <c r="C4" s="594"/>
      <c r="D4" s="594"/>
      <c r="E4" s="595"/>
    </row>
    <row r="5" spans="1:5" ht="8.25" customHeight="1">
      <c r="A5" s="337"/>
      <c r="B5" s="337"/>
      <c r="C5" s="338"/>
      <c r="D5" s="338"/>
      <c r="E5" s="338"/>
    </row>
    <row r="6" spans="1:5" ht="15">
      <c r="A6" s="587" t="s">
        <v>1</v>
      </c>
      <c r="B6" s="589"/>
      <c r="C6" s="524" t="s">
        <v>293</v>
      </c>
      <c r="D6" s="596" t="s">
        <v>294</v>
      </c>
      <c r="E6" s="524" t="s">
        <v>295</v>
      </c>
    </row>
    <row r="7" spans="1:5" ht="15">
      <c r="A7" s="593"/>
      <c r="B7" s="595"/>
      <c r="C7" s="525" t="s">
        <v>296</v>
      </c>
      <c r="D7" s="597"/>
      <c r="E7" s="525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26"/>
      <c r="B9" s="342" t="s">
        <v>298</v>
      </c>
      <c r="C9" s="343">
        <f>SUM(C10:C12)</f>
        <v>523374088</v>
      </c>
      <c r="D9" s="343">
        <f>SUM(D10:D12)</f>
        <v>262240413.06</v>
      </c>
      <c r="E9" s="343">
        <f>SUM(E10:E12)</f>
        <v>262240413.06</v>
      </c>
      <c r="F9" s="344"/>
      <c r="G9" s="345"/>
    </row>
    <row r="10" spans="1:6" ht="15">
      <c r="A10" s="526"/>
      <c r="B10" s="346" t="s">
        <v>299</v>
      </c>
      <c r="C10" s="528">
        <v>523374088</v>
      </c>
      <c r="D10" s="528">
        <f>+'FORMATO 5'!G90</f>
        <v>262240413.06</v>
      </c>
      <c r="E10" s="528">
        <f>+D10</f>
        <v>262240413.06</v>
      </c>
      <c r="F10" s="345"/>
    </row>
    <row r="11" spans="1:5" ht="15">
      <c r="A11" s="526"/>
      <c r="B11" s="346" t="s">
        <v>300</v>
      </c>
      <c r="C11" s="528">
        <v>0</v>
      </c>
      <c r="D11" s="528">
        <v>0</v>
      </c>
      <c r="E11" s="528">
        <v>0</v>
      </c>
    </row>
    <row r="12" spans="1:5" ht="15">
      <c r="A12" s="526"/>
      <c r="B12" s="346" t="s">
        <v>301</v>
      </c>
      <c r="C12" s="528">
        <v>0</v>
      </c>
      <c r="D12" s="528">
        <v>0</v>
      </c>
      <c r="E12" s="528">
        <v>0</v>
      </c>
    </row>
    <row r="13" spans="1:5" ht="15">
      <c r="A13" s="526"/>
      <c r="B13" s="347"/>
      <c r="C13" s="528"/>
      <c r="D13" s="528"/>
      <c r="E13" s="528"/>
    </row>
    <row r="14" spans="1:7" ht="15">
      <c r="A14" s="526"/>
      <c r="B14" s="342" t="s">
        <v>302</v>
      </c>
      <c r="C14" s="343">
        <f>SUM(C15:C16)</f>
        <v>523374088</v>
      </c>
      <c r="D14" s="343">
        <f>SUM(D15:D16)</f>
        <v>213165186.57999998</v>
      </c>
      <c r="E14" s="343">
        <f>SUM(E15:E16)</f>
        <v>200676069.82999995</v>
      </c>
      <c r="F14" s="162"/>
      <c r="G14" s="348"/>
    </row>
    <row r="15" spans="1:8" ht="15">
      <c r="A15" s="526"/>
      <c r="B15" s="346" t="s">
        <v>303</v>
      </c>
      <c r="C15" s="349">
        <v>523374088</v>
      </c>
      <c r="D15" s="528">
        <f>+'FORMATO 6A'!F170</f>
        <v>213165186.57999998</v>
      </c>
      <c r="E15" s="520">
        <f>+'FORMATO 6A'!G170</f>
        <v>200676069.82999995</v>
      </c>
      <c r="F15" s="162"/>
      <c r="G15" s="162"/>
      <c r="H15" s="162"/>
    </row>
    <row r="16" spans="1:5" ht="15">
      <c r="A16" s="526"/>
      <c r="B16" s="346" t="s">
        <v>304</v>
      </c>
      <c r="C16" s="528">
        <v>0</v>
      </c>
      <c r="D16" s="528">
        <v>0</v>
      </c>
      <c r="E16" s="528">
        <v>0</v>
      </c>
    </row>
    <row r="17" spans="1:5" ht="15">
      <c r="A17" s="526"/>
      <c r="B17" s="347"/>
      <c r="C17" s="528"/>
      <c r="D17" s="528"/>
      <c r="E17" s="528"/>
    </row>
    <row r="18" spans="1:5" ht="15">
      <c r="A18" s="526"/>
      <c r="B18" s="350" t="s">
        <v>305</v>
      </c>
      <c r="C18" s="494">
        <v>0</v>
      </c>
      <c r="D18" s="527">
        <v>0</v>
      </c>
      <c r="E18" s="528">
        <v>0</v>
      </c>
    </row>
    <row r="19" spans="1:8" ht="15">
      <c r="A19" s="526"/>
      <c r="B19" s="351" t="s">
        <v>306</v>
      </c>
      <c r="C19" s="494"/>
      <c r="D19" s="527"/>
      <c r="E19" s="528"/>
      <c r="G19" s="344"/>
      <c r="H19" s="344"/>
    </row>
    <row r="20" spans="1:8" ht="15">
      <c r="A20" s="576"/>
      <c r="B20" s="351" t="s">
        <v>307</v>
      </c>
      <c r="C20" s="494"/>
      <c r="D20" s="584"/>
      <c r="E20" s="585"/>
      <c r="G20" s="344"/>
      <c r="H20" s="344"/>
    </row>
    <row r="21" spans="1:8" ht="15">
      <c r="A21" s="576"/>
      <c r="B21" s="346" t="s">
        <v>308</v>
      </c>
      <c r="C21" s="528"/>
      <c r="D21" s="585"/>
      <c r="E21" s="585"/>
      <c r="G21" s="344"/>
      <c r="H21" s="344"/>
    </row>
    <row r="22" spans="1:8" ht="15">
      <c r="A22" s="526"/>
      <c r="B22" s="347"/>
      <c r="C22" s="528"/>
      <c r="D22" s="528"/>
      <c r="E22" s="528"/>
      <c r="G22" s="344"/>
      <c r="H22" s="344"/>
    </row>
    <row r="23" spans="1:5" ht="15">
      <c r="A23" s="576"/>
      <c r="B23" s="352" t="s">
        <v>309</v>
      </c>
      <c r="C23" s="528">
        <f>+C9-C14+C18</f>
        <v>0</v>
      </c>
      <c r="D23" s="529">
        <f>+D9-D14+D18</f>
        <v>49075226.48000002</v>
      </c>
      <c r="E23" s="529">
        <f>+E9-E14+E18</f>
        <v>61564343.23000005</v>
      </c>
    </row>
    <row r="24" spans="1:5" ht="15">
      <c r="A24" s="576"/>
      <c r="B24" s="342" t="s">
        <v>310</v>
      </c>
      <c r="C24" s="528">
        <f>+C23-C12</f>
        <v>0</v>
      </c>
      <c r="D24" s="529">
        <f>+D23-D12</f>
        <v>49075226.48000002</v>
      </c>
      <c r="E24" s="529">
        <f>+E23-E12</f>
        <v>61564343.23000005</v>
      </c>
    </row>
    <row r="25" spans="1:5" ht="15">
      <c r="A25" s="576"/>
      <c r="B25" s="347"/>
      <c r="C25" s="528"/>
      <c r="D25" s="529"/>
      <c r="E25" s="529"/>
    </row>
    <row r="26" spans="1:5" ht="15">
      <c r="A26" s="576"/>
      <c r="B26" s="342" t="s">
        <v>311</v>
      </c>
      <c r="C26" s="585">
        <f>+C24-C18</f>
        <v>0</v>
      </c>
      <c r="D26" s="586">
        <f>+D24-D18</f>
        <v>49075226.48000002</v>
      </c>
      <c r="E26" s="586">
        <f>+E24-E18</f>
        <v>61564343.23000005</v>
      </c>
    </row>
    <row r="27" spans="1:5" ht="15">
      <c r="A27" s="576"/>
      <c r="B27" s="342" t="s">
        <v>312</v>
      </c>
      <c r="C27" s="585"/>
      <c r="D27" s="586"/>
      <c r="E27" s="586"/>
    </row>
    <row r="28" spans="1:5" ht="15">
      <c r="A28" s="526"/>
      <c r="B28" s="342"/>
      <c r="C28" s="530"/>
      <c r="D28" s="530"/>
      <c r="E28" s="530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80" t="s">
        <v>313</v>
      </c>
      <c r="B31" s="581"/>
      <c r="C31" s="359" t="s">
        <v>3</v>
      </c>
      <c r="D31" s="359" t="s">
        <v>294</v>
      </c>
      <c r="E31" s="360" t="s">
        <v>297</v>
      </c>
    </row>
    <row r="32" spans="1:5" ht="15">
      <c r="A32" s="576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76"/>
      <c r="B33" s="346" t="s">
        <v>315</v>
      </c>
      <c r="C33" s="530"/>
      <c r="D33" s="530"/>
      <c r="E33" s="530"/>
    </row>
    <row r="34" spans="1:5" ht="15">
      <c r="A34" s="576"/>
      <c r="B34" s="346" t="s">
        <v>316</v>
      </c>
      <c r="C34" s="530"/>
      <c r="D34" s="530"/>
      <c r="E34" s="530"/>
    </row>
    <row r="35" spans="1:5" ht="15">
      <c r="A35" s="526"/>
      <c r="B35" s="347"/>
      <c r="C35" s="530"/>
      <c r="D35" s="530"/>
      <c r="E35" s="530"/>
    </row>
    <row r="36" spans="1:5" ht="15">
      <c r="A36" s="526"/>
      <c r="B36" s="342" t="s">
        <v>317</v>
      </c>
      <c r="C36" s="361">
        <f>+C26+C32</f>
        <v>0</v>
      </c>
      <c r="D36" s="362">
        <f>+D26+D32</f>
        <v>49075226.48000002</v>
      </c>
      <c r="E36" s="362">
        <f>+E26+E32</f>
        <v>61564343.23000005</v>
      </c>
    </row>
    <row r="37" spans="1:5" ht="15">
      <c r="A37" s="526"/>
      <c r="B37" s="342"/>
      <c r="C37" s="530"/>
      <c r="D37" s="530"/>
      <c r="E37" s="530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80" t="s">
        <v>313</v>
      </c>
      <c r="B39" s="581"/>
      <c r="C39" s="359" t="s">
        <v>3</v>
      </c>
      <c r="D39" s="359" t="s">
        <v>294</v>
      </c>
      <c r="E39" s="360" t="s">
        <v>297</v>
      </c>
    </row>
    <row r="40" spans="1:5" ht="15">
      <c r="A40" s="526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76"/>
      <c r="B41" s="346" t="s">
        <v>319</v>
      </c>
      <c r="C41" s="530"/>
      <c r="D41" s="583"/>
      <c r="E41" s="583"/>
    </row>
    <row r="42" spans="1:5" ht="15">
      <c r="A42" s="576"/>
      <c r="B42" s="346" t="s">
        <v>320</v>
      </c>
      <c r="C42" s="530"/>
      <c r="D42" s="583"/>
      <c r="E42" s="583"/>
    </row>
    <row r="43" spans="1:5" ht="15">
      <c r="A43" s="576"/>
      <c r="B43" s="346" t="s">
        <v>321</v>
      </c>
      <c r="C43" s="530"/>
      <c r="D43" s="583"/>
      <c r="E43" s="583"/>
    </row>
    <row r="44" spans="1:5" ht="15">
      <c r="A44" s="576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76"/>
      <c r="B45" s="346" t="s">
        <v>323</v>
      </c>
      <c r="C45" s="530"/>
      <c r="D45" s="530"/>
      <c r="E45" s="530"/>
    </row>
    <row r="46" spans="1:5" ht="15">
      <c r="A46" s="576"/>
      <c r="B46" s="346" t="s">
        <v>324</v>
      </c>
      <c r="C46" s="530"/>
      <c r="D46" s="530"/>
      <c r="E46" s="530"/>
    </row>
    <row r="47" spans="1:5" ht="15">
      <c r="A47" s="526"/>
      <c r="B47" s="347"/>
      <c r="C47" s="530"/>
      <c r="D47" s="530"/>
      <c r="E47" s="530"/>
    </row>
    <row r="48" spans="1:5" ht="15" customHeight="1">
      <c r="A48" s="526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80" t="s">
        <v>313</v>
      </c>
      <c r="B50" s="581"/>
      <c r="C50" s="359" t="s">
        <v>3</v>
      </c>
      <c r="D50" s="359" t="s">
        <v>294</v>
      </c>
      <c r="E50" s="360" t="s">
        <v>297</v>
      </c>
    </row>
    <row r="51" spans="1:5" ht="15">
      <c r="A51" s="576"/>
      <c r="B51" s="582" t="s">
        <v>299</v>
      </c>
      <c r="C51" s="578">
        <f>+C10</f>
        <v>523374088</v>
      </c>
      <c r="D51" s="578">
        <f>+D10</f>
        <v>262240413.06</v>
      </c>
      <c r="E51" s="578">
        <f>+E10</f>
        <v>262240413.06</v>
      </c>
    </row>
    <row r="52" spans="1:5" ht="15">
      <c r="A52" s="576"/>
      <c r="B52" s="582"/>
      <c r="C52" s="579"/>
      <c r="D52" s="579"/>
      <c r="E52" s="579"/>
    </row>
    <row r="53" spans="1:5" ht="22.5">
      <c r="A53" s="576"/>
      <c r="B53" s="554" t="s">
        <v>326</v>
      </c>
      <c r="C53" s="530">
        <f>+C54+C55</f>
        <v>0</v>
      </c>
      <c r="D53" s="530">
        <v>0</v>
      </c>
      <c r="E53" s="530">
        <v>0</v>
      </c>
    </row>
    <row r="54" spans="1:5" ht="15">
      <c r="A54" s="576"/>
      <c r="B54" s="363" t="s">
        <v>327</v>
      </c>
      <c r="C54" s="530">
        <v>0</v>
      </c>
      <c r="D54" s="530">
        <v>0</v>
      </c>
      <c r="E54" s="530">
        <v>0</v>
      </c>
    </row>
    <row r="55" spans="1:5" ht="15">
      <c r="A55" s="576"/>
      <c r="B55" s="363" t="s">
        <v>323</v>
      </c>
      <c r="C55" s="530">
        <v>0</v>
      </c>
      <c r="D55" s="530">
        <v>0</v>
      </c>
      <c r="E55" s="530">
        <v>0</v>
      </c>
    </row>
    <row r="56" spans="1:5" ht="15">
      <c r="A56" s="576"/>
      <c r="B56" s="364"/>
      <c r="C56" s="530"/>
      <c r="D56" s="530"/>
      <c r="E56" s="530"/>
    </row>
    <row r="57" spans="1:5" ht="15">
      <c r="A57" s="526"/>
      <c r="B57" s="365" t="s">
        <v>303</v>
      </c>
      <c r="C57" s="530">
        <f>+C15</f>
        <v>523374088</v>
      </c>
      <c r="D57" s="530">
        <f>+D15</f>
        <v>213165186.57999998</v>
      </c>
      <c r="E57" s="530">
        <f>+E15</f>
        <v>200676069.82999995</v>
      </c>
    </row>
    <row r="58" spans="1:5" ht="15">
      <c r="A58" s="526"/>
      <c r="B58" s="366"/>
      <c r="C58" s="530"/>
      <c r="D58" s="530"/>
      <c r="E58" s="530"/>
    </row>
    <row r="59" spans="1:5" ht="15">
      <c r="A59" s="526"/>
      <c r="B59" s="365" t="s">
        <v>306</v>
      </c>
      <c r="C59" s="367"/>
      <c r="D59" s="530">
        <v>0</v>
      </c>
      <c r="E59" s="530">
        <v>0</v>
      </c>
    </row>
    <row r="60" spans="1:5" ht="15">
      <c r="A60" s="526"/>
      <c r="B60" s="366"/>
      <c r="C60" s="530"/>
      <c r="D60" s="530"/>
      <c r="E60" s="530"/>
    </row>
    <row r="61" spans="1:5" ht="15">
      <c r="A61" s="576"/>
      <c r="B61" s="368" t="s">
        <v>328</v>
      </c>
      <c r="C61" s="530">
        <f>+C51+C53-C57-+C59</f>
        <v>0</v>
      </c>
      <c r="D61" s="369">
        <f>+D51+D53-D57-+D59</f>
        <v>49075226.48000002</v>
      </c>
      <c r="E61" s="369">
        <f>+E51+E53-E57-+E59</f>
        <v>61564343.23000005</v>
      </c>
    </row>
    <row r="62" spans="1:5" ht="15">
      <c r="A62" s="576"/>
      <c r="B62" s="368" t="s">
        <v>329</v>
      </c>
      <c r="C62" s="530">
        <f>+C51-C57</f>
        <v>0</v>
      </c>
      <c r="D62" s="369">
        <f>+D51-D57</f>
        <v>49075226.48000002</v>
      </c>
      <c r="E62" s="369">
        <f>+E51-E57</f>
        <v>61564343.23000005</v>
      </c>
    </row>
    <row r="63" spans="1:5" ht="15">
      <c r="A63" s="576"/>
      <c r="B63" s="368" t="s">
        <v>330</v>
      </c>
      <c r="C63" s="528"/>
      <c r="D63" s="528"/>
      <c r="E63" s="528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80" t="s">
        <v>313</v>
      </c>
      <c r="B65" s="581"/>
      <c r="C65" s="359" t="s">
        <v>3</v>
      </c>
      <c r="D65" s="359" t="s">
        <v>294</v>
      </c>
      <c r="E65" s="360" t="s">
        <v>297</v>
      </c>
    </row>
    <row r="66" spans="1:5" ht="15">
      <c r="A66" s="576"/>
      <c r="B66" s="370" t="s">
        <v>300</v>
      </c>
      <c r="C66" s="530">
        <f>+C11</f>
        <v>0</v>
      </c>
      <c r="D66" s="530">
        <f>+D11</f>
        <v>0</v>
      </c>
      <c r="E66" s="530">
        <f>+E11</f>
        <v>0</v>
      </c>
    </row>
    <row r="67" spans="1:5" ht="15">
      <c r="A67" s="576"/>
      <c r="B67" s="370"/>
      <c r="C67" s="530"/>
      <c r="D67" s="530"/>
      <c r="E67" s="530"/>
    </row>
    <row r="68" spans="1:5" ht="15">
      <c r="A68" s="576"/>
      <c r="B68" s="531" t="s">
        <v>331</v>
      </c>
      <c r="C68" s="530">
        <f>+C70+C72</f>
        <v>0</v>
      </c>
      <c r="D68" s="530">
        <f>+D70+D72</f>
        <v>0</v>
      </c>
      <c r="E68" s="530">
        <f>+E70+E72</f>
        <v>0</v>
      </c>
    </row>
    <row r="69" spans="1:5" ht="15">
      <c r="A69" s="576"/>
      <c r="B69" s="531" t="s">
        <v>332</v>
      </c>
      <c r="C69" s="530"/>
      <c r="D69" s="530"/>
      <c r="E69" s="530"/>
    </row>
    <row r="70" spans="1:5" ht="15">
      <c r="A70" s="576"/>
      <c r="B70" s="363" t="s">
        <v>333</v>
      </c>
      <c r="C70" s="530">
        <v>0</v>
      </c>
      <c r="D70" s="530">
        <v>0</v>
      </c>
      <c r="E70" s="530">
        <v>0</v>
      </c>
    </row>
    <row r="71" spans="1:5" ht="15">
      <c r="A71" s="576"/>
      <c r="B71" s="363" t="s">
        <v>321</v>
      </c>
      <c r="C71" s="530"/>
      <c r="D71" s="530"/>
      <c r="E71" s="530"/>
    </row>
    <row r="72" spans="1:5" ht="15">
      <c r="A72" s="576"/>
      <c r="B72" s="363" t="s">
        <v>324</v>
      </c>
      <c r="C72" s="530">
        <v>0</v>
      </c>
      <c r="D72" s="530">
        <v>0</v>
      </c>
      <c r="E72" s="530">
        <v>0</v>
      </c>
    </row>
    <row r="73" spans="1:5" ht="15">
      <c r="A73" s="576"/>
      <c r="B73" s="364"/>
      <c r="C73" s="530"/>
      <c r="D73" s="530"/>
      <c r="E73" s="530"/>
    </row>
    <row r="74" spans="1:5" ht="15">
      <c r="A74" s="526"/>
      <c r="B74" s="365" t="s">
        <v>304</v>
      </c>
      <c r="C74" s="530">
        <f>+C16</f>
        <v>0</v>
      </c>
      <c r="D74" s="530">
        <f>+D16</f>
        <v>0</v>
      </c>
      <c r="E74" s="530">
        <f>+E16</f>
        <v>0</v>
      </c>
    </row>
    <row r="75" spans="1:5" ht="15">
      <c r="A75" s="526"/>
      <c r="B75" s="366"/>
      <c r="C75" s="530"/>
      <c r="D75" s="530"/>
      <c r="E75" s="530"/>
    </row>
    <row r="76" spans="1:5" ht="15">
      <c r="A76" s="526"/>
      <c r="B76" s="365" t="s">
        <v>334</v>
      </c>
      <c r="C76" s="367"/>
      <c r="D76" s="530">
        <v>0</v>
      </c>
      <c r="E76" s="530">
        <v>0</v>
      </c>
    </row>
    <row r="77" spans="1:5" ht="15">
      <c r="A77" s="526"/>
      <c r="B77" s="366"/>
      <c r="C77" s="530"/>
      <c r="D77" s="530"/>
      <c r="E77" s="530"/>
    </row>
    <row r="78" spans="1:5" ht="15">
      <c r="A78" s="576"/>
      <c r="B78" s="368" t="s">
        <v>335</v>
      </c>
      <c r="C78" s="530">
        <f>+C66+C68-C74+C76</f>
        <v>0</v>
      </c>
      <c r="D78" s="530">
        <f>+D66+D68-D74+D76</f>
        <v>0</v>
      </c>
      <c r="E78" s="530">
        <f>+E66+E68-E74+E76</f>
        <v>0</v>
      </c>
    </row>
    <row r="79" spans="1:5" ht="15">
      <c r="A79" s="576"/>
      <c r="B79" s="368" t="s">
        <v>336</v>
      </c>
      <c r="C79" s="530">
        <f>+C78-C68</f>
        <v>0</v>
      </c>
      <c r="D79" s="530">
        <f>+D78-D68</f>
        <v>0</v>
      </c>
      <c r="E79" s="530">
        <f>+E78-E68</f>
        <v>0</v>
      </c>
    </row>
    <row r="80" spans="1:5" ht="15">
      <c r="A80" s="576"/>
      <c r="B80" s="368" t="s">
        <v>337</v>
      </c>
      <c r="C80" s="530"/>
      <c r="D80" s="530"/>
      <c r="E80" s="530"/>
    </row>
    <row r="81" spans="1:5" ht="15">
      <c r="A81" s="577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1:E1"/>
    <mergeCell ref="A2:E2"/>
    <mergeCell ref="A3:E3"/>
    <mergeCell ref="A4:E4"/>
    <mergeCell ref="A6:B7"/>
    <mergeCell ref="D6:D7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30" zoomScaleSheetLayoutView="130" zoomScalePageLayoutView="0" workbookViewId="0" topLeftCell="A3">
      <selection activeCell="G33" sqref="G33:G34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628" t="str">
        <f>+'FORMATO 4'!A1:E1</f>
        <v>COLEGIO DE ESTUDIOS CIENTÍFICOS Y TECNOLÓGICOS DEL ESTADO DE TLAXCALA</v>
      </c>
      <c r="B1" s="629"/>
      <c r="C1" s="629"/>
      <c r="D1" s="629"/>
      <c r="E1" s="629"/>
      <c r="F1" s="629"/>
      <c r="G1" s="629"/>
      <c r="H1" s="629"/>
      <c r="I1" s="630"/>
    </row>
    <row r="2" spans="1:9" ht="15">
      <c r="A2" s="631" t="s">
        <v>338</v>
      </c>
      <c r="B2" s="632"/>
      <c r="C2" s="632"/>
      <c r="D2" s="632"/>
      <c r="E2" s="632"/>
      <c r="F2" s="632"/>
      <c r="G2" s="632"/>
      <c r="H2" s="632"/>
      <c r="I2" s="633"/>
    </row>
    <row r="3" spans="1:9" ht="15">
      <c r="A3" s="631" t="str">
        <f>+'FORMATO 4'!A3</f>
        <v>Del 1 de enero al 30 de junio de 2021</v>
      </c>
      <c r="B3" s="632"/>
      <c r="C3" s="632"/>
      <c r="D3" s="632"/>
      <c r="E3" s="632"/>
      <c r="F3" s="632"/>
      <c r="G3" s="632"/>
      <c r="H3" s="632"/>
      <c r="I3" s="633"/>
    </row>
    <row r="4" spans="1:9" ht="15">
      <c r="A4" s="634" t="s">
        <v>0</v>
      </c>
      <c r="B4" s="635"/>
      <c r="C4" s="635"/>
      <c r="D4" s="635"/>
      <c r="E4" s="635"/>
      <c r="F4" s="635"/>
      <c r="G4" s="635"/>
      <c r="H4" s="635"/>
      <c r="I4" s="636"/>
    </row>
    <row r="5" spans="1:9" ht="15">
      <c r="A5" s="637"/>
      <c r="B5" s="638"/>
      <c r="C5" s="639"/>
      <c r="D5" s="640" t="s">
        <v>339</v>
      </c>
      <c r="E5" s="641"/>
      <c r="F5" s="641"/>
      <c r="G5" s="641"/>
      <c r="H5" s="642"/>
      <c r="I5" s="620" t="s">
        <v>340</v>
      </c>
    </row>
    <row r="6" spans="1:9" ht="15">
      <c r="A6" s="644" t="s">
        <v>313</v>
      </c>
      <c r="B6" s="645"/>
      <c r="C6" s="646"/>
      <c r="D6" s="620" t="s">
        <v>341</v>
      </c>
      <c r="E6" s="532" t="s">
        <v>342</v>
      </c>
      <c r="F6" s="620" t="s">
        <v>343</v>
      </c>
      <c r="G6" s="620" t="s">
        <v>294</v>
      </c>
      <c r="H6" s="620" t="s">
        <v>344</v>
      </c>
      <c r="I6" s="643"/>
    </row>
    <row r="7" spans="1:9" ht="15">
      <c r="A7" s="622" t="s">
        <v>345</v>
      </c>
      <c r="B7" s="623"/>
      <c r="C7" s="624"/>
      <c r="D7" s="621"/>
      <c r="E7" s="533" t="s">
        <v>346</v>
      </c>
      <c r="F7" s="621"/>
      <c r="G7" s="621"/>
      <c r="H7" s="621"/>
      <c r="I7" s="621"/>
    </row>
    <row r="8" spans="1:9" ht="15">
      <c r="A8" s="625"/>
      <c r="B8" s="626"/>
      <c r="C8" s="627"/>
      <c r="D8" s="377"/>
      <c r="E8" s="377"/>
      <c r="F8" s="377"/>
      <c r="G8" s="377"/>
      <c r="H8" s="377"/>
      <c r="I8" s="377"/>
    </row>
    <row r="9" spans="1:9" ht="15">
      <c r="A9" s="607" t="s">
        <v>347</v>
      </c>
      <c r="B9" s="608"/>
      <c r="C9" s="600"/>
      <c r="D9" s="378"/>
      <c r="E9" s="378"/>
      <c r="F9" s="378"/>
      <c r="G9" s="378"/>
      <c r="H9" s="378"/>
      <c r="I9" s="378"/>
    </row>
    <row r="10" spans="1:9" ht="15">
      <c r="A10" s="535"/>
      <c r="B10" s="603" t="s">
        <v>348</v>
      </c>
      <c r="C10" s="604"/>
      <c r="D10" s="378"/>
      <c r="E10" s="378"/>
      <c r="F10" s="378"/>
      <c r="G10" s="378"/>
      <c r="H10" s="378"/>
      <c r="I10" s="378"/>
    </row>
    <row r="11" spans="1:9" ht="15">
      <c r="A11" s="535"/>
      <c r="B11" s="603" t="s">
        <v>349</v>
      </c>
      <c r="C11" s="604"/>
      <c r="D11" s="378"/>
      <c r="E11" s="378"/>
      <c r="F11" s="378"/>
      <c r="G11" s="378"/>
      <c r="H11" s="378"/>
      <c r="I11" s="378"/>
    </row>
    <row r="12" spans="1:9" ht="15">
      <c r="A12" s="535"/>
      <c r="B12" s="603" t="s">
        <v>350</v>
      </c>
      <c r="C12" s="604"/>
      <c r="D12" s="378"/>
      <c r="E12" s="378"/>
      <c r="F12" s="378"/>
      <c r="G12" s="378"/>
      <c r="H12" s="378"/>
      <c r="I12" s="378"/>
    </row>
    <row r="13" spans="1:9" ht="15">
      <c r="A13" s="535"/>
      <c r="B13" s="603" t="s">
        <v>351</v>
      </c>
      <c r="C13" s="604"/>
      <c r="D13" s="378"/>
      <c r="E13" s="378"/>
      <c r="F13" s="378"/>
      <c r="G13" s="378"/>
      <c r="H13" s="378"/>
      <c r="I13" s="378"/>
    </row>
    <row r="14" spans="1:9" ht="15">
      <c r="A14" s="535"/>
      <c r="B14" s="603" t="s">
        <v>352</v>
      </c>
      <c r="C14" s="604"/>
      <c r="D14" s="378"/>
      <c r="E14" s="378">
        <f>10559.35+13954.06</f>
        <v>24513.41</v>
      </c>
      <c r="F14" s="378">
        <f>+D14+E14</f>
        <v>24513.41</v>
      </c>
      <c r="G14" s="378">
        <f>+E14</f>
        <v>24513.41</v>
      </c>
      <c r="H14" s="378">
        <f>+G14</f>
        <v>24513.41</v>
      </c>
      <c r="I14" s="537">
        <f>+D14+E14-G14</f>
        <v>0</v>
      </c>
    </row>
    <row r="15" spans="1:9" ht="15">
      <c r="A15" s="535"/>
      <c r="B15" s="603" t="s">
        <v>353</v>
      </c>
      <c r="C15" s="604"/>
      <c r="D15" s="378"/>
      <c r="E15" s="378">
        <v>0</v>
      </c>
      <c r="F15" s="378">
        <v>0</v>
      </c>
      <c r="G15" s="378">
        <f>+E15</f>
        <v>0</v>
      </c>
      <c r="H15" s="378">
        <f>+G15</f>
        <v>0</v>
      </c>
      <c r="I15" s="537">
        <f>+D15+E15-G15</f>
        <v>0</v>
      </c>
    </row>
    <row r="16" spans="1:9" ht="15">
      <c r="A16" s="535"/>
      <c r="B16" s="603" t="s">
        <v>354</v>
      </c>
      <c r="C16" s="604"/>
      <c r="D16" s="378"/>
      <c r="E16" s="378">
        <f>7.67+18.9</f>
        <v>26.57</v>
      </c>
      <c r="F16" s="378">
        <f>+D16+E16</f>
        <v>26.57</v>
      </c>
      <c r="G16" s="378">
        <f>+E16</f>
        <v>26.57</v>
      </c>
      <c r="H16" s="378">
        <f>+G16</f>
        <v>26.57</v>
      </c>
      <c r="I16" s="537">
        <f>+D16+E16-G16</f>
        <v>0</v>
      </c>
    </row>
    <row r="17" spans="1:9" ht="15">
      <c r="A17" s="605"/>
      <c r="B17" s="603" t="s">
        <v>355</v>
      </c>
      <c r="C17" s="604"/>
      <c r="D17" s="619">
        <f>SUM(D19:D32)</f>
        <v>0</v>
      </c>
      <c r="E17" s="619">
        <f>SUM(E19:E32)</f>
        <v>0</v>
      </c>
      <c r="F17" s="619">
        <f>SUM(F19:F32)</f>
        <v>0</v>
      </c>
      <c r="G17" s="606">
        <f>SUM(G19:G32)</f>
        <v>0</v>
      </c>
      <c r="H17" s="606">
        <f>SUM(H19:H32)</f>
        <v>0</v>
      </c>
      <c r="I17" s="606">
        <f>+D17+E17-G17</f>
        <v>0</v>
      </c>
    </row>
    <row r="18" spans="1:9" ht="15">
      <c r="A18" s="605"/>
      <c r="B18" s="603" t="s">
        <v>356</v>
      </c>
      <c r="C18" s="604"/>
      <c r="D18" s="619"/>
      <c r="E18" s="619"/>
      <c r="F18" s="619"/>
      <c r="G18" s="606"/>
      <c r="H18" s="606"/>
      <c r="I18" s="606"/>
    </row>
    <row r="19" spans="1:10" ht="15">
      <c r="A19" s="535"/>
      <c r="B19" s="536"/>
      <c r="C19" s="500" t="s">
        <v>357</v>
      </c>
      <c r="D19" s="379"/>
      <c r="E19" s="379">
        <v>0</v>
      </c>
      <c r="F19" s="379">
        <f>+D19+E19</f>
        <v>0</v>
      </c>
      <c r="G19" s="378">
        <v>0</v>
      </c>
      <c r="H19" s="378">
        <v>0</v>
      </c>
      <c r="I19" s="378">
        <f>+D19+E19-G19</f>
        <v>0</v>
      </c>
      <c r="J19" s="162"/>
    </row>
    <row r="20" spans="1:9" ht="15">
      <c r="A20" s="535"/>
      <c r="B20" s="536"/>
      <c r="C20" s="534" t="s">
        <v>358</v>
      </c>
      <c r="D20" s="378"/>
      <c r="E20" s="378"/>
      <c r="F20" s="378"/>
      <c r="G20" s="378"/>
      <c r="H20" s="378"/>
      <c r="I20" s="378"/>
    </row>
    <row r="21" spans="1:9" ht="15">
      <c r="A21" s="535"/>
      <c r="B21" s="536"/>
      <c r="C21" s="534" t="s">
        <v>359</v>
      </c>
      <c r="D21" s="378"/>
      <c r="E21" s="378"/>
      <c r="F21" s="378"/>
      <c r="G21" s="378"/>
      <c r="H21" s="378"/>
      <c r="I21" s="378"/>
    </row>
    <row r="22" spans="1:9" ht="15">
      <c r="A22" s="535"/>
      <c r="B22" s="536"/>
      <c r="C22" s="534" t="s">
        <v>360</v>
      </c>
      <c r="D22" s="378"/>
      <c r="E22" s="378"/>
      <c r="F22" s="378"/>
      <c r="G22" s="378"/>
      <c r="H22" s="378"/>
      <c r="I22" s="378"/>
    </row>
    <row r="23" spans="1:9" ht="15">
      <c r="A23" s="535"/>
      <c r="B23" s="536"/>
      <c r="C23" s="534" t="s">
        <v>361</v>
      </c>
      <c r="D23" s="378"/>
      <c r="E23" s="378"/>
      <c r="F23" s="378"/>
      <c r="G23" s="378"/>
      <c r="H23" s="378"/>
      <c r="I23" s="378"/>
    </row>
    <row r="24" spans="1:9" ht="15">
      <c r="A24" s="605"/>
      <c r="B24" s="609"/>
      <c r="C24" s="534" t="s">
        <v>362</v>
      </c>
      <c r="D24" s="598"/>
      <c r="E24" s="598"/>
      <c r="F24" s="598"/>
      <c r="G24" s="598"/>
      <c r="H24" s="598"/>
      <c r="I24" s="598"/>
    </row>
    <row r="25" spans="1:9" ht="15">
      <c r="A25" s="605"/>
      <c r="B25" s="609"/>
      <c r="C25" s="534" t="s">
        <v>363</v>
      </c>
      <c r="D25" s="598"/>
      <c r="E25" s="598"/>
      <c r="F25" s="598"/>
      <c r="G25" s="598"/>
      <c r="H25" s="598"/>
      <c r="I25" s="598"/>
    </row>
    <row r="26" spans="1:9" ht="15">
      <c r="A26" s="605"/>
      <c r="B26" s="609"/>
      <c r="C26" s="534" t="s">
        <v>364</v>
      </c>
      <c r="D26" s="598"/>
      <c r="E26" s="598"/>
      <c r="F26" s="598"/>
      <c r="G26" s="598"/>
      <c r="H26" s="598"/>
      <c r="I26" s="598"/>
    </row>
    <row r="27" spans="1:9" ht="15">
      <c r="A27" s="605"/>
      <c r="B27" s="609"/>
      <c r="C27" s="534" t="s">
        <v>365</v>
      </c>
      <c r="D27" s="598"/>
      <c r="E27" s="598"/>
      <c r="F27" s="598"/>
      <c r="G27" s="598"/>
      <c r="H27" s="598"/>
      <c r="I27" s="598"/>
    </row>
    <row r="28" spans="1:9" ht="15">
      <c r="A28" s="535"/>
      <c r="B28" s="536"/>
      <c r="C28" s="534" t="s">
        <v>366</v>
      </c>
      <c r="D28" s="378"/>
      <c r="E28" s="378"/>
      <c r="F28" s="378"/>
      <c r="G28" s="378"/>
      <c r="H28" s="378"/>
      <c r="I28" s="378"/>
    </row>
    <row r="29" spans="1:9" ht="15">
      <c r="A29" s="535"/>
      <c r="B29" s="536"/>
      <c r="C29" s="534" t="s">
        <v>367</v>
      </c>
      <c r="D29" s="378"/>
      <c r="E29" s="378"/>
      <c r="F29" s="378"/>
      <c r="G29" s="378"/>
      <c r="H29" s="378"/>
      <c r="I29" s="378"/>
    </row>
    <row r="30" spans="1:9" ht="15">
      <c r="A30" s="535"/>
      <c r="B30" s="536"/>
      <c r="C30" s="534" t="s">
        <v>368</v>
      </c>
      <c r="D30" s="378"/>
      <c r="E30" s="378"/>
      <c r="F30" s="378"/>
      <c r="G30" s="378"/>
      <c r="H30" s="378"/>
      <c r="I30" s="378"/>
    </row>
    <row r="31" spans="1:9" ht="15">
      <c r="A31" s="605"/>
      <c r="B31" s="609"/>
      <c r="C31" s="534" t="s">
        <v>369</v>
      </c>
      <c r="D31" s="598"/>
      <c r="E31" s="598"/>
      <c r="F31" s="598"/>
      <c r="G31" s="598"/>
      <c r="H31" s="598"/>
      <c r="I31" s="598"/>
    </row>
    <row r="32" spans="1:9" ht="15">
      <c r="A32" s="605"/>
      <c r="B32" s="609"/>
      <c r="C32" s="534" t="s">
        <v>370</v>
      </c>
      <c r="D32" s="598"/>
      <c r="E32" s="598"/>
      <c r="F32" s="598"/>
      <c r="G32" s="598"/>
      <c r="H32" s="598"/>
      <c r="I32" s="598"/>
    </row>
    <row r="33" spans="1:9" ht="15">
      <c r="A33" s="605"/>
      <c r="B33" s="603" t="s">
        <v>371</v>
      </c>
      <c r="C33" s="604"/>
      <c r="D33" s="598">
        <f aca="true" t="shared" si="0" ref="D33:I33">SUM(D35:D40)</f>
        <v>0</v>
      </c>
      <c r="E33" s="598">
        <f t="shared" si="0"/>
        <v>0</v>
      </c>
      <c r="F33" s="598">
        <f t="shared" si="0"/>
        <v>0</v>
      </c>
      <c r="G33" s="598">
        <f t="shared" si="0"/>
        <v>0</v>
      </c>
      <c r="H33" s="598">
        <f t="shared" si="0"/>
        <v>0</v>
      </c>
      <c r="I33" s="598">
        <f t="shared" si="0"/>
        <v>0</v>
      </c>
    </row>
    <row r="34" spans="1:9" ht="15">
      <c r="A34" s="605"/>
      <c r="B34" s="603" t="s">
        <v>372</v>
      </c>
      <c r="C34" s="604"/>
      <c r="D34" s="598"/>
      <c r="E34" s="598"/>
      <c r="F34" s="598"/>
      <c r="G34" s="598"/>
      <c r="H34" s="598"/>
      <c r="I34" s="598"/>
    </row>
    <row r="35" spans="1:9" ht="15">
      <c r="A35" s="535"/>
      <c r="B35" s="536"/>
      <c r="C35" s="534" t="s">
        <v>373</v>
      </c>
      <c r="D35" s="378"/>
      <c r="E35" s="378"/>
      <c r="F35" s="378"/>
      <c r="G35" s="378"/>
      <c r="H35" s="378"/>
      <c r="I35" s="378"/>
    </row>
    <row r="36" spans="1:9" ht="15">
      <c r="A36" s="535"/>
      <c r="B36" s="536"/>
      <c r="C36" s="534" t="s">
        <v>374</v>
      </c>
      <c r="D36" s="378"/>
      <c r="E36" s="378"/>
      <c r="F36" s="378"/>
      <c r="G36" s="378"/>
      <c r="H36" s="378"/>
      <c r="I36" s="378"/>
    </row>
    <row r="37" spans="1:9" ht="15">
      <c r="A37" s="535"/>
      <c r="B37" s="536"/>
      <c r="C37" s="534" t="s">
        <v>375</v>
      </c>
      <c r="D37" s="378"/>
      <c r="E37" s="378"/>
      <c r="F37" s="378"/>
      <c r="G37" s="378"/>
      <c r="H37" s="378"/>
      <c r="I37" s="378"/>
    </row>
    <row r="38" spans="1:9" ht="15">
      <c r="A38" s="605"/>
      <c r="B38" s="609"/>
      <c r="C38" s="534" t="s">
        <v>376</v>
      </c>
      <c r="D38" s="598"/>
      <c r="E38" s="598"/>
      <c r="F38" s="598"/>
      <c r="G38" s="598"/>
      <c r="H38" s="598"/>
      <c r="I38" s="598"/>
    </row>
    <row r="39" spans="1:9" ht="15">
      <c r="A39" s="605"/>
      <c r="B39" s="609"/>
      <c r="C39" s="534" t="s">
        <v>377</v>
      </c>
      <c r="D39" s="598"/>
      <c r="E39" s="598"/>
      <c r="F39" s="598"/>
      <c r="G39" s="598"/>
      <c r="H39" s="598"/>
      <c r="I39" s="598"/>
    </row>
    <row r="40" spans="1:9" ht="15">
      <c r="A40" s="535"/>
      <c r="B40" s="536"/>
      <c r="C40" s="534" t="s">
        <v>378</v>
      </c>
      <c r="D40" s="378"/>
      <c r="E40" s="378"/>
      <c r="F40" s="378"/>
      <c r="G40" s="378"/>
      <c r="H40" s="378"/>
      <c r="I40" s="378"/>
    </row>
    <row r="41" spans="1:9" ht="15">
      <c r="A41" s="380"/>
      <c r="B41" s="615" t="s">
        <v>379</v>
      </c>
      <c r="C41" s="616"/>
      <c r="D41" s="381">
        <v>523374088</v>
      </c>
      <c r="E41" s="381">
        <v>-893196</v>
      </c>
      <c r="F41" s="378">
        <f>+D41+E41</f>
        <v>522480892</v>
      </c>
      <c r="G41" s="381">
        <v>260821226</v>
      </c>
      <c r="H41" s="381">
        <v>260821226</v>
      </c>
      <c r="I41" s="378">
        <f>+F41-G41</f>
        <v>261659666</v>
      </c>
    </row>
    <row r="42" spans="1:11" ht="15">
      <c r="A42" s="382"/>
      <c r="B42" s="617" t="s">
        <v>380</v>
      </c>
      <c r="C42" s="618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5"/>
      <c r="B43" s="536"/>
      <c r="C43" s="500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5"/>
      <c r="B44" s="603" t="s">
        <v>382</v>
      </c>
      <c r="C44" s="604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9"/>
    </row>
    <row r="45" spans="1:10" ht="15">
      <c r="A45" s="535"/>
      <c r="B45" s="536"/>
      <c r="C45" s="534" t="s">
        <v>383</v>
      </c>
      <c r="D45" s="378"/>
      <c r="E45" s="378"/>
      <c r="F45" s="378"/>
      <c r="G45" s="378"/>
      <c r="H45" s="378"/>
      <c r="I45" s="378"/>
      <c r="J45" s="489"/>
    </row>
    <row r="46" spans="1:9" ht="15">
      <c r="A46" s="535"/>
      <c r="B46" s="536"/>
      <c r="C46" s="534" t="s">
        <v>384</v>
      </c>
      <c r="D46" s="378"/>
      <c r="E46" s="378"/>
      <c r="F46" s="378"/>
      <c r="G46" s="378"/>
      <c r="H46" s="378"/>
      <c r="I46" s="378"/>
    </row>
    <row r="47" spans="1:11" ht="15">
      <c r="A47" s="535"/>
      <c r="B47" s="536"/>
      <c r="C47" s="538"/>
      <c r="D47" s="378"/>
      <c r="E47" s="378"/>
      <c r="F47" s="378"/>
      <c r="G47" s="378"/>
      <c r="H47" s="378"/>
      <c r="I47" s="378"/>
      <c r="K47" s="489"/>
    </row>
    <row r="48" spans="1:11" ht="15">
      <c r="A48" s="607" t="s">
        <v>385</v>
      </c>
      <c r="B48" s="608"/>
      <c r="C48" s="600"/>
      <c r="D48" s="606">
        <f aca="true" t="shared" si="2" ref="D48:I48">+D10+D11+D12+D13+D14+D15+D16+D17+D33+D41+D42+D44</f>
        <v>523374088</v>
      </c>
      <c r="E48" s="606">
        <f t="shared" si="2"/>
        <v>-868656.02</v>
      </c>
      <c r="F48" s="606">
        <f>+F10+F11+F12+F13+F14+F15+F16+F17+F33+F41+F42+F44</f>
        <v>522505431.98</v>
      </c>
      <c r="G48" s="606">
        <f t="shared" si="2"/>
        <v>260845765.98</v>
      </c>
      <c r="H48" s="606">
        <f t="shared" si="2"/>
        <v>260845765.98</v>
      </c>
      <c r="I48" s="606">
        <f t="shared" si="2"/>
        <v>261659666</v>
      </c>
      <c r="K48" s="489"/>
    </row>
    <row r="49" spans="1:10" ht="15">
      <c r="A49" s="607" t="s">
        <v>386</v>
      </c>
      <c r="B49" s="608"/>
      <c r="C49" s="600"/>
      <c r="D49" s="606"/>
      <c r="E49" s="606"/>
      <c r="F49" s="606"/>
      <c r="G49" s="606"/>
      <c r="H49" s="606"/>
      <c r="I49" s="606"/>
      <c r="J49" s="162"/>
    </row>
    <row r="50" spans="1:9" ht="15">
      <c r="A50" s="605"/>
      <c r="B50" s="614"/>
      <c r="C50" s="610"/>
      <c r="D50" s="606"/>
      <c r="E50" s="606"/>
      <c r="F50" s="606"/>
      <c r="G50" s="606"/>
      <c r="H50" s="606"/>
      <c r="I50" s="606"/>
    </row>
    <row r="51" spans="1:9" ht="15">
      <c r="A51" s="607" t="s">
        <v>387</v>
      </c>
      <c r="B51" s="608"/>
      <c r="C51" s="600"/>
      <c r="D51" s="385"/>
      <c r="E51" s="385"/>
      <c r="F51" s="385"/>
      <c r="G51" s="385"/>
      <c r="H51" s="385"/>
      <c r="I51" s="386"/>
    </row>
    <row r="52" spans="1:9" ht="15">
      <c r="A52" s="535"/>
      <c r="B52" s="536"/>
      <c r="C52" s="538"/>
      <c r="D52" s="386"/>
      <c r="E52" s="386"/>
      <c r="F52" s="386"/>
      <c r="G52" s="386"/>
      <c r="H52" s="386"/>
      <c r="I52" s="386"/>
    </row>
    <row r="53" spans="1:9" ht="15">
      <c r="A53" s="607" t="s">
        <v>388</v>
      </c>
      <c r="B53" s="608"/>
      <c r="C53" s="600"/>
      <c r="D53" s="378"/>
      <c r="E53" s="378"/>
      <c r="F53" s="378"/>
      <c r="G53" s="378"/>
      <c r="H53" s="378"/>
      <c r="I53" s="378"/>
    </row>
    <row r="54" spans="1:10" ht="15">
      <c r="A54" s="535"/>
      <c r="B54" s="603" t="s">
        <v>389</v>
      </c>
      <c r="C54" s="604"/>
      <c r="D54" s="378">
        <f>SUM(D55:D70)</f>
        <v>0</v>
      </c>
      <c r="E54" s="387">
        <f>SUM(E55:E70)</f>
        <v>2144607.42</v>
      </c>
      <c r="F54" s="387">
        <f>SUM(F55:F70)</f>
        <v>2144607.42</v>
      </c>
      <c r="G54" s="387">
        <f>SUM(G55:G70)</f>
        <v>1394647.0800000003</v>
      </c>
      <c r="H54" s="387">
        <f>SUM(H55:H70)</f>
        <v>1394647.0800000003</v>
      </c>
      <c r="I54" s="387">
        <f>+F54-G54</f>
        <v>749960.3399999996</v>
      </c>
      <c r="J54" s="348"/>
    </row>
    <row r="55" spans="1:11" ht="15">
      <c r="A55" s="605"/>
      <c r="B55" s="609"/>
      <c r="C55" s="534" t="s">
        <v>390</v>
      </c>
      <c r="D55" s="598"/>
      <c r="E55" s="598"/>
      <c r="F55" s="598"/>
      <c r="G55" s="598"/>
      <c r="H55" s="598"/>
      <c r="I55" s="598"/>
      <c r="K55" s="489"/>
    </row>
    <row r="56" spans="1:11" ht="15">
      <c r="A56" s="605"/>
      <c r="B56" s="609"/>
      <c r="C56" s="534" t="s">
        <v>391</v>
      </c>
      <c r="D56" s="598"/>
      <c r="E56" s="598"/>
      <c r="F56" s="598"/>
      <c r="G56" s="598"/>
      <c r="H56" s="598"/>
      <c r="I56" s="598"/>
      <c r="K56" s="489"/>
    </row>
    <row r="57" spans="1:9" ht="15">
      <c r="A57" s="605"/>
      <c r="B57" s="609"/>
      <c r="C57" s="534" t="s">
        <v>392</v>
      </c>
      <c r="D57" s="598"/>
      <c r="E57" s="598"/>
      <c r="F57" s="598"/>
      <c r="G57" s="598"/>
      <c r="H57" s="598"/>
      <c r="I57" s="598"/>
    </row>
    <row r="58" spans="1:9" ht="15">
      <c r="A58" s="605"/>
      <c r="B58" s="609"/>
      <c r="C58" s="534" t="s">
        <v>393</v>
      </c>
      <c r="D58" s="598"/>
      <c r="E58" s="598"/>
      <c r="F58" s="598"/>
      <c r="G58" s="598"/>
      <c r="H58" s="598"/>
      <c r="I58" s="598"/>
    </row>
    <row r="59" spans="1:9" ht="15">
      <c r="A59" s="605"/>
      <c r="B59" s="609"/>
      <c r="C59" s="534" t="s">
        <v>394</v>
      </c>
      <c r="D59" s="598"/>
      <c r="E59" s="598"/>
      <c r="F59" s="598"/>
      <c r="G59" s="598"/>
      <c r="H59" s="598"/>
      <c r="I59" s="598"/>
    </row>
    <row r="60" spans="1:9" ht="15">
      <c r="A60" s="605"/>
      <c r="B60" s="609"/>
      <c r="C60" s="534" t="s">
        <v>395</v>
      </c>
      <c r="D60" s="598"/>
      <c r="E60" s="598"/>
      <c r="F60" s="598"/>
      <c r="G60" s="598"/>
      <c r="H60" s="598"/>
      <c r="I60" s="598"/>
    </row>
    <row r="61" spans="1:9" ht="15">
      <c r="A61" s="605"/>
      <c r="B61" s="609"/>
      <c r="C61" s="534" t="s">
        <v>396</v>
      </c>
      <c r="D61" s="598"/>
      <c r="E61" s="598"/>
      <c r="F61" s="598"/>
      <c r="G61" s="598"/>
      <c r="H61" s="598"/>
      <c r="I61" s="598"/>
    </row>
    <row r="62" spans="1:9" ht="15">
      <c r="A62" s="605"/>
      <c r="B62" s="609"/>
      <c r="C62" s="534" t="s">
        <v>397</v>
      </c>
      <c r="D62" s="598"/>
      <c r="E62" s="598"/>
      <c r="F62" s="598"/>
      <c r="G62" s="598"/>
      <c r="H62" s="598"/>
      <c r="I62" s="598"/>
    </row>
    <row r="63" spans="1:9" ht="15">
      <c r="A63" s="605"/>
      <c r="B63" s="609"/>
      <c r="C63" s="534" t="s">
        <v>398</v>
      </c>
      <c r="D63" s="598"/>
      <c r="E63" s="598"/>
      <c r="F63" s="598"/>
      <c r="G63" s="598"/>
      <c r="H63" s="598"/>
      <c r="I63" s="598"/>
    </row>
    <row r="64" spans="1:11" ht="15">
      <c r="A64" s="535"/>
      <c r="B64" s="536"/>
      <c r="C64" s="534" t="s">
        <v>399</v>
      </c>
      <c r="D64" s="379">
        <v>0</v>
      </c>
      <c r="E64" s="379">
        <f>1500000+644607.42</f>
        <v>2144607.42</v>
      </c>
      <c r="F64" s="378">
        <f>+D64+E64</f>
        <v>2144607.42</v>
      </c>
      <c r="G64" s="378">
        <v>1394647.0800000003</v>
      </c>
      <c r="H64" s="378">
        <v>1394647.0800000003</v>
      </c>
      <c r="I64" s="378">
        <f>+F64-G64</f>
        <v>749960.3399999996</v>
      </c>
      <c r="K64" s="345"/>
    </row>
    <row r="65" spans="1:11" ht="15">
      <c r="A65" s="605"/>
      <c r="B65" s="609"/>
      <c r="C65" s="534" t="s">
        <v>400</v>
      </c>
      <c r="D65" s="598"/>
      <c r="E65" s="598"/>
      <c r="F65" s="598"/>
      <c r="G65" s="598"/>
      <c r="H65" s="598"/>
      <c r="I65" s="598"/>
      <c r="K65" s="345"/>
    </row>
    <row r="66" spans="1:9" ht="15">
      <c r="A66" s="605"/>
      <c r="B66" s="609"/>
      <c r="C66" s="534" t="s">
        <v>401</v>
      </c>
      <c r="D66" s="598"/>
      <c r="E66" s="598"/>
      <c r="F66" s="598"/>
      <c r="G66" s="598"/>
      <c r="H66" s="598"/>
      <c r="I66" s="598"/>
    </row>
    <row r="67" spans="1:9" ht="15">
      <c r="A67" s="605"/>
      <c r="B67" s="609"/>
      <c r="C67" s="534" t="s">
        <v>402</v>
      </c>
      <c r="D67" s="598"/>
      <c r="E67" s="598"/>
      <c r="F67" s="598"/>
      <c r="G67" s="598"/>
      <c r="H67" s="598"/>
      <c r="I67" s="598"/>
    </row>
    <row r="68" spans="1:9" ht="15">
      <c r="A68" s="605"/>
      <c r="B68" s="609"/>
      <c r="C68" s="534" t="s">
        <v>403</v>
      </c>
      <c r="D68" s="598"/>
      <c r="E68" s="598"/>
      <c r="F68" s="598"/>
      <c r="G68" s="598"/>
      <c r="H68" s="598"/>
      <c r="I68" s="598"/>
    </row>
    <row r="69" spans="1:9" ht="15">
      <c r="A69" s="605"/>
      <c r="B69" s="609"/>
      <c r="C69" s="534" t="s">
        <v>404</v>
      </c>
      <c r="D69" s="598"/>
      <c r="E69" s="598"/>
      <c r="F69" s="598"/>
      <c r="G69" s="598"/>
      <c r="H69" s="598"/>
      <c r="I69" s="598"/>
    </row>
    <row r="70" spans="1:9" ht="15">
      <c r="A70" s="605"/>
      <c r="B70" s="609"/>
      <c r="C70" s="534" t="s">
        <v>405</v>
      </c>
      <c r="D70" s="598"/>
      <c r="E70" s="598"/>
      <c r="F70" s="598"/>
      <c r="G70" s="598"/>
      <c r="H70" s="598"/>
      <c r="I70" s="598"/>
    </row>
    <row r="71" spans="1:9" ht="15">
      <c r="A71" s="388"/>
      <c r="B71" s="612" t="s">
        <v>406</v>
      </c>
      <c r="C71" s="613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5"/>
      <c r="B73" s="536"/>
      <c r="C73" s="534" t="s">
        <v>408</v>
      </c>
      <c r="D73" s="378"/>
      <c r="E73" s="378"/>
      <c r="F73" s="378"/>
      <c r="G73" s="378"/>
      <c r="H73" s="378"/>
      <c r="I73" s="378"/>
    </row>
    <row r="74" spans="1:9" ht="15">
      <c r="A74" s="535"/>
      <c r="B74" s="536"/>
      <c r="C74" s="534" t="s">
        <v>409</v>
      </c>
      <c r="D74" s="378"/>
      <c r="E74" s="378"/>
      <c r="F74" s="378"/>
      <c r="G74" s="378"/>
      <c r="H74" s="378"/>
      <c r="I74" s="378"/>
    </row>
    <row r="75" spans="1:9" ht="15">
      <c r="A75" s="535"/>
      <c r="B75" s="536"/>
      <c r="C75" s="534" t="s">
        <v>410</v>
      </c>
      <c r="D75" s="378"/>
      <c r="E75" s="378"/>
      <c r="F75" s="378"/>
      <c r="G75" s="378"/>
      <c r="H75" s="378"/>
      <c r="I75" s="378"/>
    </row>
    <row r="76" spans="1:9" ht="15">
      <c r="A76" s="535"/>
      <c r="B76" s="603" t="s">
        <v>411</v>
      </c>
      <c r="C76" s="604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05"/>
      <c r="B77" s="609"/>
      <c r="C77" s="534" t="s">
        <v>412</v>
      </c>
      <c r="D77" s="598"/>
      <c r="E77" s="598"/>
      <c r="F77" s="598"/>
      <c r="G77" s="598"/>
      <c r="H77" s="598"/>
      <c r="I77" s="598"/>
    </row>
    <row r="78" spans="1:9" ht="15">
      <c r="A78" s="605"/>
      <c r="B78" s="609"/>
      <c r="C78" s="534" t="s">
        <v>413</v>
      </c>
      <c r="D78" s="598"/>
      <c r="E78" s="598"/>
      <c r="F78" s="598"/>
      <c r="G78" s="598"/>
      <c r="H78" s="598"/>
      <c r="I78" s="598"/>
    </row>
    <row r="79" spans="1:9" ht="15">
      <c r="A79" s="535"/>
      <c r="B79" s="536"/>
      <c r="C79" s="534" t="s">
        <v>414</v>
      </c>
      <c r="D79" s="378"/>
      <c r="E79" s="378"/>
      <c r="F79" s="378"/>
      <c r="G79" s="378"/>
      <c r="H79" s="378"/>
      <c r="I79" s="378"/>
    </row>
    <row r="80" spans="1:9" ht="15">
      <c r="A80" s="605"/>
      <c r="B80" s="603" t="s">
        <v>415</v>
      </c>
      <c r="C80" s="604"/>
      <c r="D80" s="598"/>
      <c r="E80" s="598"/>
      <c r="F80" s="598"/>
      <c r="G80" s="598"/>
      <c r="H80" s="598"/>
      <c r="I80" s="598"/>
    </row>
    <row r="81" spans="1:9" ht="15">
      <c r="A81" s="605"/>
      <c r="B81" s="603" t="s">
        <v>416</v>
      </c>
      <c r="C81" s="604"/>
      <c r="D81" s="598"/>
      <c r="E81" s="598"/>
      <c r="F81" s="598"/>
      <c r="G81" s="598"/>
      <c r="H81" s="598"/>
      <c r="I81" s="598"/>
    </row>
    <row r="82" spans="1:9" ht="15">
      <c r="A82" s="535"/>
      <c r="B82" s="603" t="s">
        <v>417</v>
      </c>
      <c r="C82" s="604"/>
      <c r="D82" s="378"/>
      <c r="E82" s="378"/>
      <c r="F82" s="378"/>
      <c r="G82" s="378"/>
      <c r="H82" s="378"/>
      <c r="I82" s="378"/>
    </row>
    <row r="83" spans="1:9" ht="15">
      <c r="A83" s="535"/>
      <c r="B83" s="609"/>
      <c r="C83" s="610"/>
      <c r="D83" s="386"/>
      <c r="E83" s="386"/>
      <c r="F83" s="386"/>
      <c r="G83" s="386"/>
      <c r="H83" s="386"/>
      <c r="I83" s="386"/>
    </row>
    <row r="84" spans="1:9" ht="15">
      <c r="A84" s="607" t="s">
        <v>418</v>
      </c>
      <c r="B84" s="608"/>
      <c r="C84" s="600"/>
      <c r="D84" s="611">
        <f>+D54+D71+D76+D80</f>
        <v>0</v>
      </c>
      <c r="E84" s="611">
        <f>+E54+E71+E76+E80</f>
        <v>2144607.42</v>
      </c>
      <c r="F84" s="611">
        <f>+F54+F71+F76+F80</f>
        <v>2144607.42</v>
      </c>
      <c r="G84" s="611">
        <f>+G54+G71+G76</f>
        <v>1394647.0800000003</v>
      </c>
      <c r="H84" s="611">
        <f>+H54+H71+H76</f>
        <v>1394647.0800000003</v>
      </c>
      <c r="I84" s="611">
        <f>+I54+I71+I76+I80</f>
        <v>749960.3399999996</v>
      </c>
    </row>
    <row r="85" spans="1:9" ht="15">
      <c r="A85" s="607" t="s">
        <v>419</v>
      </c>
      <c r="B85" s="608"/>
      <c r="C85" s="600"/>
      <c r="D85" s="611"/>
      <c r="E85" s="611"/>
      <c r="F85" s="611"/>
      <c r="G85" s="611"/>
      <c r="H85" s="611"/>
      <c r="I85" s="611"/>
    </row>
    <row r="86" spans="1:9" ht="15">
      <c r="A86" s="535"/>
      <c r="B86" s="609"/>
      <c r="C86" s="610"/>
      <c r="D86" s="386"/>
      <c r="E86" s="386"/>
      <c r="F86" s="386"/>
      <c r="G86" s="386"/>
      <c r="H86" s="386"/>
      <c r="I86" s="386"/>
    </row>
    <row r="87" spans="1:9" ht="15">
      <c r="A87" s="607" t="s">
        <v>420</v>
      </c>
      <c r="B87" s="608"/>
      <c r="C87" s="600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5"/>
      <c r="B88" s="603" t="s">
        <v>421</v>
      </c>
      <c r="C88" s="604"/>
      <c r="D88" s="378">
        <v>0</v>
      </c>
      <c r="E88" s="378"/>
      <c r="F88" s="378"/>
      <c r="G88" s="378"/>
      <c r="H88" s="378"/>
      <c r="I88" s="378"/>
    </row>
    <row r="89" spans="1:9" ht="15">
      <c r="A89" s="535"/>
      <c r="B89" s="609"/>
      <c r="C89" s="610"/>
      <c r="D89" s="378"/>
      <c r="E89" s="378"/>
      <c r="F89" s="378"/>
      <c r="G89" s="378"/>
      <c r="H89" s="378"/>
      <c r="I89" s="378"/>
    </row>
    <row r="90" spans="1:11" ht="15">
      <c r="A90" s="607" t="s">
        <v>422</v>
      </c>
      <c r="B90" s="608"/>
      <c r="C90" s="600"/>
      <c r="D90" s="387">
        <f>+D48+D84+D87</f>
        <v>523374088</v>
      </c>
      <c r="E90" s="387">
        <f>+E48+E84+E87</f>
        <v>1275951.4</v>
      </c>
      <c r="F90" s="387">
        <f>+F48+F84+F87</f>
        <v>524650039.40000004</v>
      </c>
      <c r="G90" s="387">
        <f>+G48+G84+G87</f>
        <v>262240413.06</v>
      </c>
      <c r="H90" s="387">
        <f>+H48+H84+H87</f>
        <v>262240413.06</v>
      </c>
      <c r="I90" s="387">
        <f>+F90-H90</f>
        <v>262409626.34000003</v>
      </c>
      <c r="K90" s="345"/>
    </row>
    <row r="91" spans="1:11" ht="15">
      <c r="A91" s="535"/>
      <c r="B91" s="609"/>
      <c r="C91" s="610"/>
      <c r="D91" s="378"/>
      <c r="E91" s="378"/>
      <c r="F91" s="378"/>
      <c r="G91" s="378"/>
      <c r="H91" s="378"/>
      <c r="I91" s="378"/>
      <c r="K91" s="345"/>
    </row>
    <row r="92" spans="1:9" ht="15">
      <c r="A92" s="535"/>
      <c r="B92" s="599" t="s">
        <v>423</v>
      </c>
      <c r="C92" s="600"/>
      <c r="D92" s="378"/>
      <c r="E92" s="378"/>
      <c r="F92" s="378"/>
      <c r="G92" s="378"/>
      <c r="H92" s="378"/>
      <c r="I92" s="378"/>
    </row>
    <row r="93" spans="1:11" ht="15">
      <c r="A93" s="605"/>
      <c r="B93" s="603" t="s">
        <v>424</v>
      </c>
      <c r="C93" s="604"/>
      <c r="D93" s="598"/>
      <c r="E93" s="598"/>
      <c r="F93" s="598"/>
      <c r="G93" s="598"/>
      <c r="H93" s="598"/>
      <c r="I93" s="598"/>
      <c r="K93" s="162"/>
    </row>
    <row r="94" spans="1:9" ht="15">
      <c r="A94" s="605"/>
      <c r="B94" s="603" t="s">
        <v>425</v>
      </c>
      <c r="C94" s="604"/>
      <c r="D94" s="598"/>
      <c r="E94" s="598"/>
      <c r="F94" s="598"/>
      <c r="G94" s="598"/>
      <c r="H94" s="598"/>
      <c r="I94" s="598"/>
    </row>
    <row r="95" spans="1:9" ht="15">
      <c r="A95" s="605"/>
      <c r="B95" s="603" t="s">
        <v>426</v>
      </c>
      <c r="C95" s="604"/>
      <c r="D95" s="598"/>
      <c r="E95" s="598"/>
      <c r="F95" s="598"/>
      <c r="G95" s="598"/>
      <c r="H95" s="598"/>
      <c r="I95" s="598"/>
    </row>
    <row r="96" spans="1:9" ht="15">
      <c r="A96" s="605"/>
      <c r="B96" s="603" t="s">
        <v>427</v>
      </c>
      <c r="C96" s="604"/>
      <c r="D96" s="598"/>
      <c r="E96" s="598"/>
      <c r="F96" s="598"/>
      <c r="G96" s="598"/>
      <c r="H96" s="598"/>
      <c r="I96" s="598"/>
    </row>
    <row r="97" spans="1:9" ht="15">
      <c r="A97" s="605"/>
      <c r="B97" s="603" t="s">
        <v>321</v>
      </c>
      <c r="C97" s="604"/>
      <c r="D97" s="598"/>
      <c r="E97" s="598"/>
      <c r="F97" s="598"/>
      <c r="G97" s="598"/>
      <c r="H97" s="598"/>
      <c r="I97" s="598"/>
    </row>
    <row r="98" spans="1:9" ht="15">
      <c r="A98" s="605"/>
      <c r="B98" s="599" t="s">
        <v>428</v>
      </c>
      <c r="C98" s="600"/>
      <c r="D98" s="606">
        <f>+D93+D95</f>
        <v>0</v>
      </c>
      <c r="E98" s="598"/>
      <c r="F98" s="598"/>
      <c r="G98" s="598"/>
      <c r="H98" s="598"/>
      <c r="I98" s="598"/>
    </row>
    <row r="99" spans="1:9" ht="15">
      <c r="A99" s="605"/>
      <c r="B99" s="599" t="s">
        <v>429</v>
      </c>
      <c r="C99" s="600"/>
      <c r="D99" s="606"/>
      <c r="E99" s="598"/>
      <c r="F99" s="598"/>
      <c r="G99" s="598"/>
      <c r="H99" s="598"/>
      <c r="I99" s="598"/>
    </row>
    <row r="100" spans="1:9" ht="5.25" customHeight="1">
      <c r="A100" s="388"/>
      <c r="B100" s="601"/>
      <c r="C100" s="602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  <row r="106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A50:C50"/>
    <mergeCell ref="A51:C51"/>
    <mergeCell ref="A53:C53"/>
    <mergeCell ref="B54:C54"/>
    <mergeCell ref="A48:C48"/>
    <mergeCell ref="D48:D50"/>
    <mergeCell ref="E48:E50"/>
    <mergeCell ref="F48:F50"/>
    <mergeCell ref="A55:A56"/>
    <mergeCell ref="B55:B56"/>
    <mergeCell ref="D55:D56"/>
    <mergeCell ref="E55:E56"/>
    <mergeCell ref="F55:F56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D93:D94"/>
    <mergeCell ref="E93:E94"/>
    <mergeCell ref="F93:F94"/>
    <mergeCell ref="G93:G94"/>
    <mergeCell ref="H93:H94"/>
    <mergeCell ref="I93:I94"/>
    <mergeCell ref="B94:C94"/>
    <mergeCell ref="A95:A97"/>
    <mergeCell ref="B95:C95"/>
    <mergeCell ref="D95:D97"/>
    <mergeCell ref="E95:E97"/>
    <mergeCell ref="F95:F97"/>
    <mergeCell ref="G95:G97"/>
    <mergeCell ref="H95:H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64" t="str">
        <f>+'FORMATO 5'!A1:I1</f>
        <v>COLEGIO DE ESTUDIOS CIENTÍFICOS Y TECNOLÓGICOS DEL ESTADO DE TLAXCALA</v>
      </c>
      <c r="B1" s="665"/>
      <c r="C1" s="665"/>
      <c r="D1" s="665"/>
      <c r="E1" s="665"/>
      <c r="F1" s="665"/>
      <c r="G1" s="665"/>
      <c r="H1" s="666"/>
    </row>
    <row r="2" spans="1:8" ht="15">
      <c r="A2" s="667" t="s">
        <v>430</v>
      </c>
      <c r="B2" s="668"/>
      <c r="C2" s="668"/>
      <c r="D2" s="668"/>
      <c r="E2" s="668"/>
      <c r="F2" s="668"/>
      <c r="G2" s="668"/>
      <c r="H2" s="669"/>
    </row>
    <row r="3" spans="1:8" ht="15">
      <c r="A3" s="667" t="s">
        <v>431</v>
      </c>
      <c r="B3" s="668"/>
      <c r="C3" s="668"/>
      <c r="D3" s="668"/>
      <c r="E3" s="668"/>
      <c r="F3" s="668"/>
      <c r="G3" s="668"/>
      <c r="H3" s="669"/>
    </row>
    <row r="4" spans="1:8" ht="15">
      <c r="A4" s="667" t="str">
        <f>+'FORMATO 5'!A3:I3</f>
        <v>Del 1 de enero al 30 de junio de 2021</v>
      </c>
      <c r="B4" s="668"/>
      <c r="C4" s="668"/>
      <c r="D4" s="668"/>
      <c r="E4" s="668"/>
      <c r="F4" s="668"/>
      <c r="G4" s="668"/>
      <c r="H4" s="669"/>
    </row>
    <row r="5" spans="1:8" ht="15">
      <c r="A5" s="670" t="s">
        <v>0</v>
      </c>
      <c r="B5" s="671"/>
      <c r="C5" s="671"/>
      <c r="D5" s="671"/>
      <c r="E5" s="671"/>
      <c r="F5" s="671"/>
      <c r="G5" s="671"/>
      <c r="H5" s="672"/>
    </row>
    <row r="6" spans="1:8" ht="15">
      <c r="A6" s="587" t="s">
        <v>1</v>
      </c>
      <c r="B6" s="589"/>
      <c r="C6" s="673" t="s">
        <v>432</v>
      </c>
      <c r="D6" s="674"/>
      <c r="E6" s="674"/>
      <c r="F6" s="674"/>
      <c r="G6" s="675"/>
      <c r="H6" s="539" t="s">
        <v>433</v>
      </c>
    </row>
    <row r="7" spans="1:8" ht="15">
      <c r="A7" s="590"/>
      <c r="B7" s="592"/>
      <c r="C7" s="396" t="s">
        <v>3</v>
      </c>
      <c r="D7" s="396" t="s">
        <v>342</v>
      </c>
      <c r="E7" s="676" t="s">
        <v>343</v>
      </c>
      <c r="F7" s="676" t="s">
        <v>294</v>
      </c>
      <c r="G7" s="676" t="s">
        <v>297</v>
      </c>
      <c r="H7" s="553" t="s">
        <v>434</v>
      </c>
    </row>
    <row r="8" spans="1:8" ht="15">
      <c r="A8" s="593"/>
      <c r="B8" s="595"/>
      <c r="C8" s="397" t="s">
        <v>435</v>
      </c>
      <c r="D8" s="397" t="s">
        <v>346</v>
      </c>
      <c r="E8" s="677"/>
      <c r="F8" s="677"/>
      <c r="G8" s="677"/>
      <c r="H8" s="398"/>
    </row>
    <row r="9" spans="1:10" ht="15">
      <c r="A9" s="662" t="s">
        <v>436</v>
      </c>
      <c r="B9" s="663"/>
      <c r="C9" s="399">
        <f aca="true" t="shared" si="0" ref="C9:H9">+C10+C18+C29+C40+C51+C62+C66+C76</f>
        <v>523374088</v>
      </c>
      <c r="D9" s="400">
        <f t="shared" si="0"/>
        <v>-870938.9299999997</v>
      </c>
      <c r="E9" s="401">
        <f t="shared" si="0"/>
        <v>522503149.06999993</v>
      </c>
      <c r="F9" s="402">
        <f t="shared" si="0"/>
        <v>212520579.10999998</v>
      </c>
      <c r="G9" s="403">
        <f t="shared" si="0"/>
        <v>200676069.82999995</v>
      </c>
      <c r="H9" s="403">
        <f t="shared" si="0"/>
        <v>309982569.96000004</v>
      </c>
      <c r="J9" s="162"/>
    </row>
    <row r="10" spans="1:10" ht="15">
      <c r="A10" s="651" t="s">
        <v>437</v>
      </c>
      <c r="B10" s="654"/>
      <c r="C10" s="543">
        <f>SUM(C11:C17)</f>
        <v>479634656</v>
      </c>
      <c r="D10" s="544">
        <f>SUM(D11:D17)</f>
        <v>-893195.9999999999</v>
      </c>
      <c r="E10" s="545">
        <f>SUM(E11:E17)</f>
        <v>478741459.99999994</v>
      </c>
      <c r="F10" s="404">
        <f>SUM(F11:F17)</f>
        <v>199477780</v>
      </c>
      <c r="G10" s="405">
        <f>SUM(G11:G17)</f>
        <v>189559503.7</v>
      </c>
      <c r="H10" s="406">
        <f>+SUM(H11:H17)</f>
        <v>279263680</v>
      </c>
      <c r="I10" s="407"/>
      <c r="J10" s="348"/>
    </row>
    <row r="11" spans="1:8" ht="15">
      <c r="A11" s="541"/>
      <c r="B11" s="408" t="s">
        <v>438</v>
      </c>
      <c r="C11" s="496">
        <v>212889796.44</v>
      </c>
      <c r="D11" s="495">
        <v>-161001.87</v>
      </c>
      <c r="E11" s="495">
        <f>+C11+D11</f>
        <v>212728794.57</v>
      </c>
      <c r="F11" s="495">
        <v>106125173.78</v>
      </c>
      <c r="G11" s="495">
        <v>106125173.78</v>
      </c>
      <c r="H11" s="411">
        <f>+E11-F11</f>
        <v>106603620.78999999</v>
      </c>
    </row>
    <row r="12" spans="1:8" ht="15">
      <c r="A12" s="541"/>
      <c r="B12" s="408" t="s">
        <v>439</v>
      </c>
      <c r="C12" s="496">
        <v>358608</v>
      </c>
      <c r="D12" s="495">
        <v>0</v>
      </c>
      <c r="E12" s="495">
        <f aca="true" t="shared" si="1" ref="E12:E17">+C12+D12</f>
        <v>358608</v>
      </c>
      <c r="F12" s="495">
        <v>147402.96</v>
      </c>
      <c r="G12" s="495">
        <v>147402.96</v>
      </c>
      <c r="H12" s="498">
        <f aca="true" t="shared" si="2" ref="H12:H17">+E12-F12</f>
        <v>211205.04</v>
      </c>
    </row>
    <row r="13" spans="1:8" ht="15">
      <c r="A13" s="541"/>
      <c r="B13" s="408" t="s">
        <v>440</v>
      </c>
      <c r="C13" s="496">
        <v>73956551</v>
      </c>
      <c r="D13" s="495">
        <v>97933.6</v>
      </c>
      <c r="E13" s="495">
        <f t="shared" si="1"/>
        <v>74054484.6</v>
      </c>
      <c r="F13" s="495">
        <v>23550693.66</v>
      </c>
      <c r="G13" s="495">
        <v>23550693.66</v>
      </c>
      <c r="H13" s="498">
        <f t="shared" si="2"/>
        <v>50503790.94</v>
      </c>
    </row>
    <row r="14" spans="1:8" ht="15">
      <c r="A14" s="541"/>
      <c r="B14" s="408" t="s">
        <v>441</v>
      </c>
      <c r="C14" s="496">
        <v>72624913.56</v>
      </c>
      <c r="D14" s="495">
        <v>291165.19</v>
      </c>
      <c r="E14" s="495">
        <f t="shared" si="1"/>
        <v>72916078.75</v>
      </c>
      <c r="F14" s="495">
        <v>43303053.48</v>
      </c>
      <c r="G14" s="495">
        <v>35765167.25</v>
      </c>
      <c r="H14" s="498">
        <f t="shared" si="2"/>
        <v>29613025.270000003</v>
      </c>
    </row>
    <row r="15" spans="1:8" ht="15">
      <c r="A15" s="541"/>
      <c r="B15" s="408" t="s">
        <v>442</v>
      </c>
      <c r="C15" s="496">
        <v>119804787</v>
      </c>
      <c r="D15" s="490">
        <v>-1121292.92</v>
      </c>
      <c r="E15" s="490">
        <f>+C15+D15</f>
        <v>118683494.08</v>
      </c>
      <c r="F15" s="490">
        <v>26351456.12</v>
      </c>
      <c r="G15" s="490">
        <v>23971066.05</v>
      </c>
      <c r="H15" s="498">
        <f>+E15-F15</f>
        <v>92332037.96</v>
      </c>
    </row>
    <row r="16" spans="1:8" ht="15">
      <c r="A16" s="541"/>
      <c r="B16" s="408" t="s">
        <v>443</v>
      </c>
      <c r="C16" s="496"/>
      <c r="D16" s="495"/>
      <c r="E16" s="495">
        <f t="shared" si="1"/>
        <v>0</v>
      </c>
      <c r="F16" s="495">
        <v>0</v>
      </c>
      <c r="G16" s="495">
        <v>0</v>
      </c>
      <c r="H16" s="498">
        <f t="shared" si="2"/>
        <v>0</v>
      </c>
    </row>
    <row r="17" spans="1:8" ht="15">
      <c r="A17" s="541"/>
      <c r="B17" s="408" t="s">
        <v>444</v>
      </c>
      <c r="C17" s="496"/>
      <c r="D17" s="495"/>
      <c r="E17" s="495">
        <f t="shared" si="1"/>
        <v>0</v>
      </c>
      <c r="F17" s="495">
        <v>0</v>
      </c>
      <c r="G17" s="495">
        <v>0</v>
      </c>
      <c r="H17" s="498">
        <f t="shared" si="2"/>
        <v>0</v>
      </c>
    </row>
    <row r="18" spans="1:10" ht="15">
      <c r="A18" s="651" t="s">
        <v>445</v>
      </c>
      <c r="B18" s="654"/>
      <c r="C18" s="543">
        <f>SUM(C19:C28)</f>
        <v>7637202</v>
      </c>
      <c r="D18" s="413">
        <f>SUM(D19:D28)</f>
        <v>485988.42000000004</v>
      </c>
      <c r="E18" s="414">
        <f>SUM(E19:E28)</f>
        <v>8123190.42</v>
      </c>
      <c r="F18" s="404">
        <f>SUM(F19:F28)</f>
        <v>2620862.29</v>
      </c>
      <c r="G18" s="405">
        <f>SUM(G19:G28)</f>
        <v>2235346.73</v>
      </c>
      <c r="H18" s="406">
        <f>+SUM(H19:H28)</f>
        <v>5502328.130000001</v>
      </c>
      <c r="I18" s="348"/>
      <c r="J18" s="348"/>
    </row>
    <row r="19" spans="1:9" ht="15">
      <c r="A19" s="651"/>
      <c r="B19" s="408" t="s">
        <v>446</v>
      </c>
      <c r="C19" s="415">
        <v>5054491</v>
      </c>
      <c r="D19" s="415">
        <v>-224811.83</v>
      </c>
      <c r="E19" s="415">
        <f aca="true" t="shared" si="3" ref="E19:E28">+C19+D19</f>
        <v>4829679.17</v>
      </c>
      <c r="F19" s="415">
        <v>1534589.85</v>
      </c>
      <c r="G19" s="415">
        <v>1217073.49</v>
      </c>
      <c r="H19" s="415">
        <f>+E19-F19</f>
        <v>3295089.32</v>
      </c>
      <c r="I19" s="344"/>
    </row>
    <row r="20" spans="1:9" ht="15">
      <c r="A20" s="651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41"/>
      <c r="B21" s="408" t="s">
        <v>448</v>
      </c>
      <c r="C21" s="415">
        <v>368500</v>
      </c>
      <c r="D21" s="415">
        <v>679.88</v>
      </c>
      <c r="E21" s="415">
        <f t="shared" si="3"/>
        <v>369179.88</v>
      </c>
      <c r="F21" s="415">
        <v>115762.4</v>
      </c>
      <c r="G21" s="415">
        <v>109932.4</v>
      </c>
      <c r="H21" s="415">
        <f aca="true" t="shared" si="4" ref="H21:H28">+E21-F21</f>
        <v>253417.48</v>
      </c>
      <c r="I21" s="344"/>
    </row>
    <row r="22" spans="1:9" ht="15">
      <c r="A22" s="541"/>
      <c r="B22" s="408" t="s">
        <v>449</v>
      </c>
      <c r="C22" s="415"/>
      <c r="D22" s="415"/>
      <c r="E22" s="415">
        <f t="shared" si="3"/>
        <v>0</v>
      </c>
      <c r="F22" s="415"/>
      <c r="G22" s="415"/>
      <c r="H22" s="409">
        <f t="shared" si="4"/>
        <v>0</v>
      </c>
      <c r="I22" s="344"/>
    </row>
    <row r="23" spans="1:9" ht="15">
      <c r="A23" s="541"/>
      <c r="B23" s="408" t="s">
        <v>450</v>
      </c>
      <c r="C23" s="415">
        <v>212300</v>
      </c>
      <c r="D23" s="415">
        <v>277644.2</v>
      </c>
      <c r="E23" s="415">
        <f t="shared" si="3"/>
        <v>489944.2</v>
      </c>
      <c r="F23" s="415">
        <v>10997.83</v>
      </c>
      <c r="G23" s="415">
        <v>10997.83</v>
      </c>
      <c r="H23" s="409">
        <f t="shared" si="4"/>
        <v>478946.37</v>
      </c>
      <c r="I23" s="344"/>
    </row>
    <row r="24" spans="1:9" ht="15">
      <c r="A24" s="541"/>
      <c r="B24" s="408" t="s">
        <v>451</v>
      </c>
      <c r="C24" s="415">
        <v>386220</v>
      </c>
      <c r="D24" s="415">
        <v>-57726.57</v>
      </c>
      <c r="E24" s="415">
        <f t="shared" si="3"/>
        <v>328493.43</v>
      </c>
      <c r="F24" s="415">
        <v>9789.24</v>
      </c>
      <c r="G24" s="415">
        <v>9789.24</v>
      </c>
      <c r="H24" s="409">
        <f t="shared" si="4"/>
        <v>318704.19</v>
      </c>
      <c r="I24" s="344"/>
    </row>
    <row r="25" spans="1:9" ht="15">
      <c r="A25" s="541"/>
      <c r="B25" s="408" t="s">
        <v>452</v>
      </c>
      <c r="C25" s="415">
        <v>876000</v>
      </c>
      <c r="D25" s="415">
        <v>-42790.59</v>
      </c>
      <c r="E25" s="415">
        <f t="shared" si="3"/>
        <v>833209.41</v>
      </c>
      <c r="F25" s="415">
        <v>250219.24</v>
      </c>
      <c r="G25" s="415">
        <v>250219.24</v>
      </c>
      <c r="H25" s="409">
        <f t="shared" si="4"/>
        <v>582990.17</v>
      </c>
      <c r="I25" s="344"/>
    </row>
    <row r="26" spans="1:8" ht="15">
      <c r="A26" s="541"/>
      <c r="B26" s="408" t="s">
        <v>453</v>
      </c>
      <c r="C26" s="415">
        <v>384691</v>
      </c>
      <c r="D26" s="415">
        <v>197911.91</v>
      </c>
      <c r="E26" s="415">
        <f t="shared" si="3"/>
        <v>582602.91</v>
      </c>
      <c r="F26" s="415">
        <v>204398.75</v>
      </c>
      <c r="G26" s="415">
        <v>204398.75</v>
      </c>
      <c r="H26" s="409">
        <f t="shared" si="4"/>
        <v>378204.16000000003</v>
      </c>
    </row>
    <row r="27" spans="1:8" ht="15">
      <c r="A27" s="541"/>
      <c r="B27" s="408" t="s">
        <v>454</v>
      </c>
      <c r="C27" s="415"/>
      <c r="D27" s="415"/>
      <c r="E27" s="415">
        <f t="shared" si="3"/>
        <v>0</v>
      </c>
      <c r="F27" s="415"/>
      <c r="G27" s="415"/>
      <c r="H27" s="409">
        <f t="shared" si="4"/>
        <v>0</v>
      </c>
    </row>
    <row r="28" spans="1:8" ht="15">
      <c r="A28" s="541"/>
      <c r="B28" s="408" t="s">
        <v>455</v>
      </c>
      <c r="C28" s="415">
        <v>355000</v>
      </c>
      <c r="D28" s="415">
        <v>335081.42</v>
      </c>
      <c r="E28" s="415">
        <f t="shared" si="3"/>
        <v>690081.4199999999</v>
      </c>
      <c r="F28" s="415">
        <v>495104.98</v>
      </c>
      <c r="G28" s="415">
        <v>432935.78</v>
      </c>
      <c r="H28" s="415">
        <f t="shared" si="4"/>
        <v>194976.43999999994</v>
      </c>
    </row>
    <row r="29" spans="1:10" ht="15">
      <c r="A29" s="651" t="s">
        <v>456</v>
      </c>
      <c r="B29" s="654"/>
      <c r="C29" s="412">
        <f>SUM(C30:C39)</f>
        <v>32156230</v>
      </c>
      <c r="D29" s="413">
        <f>SUM(D30:D39)</f>
        <v>-1501210.63</v>
      </c>
      <c r="E29" s="414">
        <f>SUM(E30:E39)</f>
        <v>30655019.369999997</v>
      </c>
      <c r="F29" s="404">
        <f>SUM(F30:F39)</f>
        <v>9644868.149999999</v>
      </c>
      <c r="G29" s="405">
        <f>SUM(G30:G39)</f>
        <v>8703905.639999999</v>
      </c>
      <c r="H29" s="406">
        <f>+SUM(H30:H39)</f>
        <v>21010151.22</v>
      </c>
      <c r="I29" s="348"/>
      <c r="J29" s="348"/>
    </row>
    <row r="30" spans="1:10" ht="15">
      <c r="A30" s="541"/>
      <c r="B30" s="408" t="s">
        <v>457</v>
      </c>
      <c r="C30" s="415">
        <v>4527100</v>
      </c>
      <c r="D30" s="415">
        <v>-109872.33</v>
      </c>
      <c r="E30" s="415">
        <f>+C30+D30</f>
        <v>4417227.67</v>
      </c>
      <c r="F30" s="415">
        <v>1319547.89</v>
      </c>
      <c r="G30" s="415">
        <v>1282747.89</v>
      </c>
      <c r="H30" s="409">
        <f>+E30-F30</f>
        <v>3097679.7800000003</v>
      </c>
      <c r="I30" s="344"/>
      <c r="J30" s="344"/>
    </row>
    <row r="31" spans="1:10" ht="15">
      <c r="A31" s="541"/>
      <c r="B31" s="408" t="s">
        <v>458</v>
      </c>
      <c r="C31" s="415">
        <v>1672350</v>
      </c>
      <c r="D31" s="415">
        <v>-187675.07</v>
      </c>
      <c r="E31" s="415">
        <f>+C31+D31</f>
        <v>1484674.93</v>
      </c>
      <c r="F31" s="415">
        <v>571571.26</v>
      </c>
      <c r="G31" s="415">
        <v>550362.71</v>
      </c>
      <c r="H31" s="409">
        <f>+E31-F31</f>
        <v>913103.6699999999</v>
      </c>
      <c r="I31" s="344"/>
      <c r="J31" s="348"/>
    </row>
    <row r="32" spans="1:10" ht="15">
      <c r="A32" s="541"/>
      <c r="B32" s="408" t="s">
        <v>459</v>
      </c>
      <c r="C32" s="415">
        <v>13063230</v>
      </c>
      <c r="D32" s="415">
        <v>-85665.47</v>
      </c>
      <c r="E32" s="415">
        <f>+C32+D32</f>
        <v>12977564.53</v>
      </c>
      <c r="F32" s="415">
        <v>4008274.32</v>
      </c>
      <c r="G32" s="415">
        <v>3601470.86</v>
      </c>
      <c r="H32" s="409">
        <f>+E32-F32</f>
        <v>8969290.209999999</v>
      </c>
      <c r="I32" s="344"/>
      <c r="J32" s="345"/>
    </row>
    <row r="33" spans="1:9" ht="15">
      <c r="A33" s="541"/>
      <c r="B33" s="408" t="s">
        <v>460</v>
      </c>
      <c r="C33" s="415">
        <v>230000</v>
      </c>
      <c r="D33" s="415">
        <v>23321.93</v>
      </c>
      <c r="E33" s="415">
        <f>+C33+D33</f>
        <v>253321.93</v>
      </c>
      <c r="F33" s="415">
        <v>23321.93</v>
      </c>
      <c r="G33" s="415">
        <v>23321.93</v>
      </c>
      <c r="H33" s="409">
        <f>+E33-F33</f>
        <v>230000</v>
      </c>
      <c r="I33" s="344"/>
    </row>
    <row r="34" spans="1:9" ht="15">
      <c r="A34" s="651"/>
      <c r="B34" s="408" t="s">
        <v>461</v>
      </c>
      <c r="C34" s="415">
        <v>2139100</v>
      </c>
      <c r="D34" s="415">
        <v>-577936.3</v>
      </c>
      <c r="E34" s="415">
        <f>+C34+D34</f>
        <v>1561163.7</v>
      </c>
      <c r="F34" s="415">
        <v>74393.24</v>
      </c>
      <c r="G34" s="415">
        <v>69204.56</v>
      </c>
      <c r="H34" s="491">
        <f>+E34-F34</f>
        <v>1486770.46</v>
      </c>
      <c r="I34" s="344"/>
    </row>
    <row r="35" spans="1:9" ht="15">
      <c r="A35" s="651"/>
      <c r="B35" s="408" t="s">
        <v>462</v>
      </c>
      <c r="C35" s="415"/>
      <c r="D35" s="415"/>
      <c r="E35" s="415"/>
      <c r="F35" s="415"/>
      <c r="G35" s="415"/>
      <c r="H35" s="491"/>
      <c r="I35" s="344"/>
    </row>
    <row r="36" spans="1:9" ht="15">
      <c r="A36" s="541"/>
      <c r="B36" s="408" t="s">
        <v>463</v>
      </c>
      <c r="C36" s="415">
        <v>300000</v>
      </c>
      <c r="D36" s="415">
        <v>-157920.4</v>
      </c>
      <c r="E36" s="415">
        <f>+C36+D36</f>
        <v>142079.6</v>
      </c>
      <c r="F36" s="415">
        <v>15020.09</v>
      </c>
      <c r="G36" s="415">
        <v>15020.09</v>
      </c>
      <c r="H36" s="409">
        <f>+E36-F36</f>
        <v>127059.51000000001</v>
      </c>
      <c r="I36" s="344"/>
    </row>
    <row r="37" spans="1:9" ht="15">
      <c r="A37" s="541"/>
      <c r="B37" s="408" t="s">
        <v>464</v>
      </c>
      <c r="C37" s="415">
        <v>553591</v>
      </c>
      <c r="D37" s="415">
        <v>-222047.89</v>
      </c>
      <c r="E37" s="415">
        <f>+C37+D37</f>
        <v>331543.11</v>
      </c>
      <c r="F37" s="415">
        <v>13182</v>
      </c>
      <c r="G37" s="415">
        <v>13182</v>
      </c>
      <c r="H37" s="409">
        <f>+E37-F37</f>
        <v>318361.11</v>
      </c>
      <c r="I37" s="344"/>
    </row>
    <row r="38" spans="1:9" ht="15">
      <c r="A38" s="541"/>
      <c r="B38" s="408" t="s">
        <v>465</v>
      </c>
      <c r="C38" s="415">
        <v>1442250</v>
      </c>
      <c r="D38" s="415">
        <v>-179977.1</v>
      </c>
      <c r="E38" s="415">
        <f>+C38+D38</f>
        <v>1262272.9</v>
      </c>
      <c r="F38" s="415">
        <v>138176.6</v>
      </c>
      <c r="G38" s="415">
        <v>124256.6</v>
      </c>
      <c r="H38" s="409">
        <f>+E38-F38</f>
        <v>1124096.2999999998</v>
      </c>
      <c r="I38" s="344"/>
    </row>
    <row r="39" spans="1:8" ht="15">
      <c r="A39" s="541"/>
      <c r="B39" s="408" t="s">
        <v>466</v>
      </c>
      <c r="C39" s="415">
        <v>8228609</v>
      </c>
      <c r="D39" s="415">
        <v>-3438</v>
      </c>
      <c r="E39" s="415">
        <f>+C39+D39</f>
        <v>8225171</v>
      </c>
      <c r="F39" s="415">
        <v>3481380.82</v>
      </c>
      <c r="G39" s="415">
        <v>3024339</v>
      </c>
      <c r="H39" s="409">
        <f>+E39-F39</f>
        <v>4743790.18</v>
      </c>
    </row>
    <row r="40" spans="1:8" ht="15">
      <c r="A40" s="651" t="s">
        <v>467</v>
      </c>
      <c r="B40" s="654"/>
      <c r="C40" s="660">
        <v>0</v>
      </c>
      <c r="D40" s="661">
        <v>0</v>
      </c>
      <c r="E40" s="661">
        <v>0</v>
      </c>
      <c r="F40" s="661">
        <f>+SUM(F42:F50)</f>
        <v>0</v>
      </c>
      <c r="G40" s="661">
        <f>+SUM(G42:G50)</f>
        <v>0</v>
      </c>
      <c r="H40" s="659">
        <f>+SUM(H42:H50)</f>
        <v>0</v>
      </c>
    </row>
    <row r="41" spans="1:8" ht="15">
      <c r="A41" s="651" t="s">
        <v>468</v>
      </c>
      <c r="B41" s="654"/>
      <c r="C41" s="660"/>
      <c r="D41" s="661"/>
      <c r="E41" s="661"/>
      <c r="F41" s="661"/>
      <c r="G41" s="661"/>
      <c r="H41" s="659"/>
    </row>
    <row r="42" spans="1:8" ht="15">
      <c r="A42" s="541"/>
      <c r="B42" s="408" t="s">
        <v>469</v>
      </c>
      <c r="C42" s="496">
        <v>0</v>
      </c>
      <c r="D42" s="410">
        <v>0</v>
      </c>
      <c r="E42" s="410">
        <v>0</v>
      </c>
      <c r="F42" s="410">
        <v>0</v>
      </c>
      <c r="G42" s="410">
        <v>0</v>
      </c>
      <c r="H42" s="498">
        <v>0</v>
      </c>
    </row>
    <row r="43" spans="1:8" ht="15">
      <c r="A43" s="541"/>
      <c r="B43" s="408" t="s">
        <v>470</v>
      </c>
      <c r="C43" s="496">
        <v>0</v>
      </c>
      <c r="D43" s="410">
        <v>0</v>
      </c>
      <c r="E43" s="410">
        <v>0</v>
      </c>
      <c r="F43" s="410">
        <v>0</v>
      </c>
      <c r="G43" s="410">
        <v>0</v>
      </c>
      <c r="H43" s="498">
        <v>0</v>
      </c>
    </row>
    <row r="44" spans="1:8" ht="15">
      <c r="A44" s="541"/>
      <c r="B44" s="408" t="s">
        <v>471</v>
      </c>
      <c r="C44" s="496">
        <v>0</v>
      </c>
      <c r="D44" s="410">
        <v>0</v>
      </c>
      <c r="E44" s="410">
        <v>0</v>
      </c>
      <c r="F44" s="410">
        <v>0</v>
      </c>
      <c r="G44" s="410">
        <v>0</v>
      </c>
      <c r="H44" s="498">
        <v>0</v>
      </c>
    </row>
    <row r="45" spans="1:8" ht="15">
      <c r="A45" s="541"/>
      <c r="B45" s="408" t="s">
        <v>472</v>
      </c>
      <c r="C45" s="496">
        <v>0</v>
      </c>
      <c r="D45" s="410">
        <v>0</v>
      </c>
      <c r="E45" s="410">
        <v>0</v>
      </c>
      <c r="F45" s="410">
        <v>0</v>
      </c>
      <c r="G45" s="410">
        <v>0</v>
      </c>
      <c r="H45" s="498">
        <v>0</v>
      </c>
    </row>
    <row r="46" spans="1:8" ht="15">
      <c r="A46" s="541"/>
      <c r="B46" s="408" t="s">
        <v>473</v>
      </c>
      <c r="C46" s="496">
        <v>0</v>
      </c>
      <c r="D46" s="410">
        <v>0</v>
      </c>
      <c r="E46" s="410">
        <v>0</v>
      </c>
      <c r="F46" s="410">
        <v>0</v>
      </c>
      <c r="G46" s="410">
        <v>0</v>
      </c>
      <c r="H46" s="498">
        <v>0</v>
      </c>
    </row>
    <row r="47" spans="1:8" ht="15">
      <c r="A47" s="541"/>
      <c r="B47" s="408" t="s">
        <v>474</v>
      </c>
      <c r="C47" s="496">
        <v>0</v>
      </c>
      <c r="D47" s="410">
        <v>0</v>
      </c>
      <c r="E47" s="410">
        <v>0</v>
      </c>
      <c r="F47" s="410">
        <v>0</v>
      </c>
      <c r="G47" s="410">
        <v>0</v>
      </c>
      <c r="H47" s="498">
        <v>0</v>
      </c>
    </row>
    <row r="48" spans="1:8" ht="15">
      <c r="A48" s="541"/>
      <c r="B48" s="408" t="s">
        <v>475</v>
      </c>
      <c r="C48" s="496">
        <v>0</v>
      </c>
      <c r="D48" s="410">
        <v>0</v>
      </c>
      <c r="E48" s="410">
        <v>0</v>
      </c>
      <c r="F48" s="410">
        <v>0</v>
      </c>
      <c r="G48" s="410">
        <v>0</v>
      </c>
      <c r="H48" s="498">
        <v>0</v>
      </c>
    </row>
    <row r="49" spans="1:8" ht="15">
      <c r="A49" s="541"/>
      <c r="B49" s="408" t="s">
        <v>476</v>
      </c>
      <c r="C49" s="496">
        <v>0</v>
      </c>
      <c r="D49" s="410">
        <v>0</v>
      </c>
      <c r="E49" s="410">
        <v>0</v>
      </c>
      <c r="F49" s="410">
        <v>0</v>
      </c>
      <c r="G49" s="410">
        <v>0</v>
      </c>
      <c r="H49" s="498">
        <v>0</v>
      </c>
    </row>
    <row r="50" spans="1:8" ht="15">
      <c r="A50" s="541"/>
      <c r="B50" s="408" t="s">
        <v>477</v>
      </c>
      <c r="C50" s="496">
        <v>0</v>
      </c>
      <c r="D50" s="410">
        <v>0</v>
      </c>
      <c r="E50" s="410">
        <v>0</v>
      </c>
      <c r="F50" s="410">
        <v>0</v>
      </c>
      <c r="G50" s="410">
        <v>0</v>
      </c>
      <c r="H50" s="498">
        <v>0</v>
      </c>
    </row>
    <row r="51" spans="1:10" ht="15">
      <c r="A51" s="651" t="s">
        <v>478</v>
      </c>
      <c r="B51" s="654"/>
      <c r="C51" s="660">
        <f>SUM(C53:C61)</f>
        <v>3946000</v>
      </c>
      <c r="D51" s="661">
        <f>SUM(D53:D61)</f>
        <v>1037479.28</v>
      </c>
      <c r="E51" s="661">
        <f>SUM(E53:E61)</f>
        <v>4983479.279999999</v>
      </c>
      <c r="F51" s="661">
        <f>SUM(F53:F61)</f>
        <v>777068.6699999999</v>
      </c>
      <c r="G51" s="661">
        <f>SUM(G53:G61)</f>
        <v>177313.76</v>
      </c>
      <c r="H51" s="659">
        <f>+SUM(H53:H61)</f>
        <v>4206410.609999999</v>
      </c>
      <c r="I51" s="162"/>
      <c r="J51" s="348"/>
    </row>
    <row r="52" spans="1:10" ht="15">
      <c r="A52" s="651" t="s">
        <v>479</v>
      </c>
      <c r="B52" s="654"/>
      <c r="C52" s="660"/>
      <c r="D52" s="661"/>
      <c r="E52" s="661"/>
      <c r="F52" s="661"/>
      <c r="G52" s="661"/>
      <c r="H52" s="659"/>
      <c r="J52" s="348"/>
    </row>
    <row r="53" spans="1:9" ht="15">
      <c r="A53" s="541"/>
      <c r="B53" s="408" t="s">
        <v>480</v>
      </c>
      <c r="C53" s="496">
        <v>995000</v>
      </c>
      <c r="D53" s="409">
        <v>641818.88</v>
      </c>
      <c r="E53" s="409">
        <f>+C53+D53</f>
        <v>1636818.88</v>
      </c>
      <c r="F53" s="409">
        <v>636005.61</v>
      </c>
      <c r="G53" s="409">
        <v>53150.7</v>
      </c>
      <c r="H53" s="498">
        <f aca="true" t="shared" si="5" ref="H53:H66">+E53-F53</f>
        <v>1000813.2699999999</v>
      </c>
      <c r="I53" s="344"/>
    </row>
    <row r="54" spans="1:9" ht="15">
      <c r="A54" s="541"/>
      <c r="B54" s="408" t="s">
        <v>481</v>
      </c>
      <c r="C54" s="496"/>
      <c r="D54" s="409"/>
      <c r="E54" s="409"/>
      <c r="F54" s="409"/>
      <c r="G54" s="409"/>
      <c r="H54" s="498">
        <f t="shared" si="5"/>
        <v>0</v>
      </c>
      <c r="I54" s="344"/>
    </row>
    <row r="55" spans="1:9" ht="15">
      <c r="A55" s="416"/>
      <c r="B55" s="408" t="s">
        <v>482</v>
      </c>
      <c r="C55" s="496">
        <v>400000</v>
      </c>
      <c r="D55" s="409">
        <v>-400000</v>
      </c>
      <c r="E55" s="409">
        <f aca="true" t="shared" si="6" ref="E55:E61">+C55+D55</f>
        <v>0</v>
      </c>
      <c r="F55" s="409">
        <v>0</v>
      </c>
      <c r="G55" s="409">
        <v>0</v>
      </c>
      <c r="H55" s="498">
        <f t="shared" si="5"/>
        <v>0</v>
      </c>
      <c r="I55" s="344"/>
    </row>
    <row r="56" spans="1:9" ht="15">
      <c r="A56" s="541"/>
      <c r="B56" s="408" t="s">
        <v>483</v>
      </c>
      <c r="C56" s="496"/>
      <c r="D56" s="496"/>
      <c r="E56" s="496"/>
      <c r="F56" s="496"/>
      <c r="G56" s="496"/>
      <c r="H56" s="498">
        <f t="shared" si="5"/>
        <v>0</v>
      </c>
      <c r="I56" s="344"/>
    </row>
    <row r="57" spans="1:8" ht="15">
      <c r="A57" s="541" t="s">
        <v>484</v>
      </c>
      <c r="B57" s="408" t="s">
        <v>485</v>
      </c>
      <c r="C57" s="496"/>
      <c r="D57" s="496"/>
      <c r="E57" s="496"/>
      <c r="F57" s="496"/>
      <c r="G57" s="496"/>
      <c r="H57" s="498">
        <f t="shared" si="5"/>
        <v>0</v>
      </c>
    </row>
    <row r="58" spans="1:8" ht="15">
      <c r="A58" s="541"/>
      <c r="B58" s="408" t="s">
        <v>486</v>
      </c>
      <c r="C58" s="496">
        <v>700000</v>
      </c>
      <c r="D58" s="496">
        <v>-53336.94</v>
      </c>
      <c r="E58" s="496">
        <f t="shared" si="6"/>
        <v>646663.06</v>
      </c>
      <c r="F58" s="496">
        <v>141063.06</v>
      </c>
      <c r="G58" s="496">
        <v>124163.06</v>
      </c>
      <c r="H58" s="498">
        <f t="shared" si="5"/>
        <v>505600.00000000006</v>
      </c>
    </row>
    <row r="59" spans="1:8" ht="15">
      <c r="A59" s="416"/>
      <c r="B59" s="408" t="s">
        <v>487</v>
      </c>
      <c r="C59" s="496"/>
      <c r="D59" s="496"/>
      <c r="E59" s="496"/>
      <c r="F59" s="496"/>
      <c r="G59" s="496"/>
      <c r="H59" s="498">
        <f t="shared" si="5"/>
        <v>0</v>
      </c>
    </row>
    <row r="60" spans="1:8" ht="15">
      <c r="A60" s="541"/>
      <c r="B60" s="408" t="s">
        <v>488</v>
      </c>
      <c r="C60" s="496"/>
      <c r="D60" s="496"/>
      <c r="E60" s="496"/>
      <c r="F60" s="496"/>
      <c r="G60" s="496"/>
      <c r="H60" s="498">
        <f t="shared" si="5"/>
        <v>0</v>
      </c>
    </row>
    <row r="61" spans="1:8" ht="15">
      <c r="A61" s="541"/>
      <c r="B61" s="408" t="s">
        <v>489</v>
      </c>
      <c r="C61" s="496">
        <v>1851000</v>
      </c>
      <c r="D61" s="496">
        <v>848997.34</v>
      </c>
      <c r="E61" s="496">
        <f t="shared" si="6"/>
        <v>2699997.34</v>
      </c>
      <c r="F61" s="496">
        <v>0</v>
      </c>
      <c r="G61" s="496">
        <v>0</v>
      </c>
      <c r="H61" s="498">
        <f t="shared" si="5"/>
        <v>2699997.34</v>
      </c>
    </row>
    <row r="62" spans="1:8" ht="15">
      <c r="A62" s="651" t="s">
        <v>490</v>
      </c>
      <c r="B62" s="654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8">
        <f t="shared" si="5"/>
        <v>0</v>
      </c>
    </row>
    <row r="63" spans="1:8" ht="15">
      <c r="A63" s="541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8">
        <f t="shared" si="5"/>
        <v>0</v>
      </c>
    </row>
    <row r="64" spans="1:8" ht="15">
      <c r="A64" s="541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8">
        <f t="shared" si="5"/>
        <v>0</v>
      </c>
    </row>
    <row r="65" spans="1:8" ht="15">
      <c r="A65" s="541"/>
      <c r="B65" s="408" t="s">
        <v>493</v>
      </c>
      <c r="C65" s="496">
        <v>0</v>
      </c>
      <c r="D65" s="410">
        <v>0</v>
      </c>
      <c r="E65" s="410">
        <v>0</v>
      </c>
      <c r="F65" s="410">
        <v>0</v>
      </c>
      <c r="G65" s="410">
        <v>0</v>
      </c>
      <c r="H65" s="498">
        <f t="shared" si="5"/>
        <v>0</v>
      </c>
    </row>
    <row r="66" spans="1:8" ht="15">
      <c r="A66" s="418" t="s">
        <v>494</v>
      </c>
      <c r="B66" s="419"/>
      <c r="C66" s="496">
        <f>SUM(C68:C75)</f>
        <v>0</v>
      </c>
      <c r="D66" s="497">
        <f>SUM(D68:D75)</f>
        <v>0</v>
      </c>
      <c r="E66" s="497">
        <f>SUM(E68:E75)</f>
        <v>0</v>
      </c>
      <c r="F66" s="497">
        <f>SUM(F68:F75)</f>
        <v>0</v>
      </c>
      <c r="G66" s="497">
        <f>SUM(G68:G75)</f>
        <v>0</v>
      </c>
      <c r="H66" s="498">
        <f t="shared" si="5"/>
        <v>0</v>
      </c>
    </row>
    <row r="67" spans="1:8" ht="15">
      <c r="A67" s="420" t="s">
        <v>495</v>
      </c>
      <c r="B67" s="419"/>
      <c r="C67" s="496"/>
      <c r="D67" s="497"/>
      <c r="E67" s="497"/>
      <c r="F67" s="497"/>
      <c r="G67" s="497"/>
      <c r="H67" s="495"/>
    </row>
    <row r="68" spans="1:8" ht="15">
      <c r="A68" s="541"/>
      <c r="B68" s="408" t="s">
        <v>496</v>
      </c>
      <c r="C68" s="496">
        <v>0</v>
      </c>
      <c r="D68" s="497">
        <v>0</v>
      </c>
      <c r="E68" s="497">
        <v>0</v>
      </c>
      <c r="F68" s="497">
        <v>0</v>
      </c>
      <c r="G68" s="497">
        <v>0</v>
      </c>
      <c r="H68" s="495">
        <v>0</v>
      </c>
    </row>
    <row r="69" spans="1:8" ht="15">
      <c r="A69" s="541"/>
      <c r="B69" s="408" t="s">
        <v>497</v>
      </c>
      <c r="C69" s="496">
        <v>0</v>
      </c>
      <c r="D69" s="497">
        <v>0</v>
      </c>
      <c r="E69" s="497">
        <v>0</v>
      </c>
      <c r="F69" s="497">
        <v>0</v>
      </c>
      <c r="G69" s="497">
        <v>0</v>
      </c>
      <c r="H69" s="495">
        <v>0</v>
      </c>
    </row>
    <row r="70" spans="1:8" ht="15">
      <c r="A70" s="541"/>
      <c r="B70" s="408" t="s">
        <v>498</v>
      </c>
      <c r="C70" s="496">
        <v>0</v>
      </c>
      <c r="D70" s="497">
        <v>0</v>
      </c>
      <c r="E70" s="497">
        <v>0</v>
      </c>
      <c r="F70" s="497">
        <v>0</v>
      </c>
      <c r="G70" s="497">
        <v>0</v>
      </c>
      <c r="H70" s="495">
        <v>0</v>
      </c>
    </row>
    <row r="71" spans="1:8" ht="15">
      <c r="A71" s="541"/>
      <c r="B71" s="408" t="s">
        <v>499</v>
      </c>
      <c r="C71" s="496">
        <v>0</v>
      </c>
      <c r="D71" s="497">
        <v>0</v>
      </c>
      <c r="E71" s="497">
        <v>0</v>
      </c>
      <c r="F71" s="497">
        <v>0</v>
      </c>
      <c r="G71" s="497">
        <v>0</v>
      </c>
      <c r="H71" s="495">
        <v>0</v>
      </c>
    </row>
    <row r="72" spans="1:8" ht="15">
      <c r="A72" s="541"/>
      <c r="B72" s="408" t="s">
        <v>500</v>
      </c>
      <c r="C72" s="496">
        <v>0</v>
      </c>
      <c r="D72" s="497">
        <v>0</v>
      </c>
      <c r="E72" s="497">
        <v>0</v>
      </c>
      <c r="F72" s="497">
        <v>0</v>
      </c>
      <c r="G72" s="497">
        <v>0</v>
      </c>
      <c r="H72" s="495">
        <v>0</v>
      </c>
    </row>
    <row r="73" spans="1:8" ht="15">
      <c r="A73" s="421"/>
      <c r="B73" s="542" t="s">
        <v>501</v>
      </c>
      <c r="C73" s="496">
        <v>0</v>
      </c>
      <c r="D73" s="496">
        <v>0</v>
      </c>
      <c r="E73" s="496">
        <v>0</v>
      </c>
      <c r="F73" s="496">
        <v>0</v>
      </c>
      <c r="G73" s="496">
        <v>0</v>
      </c>
      <c r="H73" s="422">
        <v>0</v>
      </c>
    </row>
    <row r="74" spans="1:8" ht="15">
      <c r="A74" s="541"/>
      <c r="B74" s="542" t="s">
        <v>502</v>
      </c>
      <c r="C74" s="496">
        <v>0</v>
      </c>
      <c r="D74" s="497">
        <v>0</v>
      </c>
      <c r="E74" s="497">
        <v>0</v>
      </c>
      <c r="F74" s="497">
        <v>0</v>
      </c>
      <c r="G74" s="497">
        <v>0</v>
      </c>
      <c r="H74" s="495">
        <v>0</v>
      </c>
    </row>
    <row r="75" spans="1:8" ht="15">
      <c r="A75" s="541"/>
      <c r="B75" s="408" t="s">
        <v>503</v>
      </c>
      <c r="C75" s="496">
        <v>0</v>
      </c>
      <c r="D75" s="497">
        <v>0</v>
      </c>
      <c r="E75" s="497">
        <v>0</v>
      </c>
      <c r="F75" s="497">
        <v>0</v>
      </c>
      <c r="G75" s="497">
        <v>0</v>
      </c>
      <c r="H75" s="495">
        <v>0</v>
      </c>
    </row>
    <row r="76" spans="1:8" ht="15">
      <c r="A76" s="651" t="s">
        <v>504</v>
      </c>
      <c r="B76" s="654"/>
      <c r="C76" s="496">
        <f aca="true" t="shared" si="7" ref="C76:H76">SUM(C77:C79)</f>
        <v>0</v>
      </c>
      <c r="D76" s="497">
        <f t="shared" si="7"/>
        <v>0</v>
      </c>
      <c r="E76" s="497">
        <f t="shared" si="7"/>
        <v>0</v>
      </c>
      <c r="F76" s="497">
        <f t="shared" si="7"/>
        <v>0</v>
      </c>
      <c r="G76" s="497">
        <f t="shared" si="7"/>
        <v>0</v>
      </c>
      <c r="H76" s="495">
        <f t="shared" si="7"/>
        <v>0</v>
      </c>
    </row>
    <row r="77" spans="1:8" ht="15">
      <c r="A77" s="541"/>
      <c r="B77" s="408" t="s">
        <v>505</v>
      </c>
      <c r="C77" s="496">
        <v>0</v>
      </c>
      <c r="D77" s="497">
        <v>0</v>
      </c>
      <c r="E77" s="497">
        <v>0</v>
      </c>
      <c r="F77" s="497">
        <v>0</v>
      </c>
      <c r="G77" s="497">
        <v>0</v>
      </c>
      <c r="H77" s="495">
        <v>0</v>
      </c>
    </row>
    <row r="78" spans="1:8" ht="15">
      <c r="A78" s="541"/>
      <c r="B78" s="408" t="s">
        <v>506</v>
      </c>
      <c r="C78" s="496">
        <v>0</v>
      </c>
      <c r="D78" s="497">
        <v>0</v>
      </c>
      <c r="E78" s="497">
        <v>0</v>
      </c>
      <c r="F78" s="497">
        <v>0</v>
      </c>
      <c r="G78" s="497">
        <v>0</v>
      </c>
      <c r="H78" s="495">
        <v>0</v>
      </c>
    </row>
    <row r="79" spans="1:8" ht="15">
      <c r="A79" s="541"/>
      <c r="B79" s="408" t="s">
        <v>507</v>
      </c>
      <c r="C79" s="496">
        <v>0</v>
      </c>
      <c r="D79" s="497">
        <v>0</v>
      </c>
      <c r="E79" s="497">
        <v>0</v>
      </c>
      <c r="F79" s="497">
        <v>0</v>
      </c>
      <c r="G79" s="497">
        <v>0</v>
      </c>
      <c r="H79" s="495">
        <v>0</v>
      </c>
    </row>
    <row r="80" spans="1:8" ht="15">
      <c r="A80" s="651" t="s">
        <v>508</v>
      </c>
      <c r="B80" s="654"/>
      <c r="C80" s="496">
        <f aca="true" t="shared" si="8" ref="C80:H80">SUM(C81:C87)</f>
        <v>0</v>
      </c>
      <c r="D80" s="497">
        <f t="shared" si="8"/>
        <v>0</v>
      </c>
      <c r="E80" s="497">
        <f t="shared" si="8"/>
        <v>0</v>
      </c>
      <c r="F80" s="497">
        <f t="shared" si="8"/>
        <v>0</v>
      </c>
      <c r="G80" s="497">
        <f t="shared" si="8"/>
        <v>0</v>
      </c>
      <c r="H80" s="495">
        <f t="shared" si="8"/>
        <v>0</v>
      </c>
    </row>
    <row r="81" spans="1:8" ht="15">
      <c r="A81" s="541"/>
      <c r="B81" s="408" t="s">
        <v>509</v>
      </c>
      <c r="C81" s="496">
        <v>0</v>
      </c>
      <c r="D81" s="497">
        <v>0</v>
      </c>
      <c r="E81" s="497">
        <v>0</v>
      </c>
      <c r="F81" s="497">
        <v>0</v>
      </c>
      <c r="G81" s="497">
        <v>0</v>
      </c>
      <c r="H81" s="495">
        <v>0</v>
      </c>
    </row>
    <row r="82" spans="1:8" ht="15">
      <c r="A82" s="541"/>
      <c r="B82" s="408" t="s">
        <v>510</v>
      </c>
      <c r="C82" s="496">
        <v>0</v>
      </c>
      <c r="D82" s="497">
        <v>0</v>
      </c>
      <c r="E82" s="497">
        <v>0</v>
      </c>
      <c r="F82" s="497">
        <v>0</v>
      </c>
      <c r="G82" s="497">
        <v>0</v>
      </c>
      <c r="H82" s="495">
        <v>0</v>
      </c>
    </row>
    <row r="83" spans="1:8" ht="15">
      <c r="A83" s="541"/>
      <c r="B83" s="408" t="s">
        <v>511</v>
      </c>
      <c r="C83" s="496">
        <v>0</v>
      </c>
      <c r="D83" s="497">
        <v>0</v>
      </c>
      <c r="E83" s="497">
        <v>0</v>
      </c>
      <c r="F83" s="497">
        <v>0</v>
      </c>
      <c r="G83" s="497">
        <v>0</v>
      </c>
      <c r="H83" s="495">
        <v>0</v>
      </c>
    </row>
    <row r="84" spans="1:8" ht="15">
      <c r="A84" s="541"/>
      <c r="B84" s="408" t="s">
        <v>512</v>
      </c>
      <c r="C84" s="496">
        <v>0</v>
      </c>
      <c r="D84" s="497">
        <v>0</v>
      </c>
      <c r="E84" s="497">
        <v>0</v>
      </c>
      <c r="F84" s="497">
        <v>0</v>
      </c>
      <c r="G84" s="497">
        <v>0</v>
      </c>
      <c r="H84" s="495">
        <v>0</v>
      </c>
    </row>
    <row r="85" spans="1:8" ht="15">
      <c r="A85" s="541"/>
      <c r="B85" s="408" t="s">
        <v>513</v>
      </c>
      <c r="C85" s="496">
        <v>0</v>
      </c>
      <c r="D85" s="497">
        <v>0</v>
      </c>
      <c r="E85" s="497">
        <v>0</v>
      </c>
      <c r="F85" s="497">
        <v>0</v>
      </c>
      <c r="G85" s="497">
        <v>0</v>
      </c>
      <c r="H85" s="495">
        <v>0</v>
      </c>
    </row>
    <row r="86" spans="1:8" ht="15">
      <c r="A86" s="541"/>
      <c r="B86" s="408" t="s">
        <v>514</v>
      </c>
      <c r="C86" s="496">
        <v>0</v>
      </c>
      <c r="D86" s="497">
        <v>0</v>
      </c>
      <c r="E86" s="497">
        <v>0</v>
      </c>
      <c r="F86" s="497">
        <v>0</v>
      </c>
      <c r="G86" s="497">
        <v>0</v>
      </c>
      <c r="H86" s="495">
        <v>0</v>
      </c>
    </row>
    <row r="87" spans="1:8" ht="15">
      <c r="A87" s="541"/>
      <c r="B87" s="408" t="s">
        <v>515</v>
      </c>
      <c r="C87" s="496">
        <v>0</v>
      </c>
      <c r="D87" s="497">
        <v>0</v>
      </c>
      <c r="E87" s="497">
        <v>0</v>
      </c>
      <c r="F87" s="497">
        <v>0</v>
      </c>
      <c r="G87" s="497">
        <v>0</v>
      </c>
      <c r="H87" s="495">
        <v>0</v>
      </c>
    </row>
    <row r="88" spans="1:8" ht="15">
      <c r="A88" s="655"/>
      <c r="B88" s="656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57" t="s">
        <v>516</v>
      </c>
      <c r="B90" s="658"/>
      <c r="C90" s="428">
        <f aca="true" t="shared" si="9" ref="C90:H90">+C91+C99+C110+C121+C132+C143+C147+C157+C161</f>
        <v>0</v>
      </c>
      <c r="D90" s="429">
        <f t="shared" si="9"/>
        <v>2146890.23</v>
      </c>
      <c r="E90" s="430">
        <f t="shared" si="9"/>
        <v>2146890.23</v>
      </c>
      <c r="F90" s="430">
        <f t="shared" si="9"/>
        <v>644607.47</v>
      </c>
      <c r="G90" s="430">
        <f t="shared" si="9"/>
        <v>0</v>
      </c>
      <c r="H90" s="430">
        <f t="shared" si="9"/>
        <v>1502282.76</v>
      </c>
    </row>
    <row r="91" spans="1:8" ht="15">
      <c r="A91" s="647" t="s">
        <v>437</v>
      </c>
      <c r="B91" s="648"/>
      <c r="C91" s="544">
        <f>SUM(C92:C98)</f>
        <v>0</v>
      </c>
      <c r="D91" s="544">
        <f>SUM(D92:D98)</f>
        <v>0</v>
      </c>
      <c r="E91" s="544">
        <f>SUM(E92:E98)</f>
        <v>0</v>
      </c>
      <c r="F91" s="544">
        <f>SUM(F92:F98)</f>
        <v>0</v>
      </c>
      <c r="G91" s="544">
        <f>SUM(G92:G98)</f>
        <v>0</v>
      </c>
      <c r="H91" s="431">
        <f aca="true" t="shared" si="10" ref="H91:H96">+C91+E91-F91</f>
        <v>0</v>
      </c>
    </row>
    <row r="92" spans="1:8" ht="15">
      <c r="A92" s="541"/>
      <c r="B92" s="408" t="s">
        <v>438</v>
      </c>
      <c r="C92" s="548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41"/>
      <c r="B93" s="408" t="s">
        <v>439</v>
      </c>
      <c r="C93" s="548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41"/>
      <c r="B94" s="408" t="s">
        <v>440</v>
      </c>
      <c r="C94" s="548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41"/>
      <c r="B95" s="408" t="s">
        <v>441</v>
      </c>
      <c r="C95" s="548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41"/>
      <c r="B96" s="408" t="s">
        <v>442</v>
      </c>
      <c r="C96" s="548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41"/>
      <c r="B97" s="408" t="s">
        <v>443</v>
      </c>
      <c r="C97" s="548">
        <v>0</v>
      </c>
      <c r="D97" s="548">
        <v>0</v>
      </c>
      <c r="E97" s="548">
        <v>0</v>
      </c>
      <c r="F97" s="417">
        <v>0</v>
      </c>
      <c r="G97" s="417">
        <v>0</v>
      </c>
      <c r="H97" s="548">
        <v>0</v>
      </c>
    </row>
    <row r="98" spans="1:8" ht="15">
      <c r="A98" s="541"/>
      <c r="B98" s="408" t="s">
        <v>444</v>
      </c>
      <c r="C98" s="548">
        <v>0</v>
      </c>
      <c r="D98" s="548">
        <v>0</v>
      </c>
      <c r="E98" s="548">
        <v>0</v>
      </c>
      <c r="F98" s="417">
        <v>0</v>
      </c>
      <c r="G98" s="417">
        <v>0</v>
      </c>
      <c r="H98" s="548">
        <v>0</v>
      </c>
    </row>
    <row r="99" spans="1:8" ht="15">
      <c r="A99" s="647" t="s">
        <v>445</v>
      </c>
      <c r="B99" s="648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51"/>
      <c r="B100" s="408" t="s">
        <v>446</v>
      </c>
      <c r="C100" s="653">
        <v>0</v>
      </c>
      <c r="D100" s="653">
        <v>0</v>
      </c>
      <c r="E100" s="653">
        <f>+C100+D100</f>
        <v>0</v>
      </c>
      <c r="F100" s="653">
        <v>0</v>
      </c>
      <c r="G100" s="653">
        <v>0</v>
      </c>
      <c r="H100" s="653">
        <v>0</v>
      </c>
    </row>
    <row r="101" spans="1:8" ht="15">
      <c r="A101" s="651"/>
      <c r="B101" s="408" t="s">
        <v>447</v>
      </c>
      <c r="C101" s="653"/>
      <c r="D101" s="653"/>
      <c r="E101" s="653"/>
      <c r="F101" s="653"/>
      <c r="G101" s="653"/>
      <c r="H101" s="653"/>
    </row>
    <row r="102" spans="1:8" ht="15">
      <c r="A102" s="541"/>
      <c r="B102" s="408" t="s">
        <v>448</v>
      </c>
      <c r="C102" s="548">
        <v>0</v>
      </c>
      <c r="D102" s="548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41"/>
      <c r="B103" s="408" t="s">
        <v>449</v>
      </c>
      <c r="C103" s="548">
        <v>0</v>
      </c>
      <c r="D103" s="548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41"/>
      <c r="B104" s="408" t="s">
        <v>450</v>
      </c>
      <c r="C104" s="548">
        <v>0</v>
      </c>
      <c r="D104" s="548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41"/>
      <c r="B105" s="408" t="s">
        <v>451</v>
      </c>
      <c r="C105" s="548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41"/>
      <c r="B106" s="408" t="s">
        <v>452</v>
      </c>
      <c r="C106" s="548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41"/>
      <c r="B107" s="408" t="s">
        <v>453</v>
      </c>
      <c r="C107" s="548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41"/>
      <c r="B108" s="408" t="s">
        <v>454</v>
      </c>
      <c r="C108" s="548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41"/>
      <c r="B109" s="408" t="s">
        <v>455</v>
      </c>
      <c r="C109" s="548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47" t="s">
        <v>456</v>
      </c>
      <c r="B110" s="648"/>
      <c r="C110" s="413">
        <f aca="true" t="shared" si="13" ref="C110:H110">SUM(C111:C120)</f>
        <v>0</v>
      </c>
      <c r="D110" s="413">
        <f t="shared" si="13"/>
        <v>646890.23</v>
      </c>
      <c r="E110" s="413">
        <f t="shared" si="13"/>
        <v>646890.23</v>
      </c>
      <c r="F110" s="413">
        <f t="shared" si="13"/>
        <v>644607.47</v>
      </c>
      <c r="G110" s="413">
        <f t="shared" si="13"/>
        <v>0</v>
      </c>
      <c r="H110" s="413">
        <f t="shared" si="13"/>
        <v>2282.7600000000093</v>
      </c>
    </row>
    <row r="111" spans="1:8" ht="15">
      <c r="A111" s="541"/>
      <c r="B111" s="408" t="s">
        <v>457</v>
      </c>
      <c r="C111" s="548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41"/>
      <c r="B112" s="408" t="s">
        <v>458</v>
      </c>
      <c r="C112" s="548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41"/>
      <c r="B113" s="408" t="s">
        <v>459</v>
      </c>
      <c r="C113" s="548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41"/>
      <c r="B114" s="408" t="s">
        <v>460</v>
      </c>
      <c r="C114" s="548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51"/>
      <c r="B115" s="408" t="s">
        <v>461</v>
      </c>
      <c r="C115" s="653">
        <v>0</v>
      </c>
      <c r="D115" s="653">
        <v>0</v>
      </c>
      <c r="E115" s="653">
        <v>0</v>
      </c>
      <c r="F115" s="653">
        <v>0</v>
      </c>
      <c r="G115" s="653">
        <v>0</v>
      </c>
      <c r="H115" s="653">
        <f>+E115-F115</f>
        <v>0</v>
      </c>
    </row>
    <row r="116" spans="1:8" ht="15">
      <c r="A116" s="651"/>
      <c r="B116" s="408" t="s">
        <v>462</v>
      </c>
      <c r="C116" s="653"/>
      <c r="D116" s="653"/>
      <c r="E116" s="653"/>
      <c r="F116" s="653"/>
      <c r="G116" s="653"/>
      <c r="H116" s="653"/>
    </row>
    <row r="117" spans="1:8" ht="15">
      <c r="A117" s="541"/>
      <c r="B117" s="408" t="s">
        <v>463</v>
      </c>
      <c r="C117" s="548">
        <v>0</v>
      </c>
      <c r="D117" s="417">
        <v>646890.23</v>
      </c>
      <c r="E117" s="417">
        <f>+C117+D117</f>
        <v>646890.23</v>
      </c>
      <c r="F117" s="417">
        <v>644607.47</v>
      </c>
      <c r="G117" s="417">
        <v>0</v>
      </c>
      <c r="H117" s="417">
        <f>+C117+E117-F117</f>
        <v>2282.7600000000093</v>
      </c>
    </row>
    <row r="118" spans="1:8" ht="15">
      <c r="A118" s="541"/>
      <c r="B118" s="408" t="s">
        <v>464</v>
      </c>
      <c r="C118" s="548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41"/>
      <c r="B119" s="408" t="s">
        <v>465</v>
      </c>
      <c r="C119" s="548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41"/>
      <c r="B120" s="408" t="s">
        <v>466</v>
      </c>
      <c r="C120" s="548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51" t="s">
        <v>467</v>
      </c>
      <c r="B121" s="652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51" t="s">
        <v>468</v>
      </c>
      <c r="B122" s="652"/>
      <c r="C122" s="413"/>
      <c r="D122" s="413"/>
      <c r="E122" s="413"/>
      <c r="F122" s="413"/>
      <c r="G122" s="413"/>
      <c r="H122" s="413"/>
    </row>
    <row r="123" spans="1:8" ht="15">
      <c r="A123" s="541"/>
      <c r="B123" s="408" t="s">
        <v>469</v>
      </c>
      <c r="C123" s="548">
        <v>0</v>
      </c>
      <c r="D123" s="548">
        <v>0</v>
      </c>
      <c r="E123" s="548">
        <v>0</v>
      </c>
      <c r="F123" s="548">
        <v>0</v>
      </c>
      <c r="G123" s="548">
        <v>0</v>
      </c>
      <c r="H123" s="548">
        <v>0</v>
      </c>
    </row>
    <row r="124" spans="1:8" ht="15">
      <c r="A124" s="541"/>
      <c r="B124" s="408" t="s">
        <v>470</v>
      </c>
      <c r="C124" s="548">
        <v>0</v>
      </c>
      <c r="D124" s="548">
        <v>0</v>
      </c>
      <c r="E124" s="548">
        <v>0</v>
      </c>
      <c r="F124" s="548">
        <v>0</v>
      </c>
      <c r="G124" s="548">
        <v>0</v>
      </c>
      <c r="H124" s="548">
        <v>0</v>
      </c>
    </row>
    <row r="125" spans="1:8" ht="15">
      <c r="A125" s="541"/>
      <c r="B125" s="408" t="s">
        <v>471</v>
      </c>
      <c r="C125" s="548">
        <v>0</v>
      </c>
      <c r="D125" s="548">
        <v>0</v>
      </c>
      <c r="E125" s="548">
        <v>0</v>
      </c>
      <c r="F125" s="548">
        <v>0</v>
      </c>
      <c r="G125" s="548">
        <v>0</v>
      </c>
      <c r="H125" s="548">
        <v>0</v>
      </c>
    </row>
    <row r="126" spans="1:8" ht="15">
      <c r="A126" s="541"/>
      <c r="B126" s="408" t="s">
        <v>472</v>
      </c>
      <c r="C126" s="548">
        <v>0</v>
      </c>
      <c r="D126" s="548">
        <v>0</v>
      </c>
      <c r="E126" s="548">
        <v>0</v>
      </c>
      <c r="F126" s="548">
        <v>0</v>
      </c>
      <c r="G126" s="548">
        <v>0</v>
      </c>
      <c r="H126" s="548">
        <v>0</v>
      </c>
    </row>
    <row r="127" spans="1:8" ht="15">
      <c r="A127" s="541"/>
      <c r="B127" s="408" t="s">
        <v>473</v>
      </c>
      <c r="C127" s="548">
        <v>0</v>
      </c>
      <c r="D127" s="548">
        <v>0</v>
      </c>
      <c r="E127" s="548">
        <v>0</v>
      </c>
      <c r="F127" s="548">
        <v>0</v>
      </c>
      <c r="G127" s="548">
        <v>0</v>
      </c>
      <c r="H127" s="548">
        <v>0</v>
      </c>
    </row>
    <row r="128" spans="1:8" ht="15">
      <c r="A128" s="541"/>
      <c r="B128" s="408" t="s">
        <v>474</v>
      </c>
      <c r="C128" s="548">
        <v>0</v>
      </c>
      <c r="D128" s="548">
        <v>0</v>
      </c>
      <c r="E128" s="548">
        <v>0</v>
      </c>
      <c r="F128" s="548">
        <v>0</v>
      </c>
      <c r="G128" s="548">
        <v>0</v>
      </c>
      <c r="H128" s="548">
        <v>0</v>
      </c>
    </row>
    <row r="129" spans="1:8" ht="15">
      <c r="A129" s="541"/>
      <c r="B129" s="408" t="s">
        <v>475</v>
      </c>
      <c r="C129" s="548">
        <v>0</v>
      </c>
      <c r="D129" s="548">
        <v>0</v>
      </c>
      <c r="E129" s="548">
        <v>0</v>
      </c>
      <c r="F129" s="548">
        <v>0</v>
      </c>
      <c r="G129" s="548">
        <v>0</v>
      </c>
      <c r="H129" s="548">
        <v>0</v>
      </c>
    </row>
    <row r="130" spans="1:8" ht="15">
      <c r="A130" s="541"/>
      <c r="B130" s="408" t="s">
        <v>476</v>
      </c>
      <c r="C130" s="548">
        <v>0</v>
      </c>
      <c r="D130" s="548">
        <v>0</v>
      </c>
      <c r="E130" s="548">
        <v>0</v>
      </c>
      <c r="F130" s="548">
        <v>0</v>
      </c>
      <c r="G130" s="548">
        <v>0</v>
      </c>
      <c r="H130" s="548">
        <v>0</v>
      </c>
    </row>
    <row r="131" spans="1:8" ht="15">
      <c r="A131" s="541"/>
      <c r="B131" s="408" t="s">
        <v>477</v>
      </c>
      <c r="C131" s="548">
        <v>0</v>
      </c>
      <c r="D131" s="548">
        <v>0</v>
      </c>
      <c r="E131" s="548">
        <v>0</v>
      </c>
      <c r="F131" s="548">
        <v>0</v>
      </c>
      <c r="G131" s="548">
        <v>0</v>
      </c>
      <c r="H131" s="548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1500000</v>
      </c>
      <c r="E132" s="435">
        <f>SUM(E134:E142)</f>
        <v>1500000</v>
      </c>
      <c r="F132" s="436">
        <f>SUM(F134:F142)</f>
        <v>0</v>
      </c>
      <c r="G132" s="436">
        <f>SUM(G134:G142)</f>
        <v>0</v>
      </c>
      <c r="H132" s="435">
        <f>+E132-F132</f>
        <v>1500000</v>
      </c>
    </row>
    <row r="133" spans="1:8" ht="15">
      <c r="A133" s="437" t="s">
        <v>479</v>
      </c>
      <c r="B133" s="438"/>
      <c r="C133" s="548"/>
      <c r="D133" s="548">
        <v>0</v>
      </c>
      <c r="E133" s="548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41"/>
      <c r="B134" s="408" t="s">
        <v>480</v>
      </c>
      <c r="C134" s="548">
        <v>0</v>
      </c>
      <c r="D134" s="548">
        <v>1500000</v>
      </c>
      <c r="E134" s="417">
        <f>+C134+D134</f>
        <v>1500000</v>
      </c>
      <c r="F134" s="548">
        <v>0</v>
      </c>
      <c r="G134" s="548">
        <v>0</v>
      </c>
      <c r="H134" s="417">
        <f t="shared" si="15"/>
        <v>1500000</v>
      </c>
      <c r="I134" s="441"/>
    </row>
    <row r="135" spans="1:8" ht="15">
      <c r="A135" s="541"/>
      <c r="B135" s="408" t="s">
        <v>481</v>
      </c>
      <c r="C135" s="548">
        <v>0</v>
      </c>
      <c r="D135" s="548">
        <v>0</v>
      </c>
      <c r="E135" s="548">
        <v>0</v>
      </c>
      <c r="F135" s="548">
        <v>0</v>
      </c>
      <c r="G135" s="548">
        <v>0</v>
      </c>
      <c r="H135" s="417">
        <f t="shared" si="15"/>
        <v>0</v>
      </c>
    </row>
    <row r="136" spans="1:8" ht="15">
      <c r="A136" s="541"/>
      <c r="B136" s="408" t="s">
        <v>482</v>
      </c>
      <c r="C136" s="548">
        <v>0</v>
      </c>
      <c r="D136" s="410">
        <v>0</v>
      </c>
      <c r="E136" s="548">
        <v>0</v>
      </c>
      <c r="F136" s="548">
        <v>0</v>
      </c>
      <c r="G136" s="548">
        <v>0</v>
      </c>
      <c r="H136" s="417">
        <f t="shared" si="15"/>
        <v>0</v>
      </c>
    </row>
    <row r="137" spans="1:8" ht="15">
      <c r="A137" s="541"/>
      <c r="B137" s="408" t="s">
        <v>483</v>
      </c>
      <c r="C137" s="548">
        <v>0</v>
      </c>
      <c r="D137" s="410">
        <v>0</v>
      </c>
      <c r="E137" s="548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41"/>
      <c r="B138" s="408" t="s">
        <v>485</v>
      </c>
      <c r="C138" s="548">
        <v>0</v>
      </c>
      <c r="D138" s="410">
        <v>0</v>
      </c>
      <c r="E138" s="548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41"/>
      <c r="B139" s="408" t="s">
        <v>486</v>
      </c>
      <c r="C139" s="548">
        <v>0</v>
      </c>
      <c r="D139" s="410">
        <v>0</v>
      </c>
      <c r="E139" s="548">
        <f>+C139+D139</f>
        <v>0</v>
      </c>
      <c r="F139" s="521">
        <v>0</v>
      </c>
      <c r="G139" s="440">
        <v>0</v>
      </c>
      <c r="H139" s="417">
        <f>+E139-F139</f>
        <v>0</v>
      </c>
    </row>
    <row r="140" spans="1:8" ht="15">
      <c r="A140" s="541"/>
      <c r="B140" s="408" t="s">
        <v>487</v>
      </c>
      <c r="C140" s="548">
        <v>0</v>
      </c>
      <c r="D140" s="548">
        <v>0</v>
      </c>
      <c r="E140" s="548">
        <v>0</v>
      </c>
      <c r="F140" s="439">
        <v>0</v>
      </c>
      <c r="G140" s="440">
        <v>0</v>
      </c>
      <c r="H140" s="417">
        <v>0</v>
      </c>
    </row>
    <row r="141" spans="1:8" ht="15">
      <c r="A141" s="541"/>
      <c r="B141" s="408" t="s">
        <v>488</v>
      </c>
      <c r="C141" s="548">
        <v>0</v>
      </c>
      <c r="D141" s="548">
        <v>0</v>
      </c>
      <c r="E141" s="548">
        <v>0</v>
      </c>
      <c r="F141" s="439">
        <v>0</v>
      </c>
      <c r="G141" s="440">
        <v>0</v>
      </c>
      <c r="H141" s="417">
        <v>0</v>
      </c>
    </row>
    <row r="142" spans="1:8" ht="15">
      <c r="A142" s="541"/>
      <c r="B142" s="408" t="s">
        <v>489</v>
      </c>
      <c r="C142" s="548">
        <v>0</v>
      </c>
      <c r="D142" s="548">
        <v>0</v>
      </c>
      <c r="E142" s="548">
        <v>0</v>
      </c>
      <c r="F142" s="548">
        <v>0</v>
      </c>
      <c r="G142" s="439">
        <v>0</v>
      </c>
      <c r="H142" s="417">
        <v>0</v>
      </c>
    </row>
    <row r="143" spans="1:8" ht="15">
      <c r="A143" s="647" t="s">
        <v>490</v>
      </c>
      <c r="B143" s="648"/>
      <c r="C143" s="548">
        <f aca="true" t="shared" si="16" ref="C143:H143">SUM(C144:C146)</f>
        <v>0</v>
      </c>
      <c r="D143" s="548">
        <f t="shared" si="16"/>
        <v>0</v>
      </c>
      <c r="E143" s="548">
        <f t="shared" si="16"/>
        <v>0</v>
      </c>
      <c r="F143" s="548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41"/>
      <c r="B144" s="408" t="s">
        <v>491</v>
      </c>
      <c r="C144" s="548">
        <v>0</v>
      </c>
      <c r="D144" s="548">
        <v>0</v>
      </c>
      <c r="E144" s="548">
        <v>0</v>
      </c>
      <c r="F144" s="548">
        <v>0</v>
      </c>
      <c r="G144" s="548">
        <v>0</v>
      </c>
      <c r="H144" s="548">
        <v>0</v>
      </c>
    </row>
    <row r="145" spans="1:8" ht="15">
      <c r="A145" s="541"/>
      <c r="B145" s="408" t="s">
        <v>492</v>
      </c>
      <c r="C145" s="548">
        <v>0</v>
      </c>
      <c r="D145" s="548">
        <v>0</v>
      </c>
      <c r="E145" s="548">
        <v>0</v>
      </c>
      <c r="F145" s="548">
        <v>0</v>
      </c>
      <c r="G145" s="548">
        <v>0</v>
      </c>
      <c r="H145" s="548">
        <v>0</v>
      </c>
    </row>
    <row r="146" spans="1:8" ht="15">
      <c r="A146" s="421"/>
      <c r="B146" s="542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47" t="s">
        <v>494</v>
      </c>
      <c r="B147" s="648"/>
      <c r="C147" s="548">
        <f aca="true" t="shared" si="17" ref="C147:H147">SUM(C149:C156)</f>
        <v>0</v>
      </c>
      <c r="D147" s="548">
        <f t="shared" si="17"/>
        <v>0</v>
      </c>
      <c r="E147" s="548">
        <f t="shared" si="17"/>
        <v>0</v>
      </c>
      <c r="F147" s="548">
        <f t="shared" si="17"/>
        <v>0</v>
      </c>
      <c r="G147" s="548">
        <f t="shared" si="17"/>
        <v>0</v>
      </c>
      <c r="H147" s="548">
        <f t="shared" si="17"/>
        <v>0</v>
      </c>
    </row>
    <row r="148" spans="1:8" ht="15">
      <c r="A148" s="647" t="s">
        <v>495</v>
      </c>
      <c r="B148" s="648"/>
      <c r="C148" s="548"/>
      <c r="D148" s="548"/>
      <c r="E148" s="548"/>
      <c r="F148" s="548"/>
      <c r="G148" s="548"/>
      <c r="H148" s="548"/>
    </row>
    <row r="149" spans="1:8" ht="15">
      <c r="A149" s="541"/>
      <c r="B149" s="408" t="s">
        <v>496</v>
      </c>
      <c r="C149" s="548">
        <v>0</v>
      </c>
      <c r="D149" s="548">
        <v>0</v>
      </c>
      <c r="E149" s="548">
        <v>0</v>
      </c>
      <c r="F149" s="548">
        <v>0</v>
      </c>
      <c r="G149" s="548">
        <v>0</v>
      </c>
      <c r="H149" s="548">
        <v>0</v>
      </c>
    </row>
    <row r="150" spans="1:8" ht="15">
      <c r="A150" s="541"/>
      <c r="B150" s="408" t="s">
        <v>497</v>
      </c>
      <c r="C150" s="548">
        <v>0</v>
      </c>
      <c r="D150" s="548">
        <v>0</v>
      </c>
      <c r="E150" s="548">
        <v>0</v>
      </c>
      <c r="F150" s="548">
        <v>0</v>
      </c>
      <c r="G150" s="548">
        <v>0</v>
      </c>
      <c r="H150" s="548">
        <v>0</v>
      </c>
    </row>
    <row r="151" spans="1:8" ht="15">
      <c r="A151" s="541"/>
      <c r="B151" s="408" t="s">
        <v>498</v>
      </c>
      <c r="C151" s="548">
        <v>0</v>
      </c>
      <c r="D151" s="548">
        <v>0</v>
      </c>
      <c r="E151" s="548">
        <v>0</v>
      </c>
      <c r="F151" s="548">
        <v>0</v>
      </c>
      <c r="G151" s="548">
        <v>0</v>
      </c>
      <c r="H151" s="548">
        <v>0</v>
      </c>
    </row>
    <row r="152" spans="1:8" ht="15">
      <c r="A152" s="541"/>
      <c r="B152" s="408" t="s">
        <v>499</v>
      </c>
      <c r="C152" s="548">
        <v>0</v>
      </c>
      <c r="D152" s="548">
        <v>0</v>
      </c>
      <c r="E152" s="548">
        <v>0</v>
      </c>
      <c r="F152" s="548">
        <v>0</v>
      </c>
      <c r="G152" s="548">
        <v>0</v>
      </c>
      <c r="H152" s="548">
        <v>0</v>
      </c>
    </row>
    <row r="153" spans="1:8" ht="15">
      <c r="A153" s="541"/>
      <c r="B153" s="408" t="s">
        <v>500</v>
      </c>
      <c r="C153" s="548">
        <v>0</v>
      </c>
      <c r="D153" s="548">
        <v>0</v>
      </c>
      <c r="E153" s="548">
        <v>0</v>
      </c>
      <c r="F153" s="548">
        <v>0</v>
      </c>
      <c r="G153" s="548">
        <v>0</v>
      </c>
      <c r="H153" s="548">
        <v>0</v>
      </c>
    </row>
    <row r="154" spans="1:8" ht="15">
      <c r="A154" s="541"/>
      <c r="B154" s="408" t="s">
        <v>501</v>
      </c>
      <c r="C154" s="548">
        <v>0</v>
      </c>
      <c r="D154" s="548">
        <v>0</v>
      </c>
      <c r="E154" s="548">
        <v>0</v>
      </c>
      <c r="F154" s="548">
        <v>0</v>
      </c>
      <c r="G154" s="548">
        <v>0</v>
      </c>
      <c r="H154" s="548">
        <v>0</v>
      </c>
    </row>
    <row r="155" spans="1:8" ht="15">
      <c r="A155" s="541"/>
      <c r="B155" s="408" t="s">
        <v>502</v>
      </c>
      <c r="C155" s="548">
        <v>0</v>
      </c>
      <c r="D155" s="548">
        <v>0</v>
      </c>
      <c r="E155" s="548">
        <v>0</v>
      </c>
      <c r="F155" s="548">
        <v>0</v>
      </c>
      <c r="G155" s="548">
        <v>0</v>
      </c>
      <c r="H155" s="548">
        <v>0</v>
      </c>
    </row>
    <row r="156" spans="1:8" ht="15">
      <c r="A156" s="541"/>
      <c r="B156" s="408" t="s">
        <v>503</v>
      </c>
      <c r="C156" s="548">
        <v>0</v>
      </c>
      <c r="D156" s="548">
        <v>0</v>
      </c>
      <c r="E156" s="548">
        <v>0</v>
      </c>
      <c r="F156" s="548">
        <v>0</v>
      </c>
      <c r="G156" s="548">
        <v>0</v>
      </c>
      <c r="H156" s="548">
        <v>0</v>
      </c>
    </row>
    <row r="157" spans="1:8" ht="15">
      <c r="A157" s="647" t="s">
        <v>504</v>
      </c>
      <c r="B157" s="648"/>
      <c r="C157" s="548">
        <f aca="true" t="shared" si="18" ref="C157:H157">SUM(C158:C160)</f>
        <v>0</v>
      </c>
      <c r="D157" s="548">
        <f t="shared" si="18"/>
        <v>0</v>
      </c>
      <c r="E157" s="548">
        <f t="shared" si="18"/>
        <v>0</v>
      </c>
      <c r="F157" s="548">
        <f t="shared" si="18"/>
        <v>0</v>
      </c>
      <c r="G157" s="548">
        <f t="shared" si="18"/>
        <v>0</v>
      </c>
      <c r="H157" s="548">
        <f t="shared" si="18"/>
        <v>0</v>
      </c>
    </row>
    <row r="158" spans="1:8" ht="15">
      <c r="A158" s="541"/>
      <c r="B158" s="408" t="s">
        <v>505</v>
      </c>
      <c r="C158" s="548">
        <v>0</v>
      </c>
      <c r="D158" s="548">
        <v>0</v>
      </c>
      <c r="E158" s="548">
        <v>0</v>
      </c>
      <c r="F158" s="548">
        <v>0</v>
      </c>
      <c r="G158" s="548">
        <v>0</v>
      </c>
      <c r="H158" s="548">
        <v>0</v>
      </c>
    </row>
    <row r="159" spans="1:8" ht="15">
      <c r="A159" s="541"/>
      <c r="B159" s="408" t="s">
        <v>506</v>
      </c>
      <c r="C159" s="548">
        <v>0</v>
      </c>
      <c r="D159" s="548">
        <v>0</v>
      </c>
      <c r="E159" s="548">
        <v>0</v>
      </c>
      <c r="F159" s="548">
        <v>0</v>
      </c>
      <c r="G159" s="548">
        <v>0</v>
      </c>
      <c r="H159" s="548">
        <v>0</v>
      </c>
    </row>
    <row r="160" spans="1:8" ht="15">
      <c r="A160" s="541"/>
      <c r="B160" s="408" t="s">
        <v>507</v>
      </c>
      <c r="C160" s="548">
        <v>0</v>
      </c>
      <c r="D160" s="548">
        <v>0</v>
      </c>
      <c r="E160" s="548">
        <v>0</v>
      </c>
      <c r="F160" s="548">
        <v>0</v>
      </c>
      <c r="G160" s="548">
        <v>0</v>
      </c>
      <c r="H160" s="548">
        <v>0</v>
      </c>
    </row>
    <row r="161" spans="1:8" ht="15">
      <c r="A161" s="647" t="s">
        <v>508</v>
      </c>
      <c r="B161" s="648"/>
      <c r="C161" s="548">
        <f aca="true" t="shared" si="19" ref="C161:H161">SUM(C162:C168)</f>
        <v>0</v>
      </c>
      <c r="D161" s="548">
        <f t="shared" si="19"/>
        <v>0</v>
      </c>
      <c r="E161" s="548">
        <f t="shared" si="19"/>
        <v>0</v>
      </c>
      <c r="F161" s="548">
        <f t="shared" si="19"/>
        <v>0</v>
      </c>
      <c r="G161" s="548">
        <f t="shared" si="19"/>
        <v>0</v>
      </c>
      <c r="H161" s="548">
        <f t="shared" si="19"/>
        <v>0</v>
      </c>
    </row>
    <row r="162" spans="1:8" ht="15">
      <c r="A162" s="541"/>
      <c r="B162" s="408" t="s">
        <v>509</v>
      </c>
      <c r="C162" s="548">
        <v>0</v>
      </c>
      <c r="D162" s="548">
        <v>0</v>
      </c>
      <c r="E162" s="548">
        <v>0</v>
      </c>
      <c r="F162" s="548">
        <v>0</v>
      </c>
      <c r="G162" s="548">
        <v>0</v>
      </c>
      <c r="H162" s="548">
        <v>0</v>
      </c>
    </row>
    <row r="163" spans="1:8" ht="15">
      <c r="A163" s="541"/>
      <c r="B163" s="408" t="s">
        <v>510</v>
      </c>
      <c r="C163" s="548">
        <v>0</v>
      </c>
      <c r="D163" s="548">
        <v>0</v>
      </c>
      <c r="E163" s="548">
        <v>0</v>
      </c>
      <c r="F163" s="548">
        <v>0</v>
      </c>
      <c r="G163" s="548">
        <v>0</v>
      </c>
      <c r="H163" s="548">
        <v>0</v>
      </c>
    </row>
    <row r="164" spans="1:8" ht="15">
      <c r="A164" s="541"/>
      <c r="B164" s="408" t="s">
        <v>511</v>
      </c>
      <c r="C164" s="548">
        <v>0</v>
      </c>
      <c r="D164" s="548">
        <v>0</v>
      </c>
      <c r="E164" s="548">
        <v>0</v>
      </c>
      <c r="F164" s="548">
        <v>0</v>
      </c>
      <c r="G164" s="548">
        <v>0</v>
      </c>
      <c r="H164" s="548">
        <v>0</v>
      </c>
    </row>
    <row r="165" spans="1:8" ht="15">
      <c r="A165" s="541"/>
      <c r="B165" s="408" t="s">
        <v>512</v>
      </c>
      <c r="C165" s="548">
        <v>0</v>
      </c>
      <c r="D165" s="548">
        <v>0</v>
      </c>
      <c r="E165" s="548">
        <v>0</v>
      </c>
      <c r="F165" s="548">
        <v>0</v>
      </c>
      <c r="G165" s="548">
        <v>0</v>
      </c>
      <c r="H165" s="548">
        <v>0</v>
      </c>
    </row>
    <row r="166" spans="1:8" ht="15">
      <c r="A166" s="541"/>
      <c r="B166" s="408" t="s">
        <v>513</v>
      </c>
      <c r="C166" s="548">
        <v>0</v>
      </c>
      <c r="D166" s="548">
        <v>0</v>
      </c>
      <c r="E166" s="548">
        <v>0</v>
      </c>
      <c r="F166" s="548">
        <v>0</v>
      </c>
      <c r="G166" s="548">
        <v>0</v>
      </c>
      <c r="H166" s="548">
        <v>0</v>
      </c>
    </row>
    <row r="167" spans="1:8" ht="15">
      <c r="A167" s="541"/>
      <c r="B167" s="408" t="s">
        <v>514</v>
      </c>
      <c r="C167" s="548">
        <v>0</v>
      </c>
      <c r="D167" s="548">
        <v>0</v>
      </c>
      <c r="E167" s="548">
        <v>0</v>
      </c>
      <c r="F167" s="548">
        <v>0</v>
      </c>
      <c r="G167" s="548">
        <v>0</v>
      </c>
      <c r="H167" s="548">
        <v>0</v>
      </c>
    </row>
    <row r="168" spans="1:8" ht="15">
      <c r="A168" s="541"/>
      <c r="B168" s="408" t="s">
        <v>515</v>
      </c>
      <c r="C168" s="548">
        <v>0</v>
      </c>
      <c r="D168" s="548">
        <v>0</v>
      </c>
      <c r="E168" s="548">
        <v>0</v>
      </c>
      <c r="F168" s="548">
        <v>0</v>
      </c>
      <c r="G168" s="548">
        <v>0</v>
      </c>
      <c r="H168" s="548">
        <v>0</v>
      </c>
    </row>
    <row r="169" spans="1:9" ht="15">
      <c r="A169" s="541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49" t="s">
        <v>517</v>
      </c>
      <c r="B170" s="650"/>
      <c r="C170" s="445">
        <f aca="true" t="shared" si="20" ref="C170:H170">+C9+C90</f>
        <v>523374088</v>
      </c>
      <c r="D170" s="445">
        <f t="shared" si="20"/>
        <v>1275951.3000000003</v>
      </c>
      <c r="E170" s="445">
        <f t="shared" si="20"/>
        <v>524650039.29999995</v>
      </c>
      <c r="F170" s="445">
        <f t="shared" si="20"/>
        <v>213165186.57999998</v>
      </c>
      <c r="G170" s="445">
        <f t="shared" si="20"/>
        <v>200676069.82999995</v>
      </c>
      <c r="H170" s="445">
        <f t="shared" si="20"/>
        <v>311484852.72</v>
      </c>
    </row>
    <row r="171" spans="1:8" ht="15">
      <c r="A171" s="546"/>
      <c r="B171" s="547"/>
      <c r="C171" s="446"/>
      <c r="D171" s="447"/>
      <c r="E171" s="447"/>
      <c r="F171" s="447"/>
      <c r="G171" s="447"/>
      <c r="H171" s="447"/>
    </row>
    <row r="172" spans="1:8" ht="15">
      <c r="A172" s="542"/>
      <c r="B172" s="542"/>
      <c r="C172" s="448"/>
      <c r="D172" s="448"/>
      <c r="E172" s="448"/>
      <c r="F172" s="448"/>
      <c r="G172" s="448"/>
      <c r="H172" s="448"/>
    </row>
    <row r="173" spans="1:8" ht="15">
      <c r="A173" s="542"/>
      <c r="B173" s="542"/>
      <c r="C173" s="448"/>
      <c r="D173" s="448"/>
      <c r="E173" s="448"/>
      <c r="F173" s="448"/>
      <c r="G173" s="448"/>
      <c r="H173" s="448"/>
    </row>
    <row r="174" spans="1:8" ht="15">
      <c r="A174" s="542"/>
      <c r="B174" s="542"/>
      <c r="C174" s="448"/>
      <c r="D174" s="448"/>
      <c r="E174" s="448"/>
      <c r="F174" s="448"/>
      <c r="G174" s="448"/>
      <c r="H174" s="448"/>
    </row>
    <row r="178" ht="15"/>
    <row r="179" ht="15"/>
  </sheetData>
  <sheetProtection/>
  <mergeCells count="62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161:B161"/>
    <mergeCell ref="A170:B170"/>
    <mergeCell ref="A121:B121"/>
    <mergeCell ref="A122:B122"/>
    <mergeCell ref="A143:B143"/>
    <mergeCell ref="A147:B147"/>
    <mergeCell ref="A148:B148"/>
    <mergeCell ref="A157:B157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G11" sqref="G11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87" t="str">
        <f>+'FORMATO 6A'!A1</f>
        <v>COLEGIO DE ESTUDIOS CIENTÍFICOS Y TECNOLÓGICOS DEL ESTADO DE TLAXCALA</v>
      </c>
      <c r="B1" s="588"/>
      <c r="C1" s="588"/>
      <c r="D1" s="588"/>
      <c r="E1" s="588"/>
      <c r="F1" s="588"/>
      <c r="G1" s="589"/>
    </row>
    <row r="2" spans="1:7" ht="15">
      <c r="A2" s="590" t="s">
        <v>430</v>
      </c>
      <c r="B2" s="591"/>
      <c r="C2" s="591"/>
      <c r="D2" s="591"/>
      <c r="E2" s="591"/>
      <c r="F2" s="591"/>
      <c r="G2" s="592"/>
    </row>
    <row r="3" spans="1:7" ht="15">
      <c r="A3" s="590" t="s">
        <v>518</v>
      </c>
      <c r="B3" s="591"/>
      <c r="C3" s="591"/>
      <c r="D3" s="591"/>
      <c r="E3" s="591"/>
      <c r="F3" s="591"/>
      <c r="G3" s="592"/>
    </row>
    <row r="4" spans="1:7" ht="15">
      <c r="A4" s="590" t="str">
        <f>+'FORMATO 6A'!A4</f>
        <v>Del 1 de enero al 30 de junio de 2021</v>
      </c>
      <c r="B4" s="591"/>
      <c r="C4" s="591"/>
      <c r="D4" s="591"/>
      <c r="E4" s="591"/>
      <c r="F4" s="591"/>
      <c r="G4" s="592"/>
    </row>
    <row r="5" spans="1:7" ht="15">
      <c r="A5" s="593" t="s">
        <v>0</v>
      </c>
      <c r="B5" s="594"/>
      <c r="C5" s="594"/>
      <c r="D5" s="594"/>
      <c r="E5" s="594"/>
      <c r="F5" s="594"/>
      <c r="G5" s="595"/>
    </row>
    <row r="6" spans="1:7" ht="15">
      <c r="A6" s="680" t="s">
        <v>1</v>
      </c>
      <c r="B6" s="683" t="s">
        <v>432</v>
      </c>
      <c r="C6" s="684"/>
      <c r="D6" s="684"/>
      <c r="E6" s="684"/>
      <c r="F6" s="685"/>
      <c r="G6" s="680" t="s">
        <v>519</v>
      </c>
    </row>
    <row r="7" spans="1:7" ht="15">
      <c r="A7" s="682"/>
      <c r="B7" s="680" t="s">
        <v>296</v>
      </c>
      <c r="C7" s="550" t="s">
        <v>342</v>
      </c>
      <c r="D7" s="680" t="s">
        <v>343</v>
      </c>
      <c r="E7" s="680" t="s">
        <v>294</v>
      </c>
      <c r="F7" s="680" t="s">
        <v>297</v>
      </c>
      <c r="G7" s="682"/>
    </row>
    <row r="8" spans="1:7" ht="15">
      <c r="A8" s="681"/>
      <c r="B8" s="681"/>
      <c r="C8" s="551" t="s">
        <v>346</v>
      </c>
      <c r="D8" s="681"/>
      <c r="E8" s="681"/>
      <c r="F8" s="681"/>
      <c r="G8" s="681"/>
    </row>
    <row r="9" spans="1:7" ht="15">
      <c r="A9" s="449" t="s">
        <v>520</v>
      </c>
      <c r="B9" s="678">
        <f>SUM(B11:B18)</f>
        <v>523374088</v>
      </c>
      <c r="C9" s="678">
        <f>SUM(C11:C18)</f>
        <v>-870938.93</v>
      </c>
      <c r="D9" s="678">
        <f>SUM(D11:D18)</f>
        <v>522503149.07</v>
      </c>
      <c r="E9" s="678">
        <f>SUM(E11:E18)</f>
        <v>212520579.10999998</v>
      </c>
      <c r="F9" s="678">
        <f>SUM(F11:F18)</f>
        <v>200676069.82999998</v>
      </c>
      <c r="G9" s="678">
        <f>+D9-E9</f>
        <v>309982569.96000004</v>
      </c>
    </row>
    <row r="10" spans="1:7" ht="15">
      <c r="A10" s="450" t="s">
        <v>521</v>
      </c>
      <c r="B10" s="679"/>
      <c r="C10" s="679"/>
      <c r="D10" s="679"/>
      <c r="E10" s="679"/>
      <c r="F10" s="679"/>
      <c r="G10" s="679"/>
    </row>
    <row r="11" spans="1:9" ht="15">
      <c r="A11" s="451" t="s">
        <v>522</v>
      </c>
      <c r="B11" s="493">
        <v>436585520.5</v>
      </c>
      <c r="C11" s="493">
        <v>-821055.28</v>
      </c>
      <c r="D11" s="493">
        <f aca="true" t="shared" si="0" ref="D11:D16">+B11+C11</f>
        <v>435764465.22</v>
      </c>
      <c r="E11" s="493">
        <v>179206412.57</v>
      </c>
      <c r="F11" s="493">
        <v>169486250.25</v>
      </c>
      <c r="G11" s="453">
        <f aca="true" t="shared" si="1" ref="G11:G16">+D11-E11</f>
        <v>256558052.65000004</v>
      </c>
      <c r="H11" s="499"/>
      <c r="I11" s="499"/>
    </row>
    <row r="12" spans="1:9" ht="15">
      <c r="A12" s="451" t="s">
        <v>523</v>
      </c>
      <c r="B12" s="493">
        <v>4910790</v>
      </c>
      <c r="C12" s="452">
        <v>-939</v>
      </c>
      <c r="D12" s="452">
        <f t="shared" si="0"/>
        <v>4909851</v>
      </c>
      <c r="E12" s="452">
        <v>1308943.75</v>
      </c>
      <c r="F12" s="452">
        <v>1095627.48</v>
      </c>
      <c r="G12" s="453">
        <f t="shared" si="1"/>
        <v>3600907.25</v>
      </c>
      <c r="H12" s="499"/>
      <c r="I12" s="344"/>
    </row>
    <row r="13" spans="1:9" ht="15">
      <c r="A13" s="451" t="s">
        <v>524</v>
      </c>
      <c r="B13" s="493">
        <v>3267150</v>
      </c>
      <c r="C13" s="452">
        <v>557560.53</v>
      </c>
      <c r="D13" s="452">
        <f t="shared" si="0"/>
        <v>3824710.5300000003</v>
      </c>
      <c r="E13" s="452">
        <v>174116.95</v>
      </c>
      <c r="F13" s="452">
        <v>150954.27</v>
      </c>
      <c r="G13" s="453">
        <f t="shared" si="1"/>
        <v>3650593.58</v>
      </c>
      <c r="H13" s="499"/>
      <c r="I13" s="344"/>
    </row>
    <row r="14" spans="1:9" ht="15">
      <c r="A14" s="451" t="s">
        <v>525</v>
      </c>
      <c r="B14" s="493">
        <v>1423000</v>
      </c>
      <c r="C14" s="452">
        <v>-107428.6</v>
      </c>
      <c r="D14" s="452">
        <f t="shared" si="0"/>
        <v>1315571.4</v>
      </c>
      <c r="E14" s="452">
        <v>407264.89</v>
      </c>
      <c r="F14" s="452">
        <v>387514.89</v>
      </c>
      <c r="G14" s="453">
        <f t="shared" si="1"/>
        <v>908306.5099999999</v>
      </c>
      <c r="H14" s="499"/>
      <c r="I14" s="344"/>
    </row>
    <row r="15" spans="1:9" ht="15">
      <c r="A15" s="451" t="s">
        <v>594</v>
      </c>
      <c r="B15" s="493">
        <v>2016850</v>
      </c>
      <c r="C15" s="452">
        <v>-432130.19</v>
      </c>
      <c r="D15" s="452">
        <f t="shared" si="0"/>
        <v>1584719.81</v>
      </c>
      <c r="E15" s="452">
        <v>515060.99</v>
      </c>
      <c r="F15" s="452">
        <v>162594.19</v>
      </c>
      <c r="G15" s="453">
        <f t="shared" si="1"/>
        <v>1069658.82</v>
      </c>
      <c r="H15" s="499"/>
      <c r="I15" s="344"/>
    </row>
    <row r="16" spans="1:7" ht="15">
      <c r="A16" s="451" t="s">
        <v>526</v>
      </c>
      <c r="B16" s="493">
        <v>75170777.5</v>
      </c>
      <c r="C16" s="452">
        <v>-66946.39</v>
      </c>
      <c r="D16" s="452">
        <f t="shared" si="0"/>
        <v>75103831.11</v>
      </c>
      <c r="E16" s="452">
        <v>30908779.96</v>
      </c>
      <c r="F16" s="452">
        <v>29393128.75</v>
      </c>
      <c r="G16" s="453">
        <f t="shared" si="1"/>
        <v>44195051.15</v>
      </c>
    </row>
    <row r="17" spans="1:7" ht="15">
      <c r="A17" s="451"/>
      <c r="B17" s="452"/>
      <c r="C17" s="452"/>
      <c r="D17" s="452"/>
      <c r="E17" s="452"/>
      <c r="F17" s="452"/>
      <c r="G17" s="452"/>
    </row>
    <row r="18" spans="1:9" ht="15">
      <c r="A18" s="451"/>
      <c r="B18" s="452"/>
      <c r="C18" s="452"/>
      <c r="D18" s="452"/>
      <c r="E18" s="452"/>
      <c r="F18" s="452"/>
      <c r="G18" s="452"/>
      <c r="I18" s="454"/>
    </row>
    <row r="19" spans="1:7" ht="15">
      <c r="A19" s="451"/>
      <c r="B19" s="452"/>
      <c r="C19" s="452"/>
      <c r="D19" s="452"/>
      <c r="E19" s="452"/>
      <c r="F19" s="455"/>
      <c r="G19" s="452"/>
    </row>
    <row r="20" spans="1:10" ht="15">
      <c r="A20" s="456" t="s">
        <v>527</v>
      </c>
      <c r="B20" s="679">
        <f>SUM(B22:B29)</f>
        <v>0</v>
      </c>
      <c r="C20" s="679">
        <f>SUM(C22:C29)</f>
        <v>2146890.23</v>
      </c>
      <c r="D20" s="679">
        <f>SUM(D22:D29)</f>
        <v>2146890.23</v>
      </c>
      <c r="E20" s="679">
        <f>SUM(E22:E29)</f>
        <v>644607.47</v>
      </c>
      <c r="F20" s="679">
        <f>SUM(F22:F29)</f>
        <v>0</v>
      </c>
      <c r="G20" s="679">
        <f>+D20-E20</f>
        <v>1502282.76</v>
      </c>
      <c r="I20" s="454"/>
      <c r="J20" s="454"/>
    </row>
    <row r="21" spans="1:10" ht="15">
      <c r="A21" s="456" t="s">
        <v>528</v>
      </c>
      <c r="B21" s="679"/>
      <c r="C21" s="679"/>
      <c r="D21" s="679"/>
      <c r="E21" s="679"/>
      <c r="F21" s="679"/>
      <c r="G21" s="679"/>
      <c r="J21" s="454"/>
    </row>
    <row r="22" spans="1:8" ht="15">
      <c r="A22" s="451" t="s">
        <v>524</v>
      </c>
      <c r="B22" s="452">
        <v>0</v>
      </c>
      <c r="C22" s="452">
        <f>+'FORMATO 6A'!D90</f>
        <v>2146890.23</v>
      </c>
      <c r="D22" s="452">
        <f>+B22+C22</f>
        <v>2146890.23</v>
      </c>
      <c r="E22" s="452">
        <f>+'FORMATO 6A'!F90</f>
        <v>644607.47</v>
      </c>
      <c r="F22" s="452">
        <f>+'FORMATO 6A'!G90</f>
        <v>0</v>
      </c>
      <c r="G22" s="457">
        <f>+D22-E22</f>
        <v>1502282.76</v>
      </c>
      <c r="H22" s="344"/>
    </row>
    <row r="23" spans="1:7" ht="15">
      <c r="A23" s="451" t="s">
        <v>526</v>
      </c>
      <c r="B23" s="452"/>
      <c r="C23" s="452">
        <v>0</v>
      </c>
      <c r="D23" s="452">
        <f>+B23+C23</f>
        <v>0</v>
      </c>
      <c r="E23" s="452">
        <v>0</v>
      </c>
      <c r="F23" s="452">
        <v>0</v>
      </c>
      <c r="G23" s="457">
        <f>+D23-E23</f>
        <v>0</v>
      </c>
    </row>
    <row r="24" spans="1:7" ht="15">
      <c r="A24" s="451"/>
      <c r="B24" s="452"/>
      <c r="C24" s="452"/>
      <c r="D24" s="452"/>
      <c r="E24" s="452"/>
      <c r="F24" s="452"/>
      <c r="G24" s="452"/>
    </row>
    <row r="25" spans="1:8" ht="15">
      <c r="A25" s="451"/>
      <c r="B25" s="452"/>
      <c r="C25" s="452"/>
      <c r="D25" s="452"/>
      <c r="E25" s="452"/>
      <c r="F25" s="452"/>
      <c r="G25" s="452"/>
      <c r="H25" s="454"/>
    </row>
    <row r="26" spans="1:7" ht="15">
      <c r="A26" s="451"/>
      <c r="B26" s="452"/>
      <c r="C26" s="452"/>
      <c r="D26" s="452"/>
      <c r="E26" s="452"/>
      <c r="F26" s="452"/>
      <c r="G26" s="452"/>
    </row>
    <row r="27" spans="1:7" ht="15">
      <c r="A27" s="451"/>
      <c r="B27" s="452"/>
      <c r="C27" s="452"/>
      <c r="D27" s="452"/>
      <c r="E27" s="452"/>
      <c r="F27" s="452"/>
      <c r="G27" s="452"/>
    </row>
    <row r="28" spans="1:7" ht="15">
      <c r="A28" s="451"/>
      <c r="B28" s="452"/>
      <c r="C28" s="452"/>
      <c r="D28" s="452"/>
      <c r="E28" s="452"/>
      <c r="F28" s="452"/>
      <c r="G28" s="452"/>
    </row>
    <row r="29" spans="1:7" ht="15">
      <c r="A29" s="451"/>
      <c r="B29" s="452"/>
      <c r="C29" s="452"/>
      <c r="D29" s="452"/>
      <c r="E29" s="452"/>
      <c r="F29" s="452"/>
      <c r="G29" s="452"/>
    </row>
    <row r="30" spans="1:7" ht="15">
      <c r="A30" s="458"/>
      <c r="B30" s="452"/>
      <c r="C30" s="452"/>
      <c r="D30" s="452"/>
      <c r="E30" s="452"/>
      <c r="F30" s="452"/>
      <c r="G30" s="452"/>
    </row>
    <row r="31" spans="1:7" ht="15">
      <c r="A31" s="459" t="s">
        <v>517</v>
      </c>
      <c r="B31" s="552">
        <f aca="true" t="shared" si="2" ref="B31:G31">+B9+B20</f>
        <v>523374088</v>
      </c>
      <c r="C31" s="552">
        <f t="shared" si="2"/>
        <v>1275951.2999999998</v>
      </c>
      <c r="D31" s="552">
        <f t="shared" si="2"/>
        <v>524650039.3</v>
      </c>
      <c r="E31" s="552">
        <f t="shared" si="2"/>
        <v>213165186.57999998</v>
      </c>
      <c r="F31" s="552">
        <f t="shared" si="2"/>
        <v>200676069.82999998</v>
      </c>
      <c r="G31" s="552">
        <f t="shared" si="2"/>
        <v>311484852.72</v>
      </c>
    </row>
    <row r="32" spans="1:7" ht="15">
      <c r="A32" s="460"/>
      <c r="B32" s="461"/>
      <c r="C32" s="461"/>
      <c r="D32" s="461"/>
      <c r="E32" s="461"/>
      <c r="F32" s="461"/>
      <c r="G32" s="461"/>
    </row>
    <row r="33" spans="1:7" ht="15">
      <c r="A33" s="462"/>
      <c r="B33" s="463"/>
      <c r="C33" s="463"/>
      <c r="D33" s="463"/>
      <c r="E33" s="463"/>
      <c r="F33" s="463"/>
      <c r="G33" s="463"/>
    </row>
    <row r="34" spans="1:7" ht="15">
      <c r="A34" s="462"/>
      <c r="B34" s="463"/>
      <c r="C34" s="463"/>
      <c r="D34" s="463"/>
      <c r="E34" s="463"/>
      <c r="F34" s="463"/>
      <c r="G34" s="463"/>
    </row>
    <row r="35" spans="1:7" ht="15">
      <c r="A35" s="462"/>
      <c r="B35" s="463"/>
      <c r="C35" s="463"/>
      <c r="D35" s="463"/>
      <c r="E35" s="463"/>
      <c r="F35" s="463"/>
      <c r="G35" s="463"/>
    </row>
    <row r="36" spans="1:7" ht="15">
      <c r="A36" s="462"/>
      <c r="B36" s="463"/>
      <c r="C36" s="463"/>
      <c r="D36" s="463"/>
      <c r="E36" s="463"/>
      <c r="F36" s="463"/>
      <c r="G36" s="463"/>
    </row>
    <row r="37" ht="15">
      <c r="F37" s="464"/>
    </row>
  </sheetData>
  <sheetProtection/>
  <mergeCells count="24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110" zoomScaleSheetLayoutView="110" zoomScalePageLayoutView="0" workbookViewId="0" topLeftCell="A1">
      <selection activeCell="G11" sqref="G11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87" t="str">
        <f>+'FORMATO 6B'!A1</f>
        <v>COLEGIO DE ESTUDIOS CIENTÍFICOS Y TECNOLÓGICOS DEL ESTADO DE TLAXCALA</v>
      </c>
      <c r="B1" s="588"/>
      <c r="C1" s="588"/>
      <c r="D1" s="588"/>
      <c r="E1" s="588"/>
      <c r="F1" s="588"/>
      <c r="G1" s="588"/>
      <c r="H1" s="589"/>
    </row>
    <row r="2" spans="1:8" ht="15">
      <c r="A2" s="590" t="s">
        <v>430</v>
      </c>
      <c r="B2" s="591"/>
      <c r="C2" s="591"/>
      <c r="D2" s="591"/>
      <c r="E2" s="591"/>
      <c r="F2" s="591"/>
      <c r="G2" s="591"/>
      <c r="H2" s="592"/>
    </row>
    <row r="3" spans="1:8" ht="15">
      <c r="A3" s="590" t="s">
        <v>529</v>
      </c>
      <c r="B3" s="591"/>
      <c r="C3" s="591"/>
      <c r="D3" s="591"/>
      <c r="E3" s="591"/>
      <c r="F3" s="591"/>
      <c r="G3" s="591"/>
      <c r="H3" s="592"/>
    </row>
    <row r="4" spans="1:8" ht="15">
      <c r="A4" s="590" t="str">
        <f>+'FORMATO 6B'!A4</f>
        <v>Del 1 de enero al 30 de junio de 2021</v>
      </c>
      <c r="B4" s="591"/>
      <c r="C4" s="591"/>
      <c r="D4" s="591"/>
      <c r="E4" s="591"/>
      <c r="F4" s="591"/>
      <c r="G4" s="591"/>
      <c r="H4" s="592"/>
    </row>
    <row r="5" spans="1:8" ht="15">
      <c r="A5" s="593" t="s">
        <v>0</v>
      </c>
      <c r="B5" s="594"/>
      <c r="C5" s="594"/>
      <c r="D5" s="594"/>
      <c r="E5" s="594"/>
      <c r="F5" s="594"/>
      <c r="G5" s="594"/>
      <c r="H5" s="595"/>
    </row>
    <row r="6" spans="1:8" ht="15">
      <c r="A6" s="587" t="s">
        <v>1</v>
      </c>
      <c r="B6" s="589"/>
      <c r="C6" s="673" t="s">
        <v>432</v>
      </c>
      <c r="D6" s="674"/>
      <c r="E6" s="674"/>
      <c r="F6" s="674"/>
      <c r="G6" s="675"/>
      <c r="H6" s="676" t="s">
        <v>519</v>
      </c>
    </row>
    <row r="7" spans="1:8" ht="15">
      <c r="A7" s="590"/>
      <c r="B7" s="592"/>
      <c r="C7" s="676" t="s">
        <v>296</v>
      </c>
      <c r="D7" s="465" t="s">
        <v>342</v>
      </c>
      <c r="E7" s="676" t="s">
        <v>343</v>
      </c>
      <c r="F7" s="676" t="s">
        <v>294</v>
      </c>
      <c r="G7" s="676" t="s">
        <v>297</v>
      </c>
      <c r="H7" s="693"/>
    </row>
    <row r="8" spans="1:8" ht="15">
      <c r="A8" s="590"/>
      <c r="B8" s="592"/>
      <c r="C8" s="677"/>
      <c r="D8" s="397" t="s">
        <v>346</v>
      </c>
      <c r="E8" s="677"/>
      <c r="F8" s="677"/>
      <c r="G8" s="677"/>
      <c r="H8" s="677"/>
    </row>
    <row r="9" spans="1:8" ht="15">
      <c r="A9" s="691"/>
      <c r="B9" s="692"/>
      <c r="C9" s="466"/>
      <c r="D9" s="466"/>
      <c r="E9" s="466"/>
      <c r="F9" s="466"/>
      <c r="G9" s="466"/>
      <c r="H9" s="466"/>
    </row>
    <row r="10" spans="1:8" ht="15">
      <c r="A10" s="686" t="s">
        <v>530</v>
      </c>
      <c r="B10" s="687"/>
      <c r="C10" s="467">
        <f aca="true" t="shared" si="0" ref="C10:H10">+C11+C21+C31+C44</f>
        <v>523374088</v>
      </c>
      <c r="D10" s="467">
        <f t="shared" si="0"/>
        <v>-870938.93</v>
      </c>
      <c r="E10" s="467">
        <f t="shared" si="0"/>
        <v>522503149.07</v>
      </c>
      <c r="F10" s="467">
        <f>+F11+F21+F31+F44</f>
        <v>212520579.10999998</v>
      </c>
      <c r="G10" s="467">
        <f t="shared" si="0"/>
        <v>200676069.82999998</v>
      </c>
      <c r="H10" s="467">
        <f t="shared" si="0"/>
        <v>309982569.96000004</v>
      </c>
    </row>
    <row r="11" spans="1:8" ht="15">
      <c r="A11" s="686" t="s">
        <v>531</v>
      </c>
      <c r="B11" s="687"/>
      <c r="C11" s="468">
        <f aca="true" t="shared" si="1" ref="C11:H11">SUM(C12:C19)</f>
        <v>0</v>
      </c>
      <c r="D11" s="468">
        <f t="shared" si="1"/>
        <v>0</v>
      </c>
      <c r="E11" s="468">
        <f t="shared" si="1"/>
        <v>0</v>
      </c>
      <c r="F11" s="468">
        <f t="shared" si="1"/>
        <v>0</v>
      </c>
      <c r="G11" s="468">
        <f t="shared" si="1"/>
        <v>0</v>
      </c>
      <c r="H11" s="468">
        <f t="shared" si="1"/>
        <v>0</v>
      </c>
    </row>
    <row r="12" spans="1:8" ht="15">
      <c r="A12" s="556"/>
      <c r="B12" s="469" t="s">
        <v>532</v>
      </c>
      <c r="C12" s="468"/>
      <c r="D12" s="468"/>
      <c r="E12" s="468"/>
      <c r="F12" s="468"/>
      <c r="G12" s="468"/>
      <c r="H12" s="468"/>
    </row>
    <row r="13" spans="1:8" ht="15">
      <c r="A13" s="556"/>
      <c r="B13" s="469" t="s">
        <v>533</v>
      </c>
      <c r="C13" s="468"/>
      <c r="D13" s="468"/>
      <c r="E13" s="468"/>
      <c r="F13" s="468"/>
      <c r="G13" s="468"/>
      <c r="H13" s="468"/>
    </row>
    <row r="14" spans="1:8" ht="15">
      <c r="A14" s="556"/>
      <c r="B14" s="469" t="s">
        <v>534</v>
      </c>
      <c r="C14" s="468"/>
      <c r="D14" s="468"/>
      <c r="E14" s="468"/>
      <c r="F14" s="468"/>
      <c r="G14" s="468"/>
      <c r="H14" s="468"/>
    </row>
    <row r="15" spans="1:8" ht="15">
      <c r="A15" s="556"/>
      <c r="B15" s="469" t="s">
        <v>535</v>
      </c>
      <c r="C15" s="468"/>
      <c r="D15" s="468"/>
      <c r="E15" s="468"/>
      <c r="F15" s="468"/>
      <c r="G15" s="468"/>
      <c r="H15" s="468"/>
    </row>
    <row r="16" spans="1:8" ht="15">
      <c r="A16" s="556"/>
      <c r="B16" s="469" t="s">
        <v>536</v>
      </c>
      <c r="C16" s="468"/>
      <c r="D16" s="468"/>
      <c r="E16" s="468"/>
      <c r="F16" s="468"/>
      <c r="G16" s="468"/>
      <c r="H16" s="468"/>
    </row>
    <row r="17" spans="1:8" ht="15">
      <c r="A17" s="556"/>
      <c r="B17" s="469" t="s">
        <v>537</v>
      </c>
      <c r="C17" s="468"/>
      <c r="D17" s="468"/>
      <c r="E17" s="468"/>
      <c r="F17" s="468"/>
      <c r="G17" s="468"/>
      <c r="H17" s="468"/>
    </row>
    <row r="18" spans="1:8" ht="15">
      <c r="A18" s="556"/>
      <c r="B18" s="469" t="s">
        <v>538</v>
      </c>
      <c r="C18" s="468"/>
      <c r="D18" s="468"/>
      <c r="E18" s="468"/>
      <c r="F18" s="468"/>
      <c r="G18" s="468"/>
      <c r="H18" s="468"/>
    </row>
    <row r="19" spans="1:8" ht="15">
      <c r="A19" s="556"/>
      <c r="B19" s="469" t="s">
        <v>539</v>
      </c>
      <c r="C19" s="468"/>
      <c r="D19" s="468"/>
      <c r="E19" s="468"/>
      <c r="F19" s="468"/>
      <c r="G19" s="468"/>
      <c r="H19" s="468"/>
    </row>
    <row r="20" spans="1:8" ht="15">
      <c r="A20" s="556"/>
      <c r="B20" s="469"/>
      <c r="C20" s="468"/>
      <c r="D20" s="468"/>
      <c r="E20" s="468"/>
      <c r="F20" s="468"/>
      <c r="G20" s="468"/>
      <c r="H20" s="468"/>
    </row>
    <row r="21" spans="1:8" ht="15">
      <c r="A21" s="686" t="s">
        <v>540</v>
      </c>
      <c r="B21" s="687"/>
      <c r="C21" s="467">
        <f aca="true" t="shared" si="2" ref="C21:H21">SUM(C22:C29)</f>
        <v>523374088</v>
      </c>
      <c r="D21" s="467">
        <f t="shared" si="2"/>
        <v>-870938.93</v>
      </c>
      <c r="E21" s="467">
        <f t="shared" si="2"/>
        <v>522503149.07</v>
      </c>
      <c r="F21" s="467">
        <f t="shared" si="2"/>
        <v>212520579.10999998</v>
      </c>
      <c r="G21" s="467">
        <f t="shared" si="2"/>
        <v>200676069.82999998</v>
      </c>
      <c r="H21" s="467">
        <f t="shared" si="2"/>
        <v>309982569.96000004</v>
      </c>
    </row>
    <row r="22" spans="1:8" ht="15">
      <c r="A22" s="556"/>
      <c r="B22" s="469" t="s">
        <v>541</v>
      </c>
      <c r="C22" s="468"/>
      <c r="D22" s="468"/>
      <c r="E22" s="468"/>
      <c r="F22" s="468"/>
      <c r="G22" s="468"/>
      <c r="H22" s="468"/>
    </row>
    <row r="23" spans="1:8" ht="15">
      <c r="A23" s="556"/>
      <c r="B23" s="469" t="s">
        <v>542</v>
      </c>
      <c r="C23" s="468"/>
      <c r="D23" s="468"/>
      <c r="E23" s="468"/>
      <c r="F23" s="468"/>
      <c r="G23" s="468"/>
      <c r="H23" s="468"/>
    </row>
    <row r="24" spans="1:8" ht="15">
      <c r="A24" s="556"/>
      <c r="B24" s="469" t="s">
        <v>543</v>
      </c>
      <c r="C24" s="468"/>
      <c r="D24" s="468"/>
      <c r="E24" s="468"/>
      <c r="F24" s="468"/>
      <c r="G24" s="468"/>
      <c r="H24" s="468"/>
    </row>
    <row r="25" spans="1:8" ht="15">
      <c r="A25" s="688"/>
      <c r="B25" s="469" t="s">
        <v>544</v>
      </c>
      <c r="C25" s="579"/>
      <c r="D25" s="579"/>
      <c r="E25" s="579"/>
      <c r="F25" s="579"/>
      <c r="G25" s="579"/>
      <c r="H25" s="579"/>
    </row>
    <row r="26" spans="1:8" ht="15">
      <c r="A26" s="688"/>
      <c r="B26" s="469" t="s">
        <v>545</v>
      </c>
      <c r="C26" s="579"/>
      <c r="D26" s="579"/>
      <c r="E26" s="579"/>
      <c r="F26" s="579"/>
      <c r="G26" s="579"/>
      <c r="H26" s="579"/>
    </row>
    <row r="27" spans="1:8" ht="15">
      <c r="A27" s="556"/>
      <c r="B27" s="469" t="s">
        <v>546</v>
      </c>
      <c r="C27" s="468">
        <f>+'FORMATO 6A'!C170</f>
        <v>523374088</v>
      </c>
      <c r="D27" s="468">
        <f>+'FORMATO 6B'!C9</f>
        <v>-870938.93</v>
      </c>
      <c r="E27" s="468">
        <f>+C27+D27</f>
        <v>522503149.07</v>
      </c>
      <c r="F27" s="468">
        <f>+'FORMATO 6B'!E9</f>
        <v>212520579.10999998</v>
      </c>
      <c r="G27" s="468">
        <f>+'FORMATO 6B'!F9</f>
        <v>200676069.82999998</v>
      </c>
      <c r="H27" s="468">
        <f>+E27-F27</f>
        <v>309982569.96000004</v>
      </c>
    </row>
    <row r="28" spans="1:8" ht="15">
      <c r="A28" s="556"/>
      <c r="B28" s="469" t="s">
        <v>547</v>
      </c>
      <c r="C28" s="468"/>
      <c r="D28" s="468"/>
      <c r="E28" s="468"/>
      <c r="F28" s="468"/>
      <c r="G28" s="468"/>
      <c r="H28" s="468"/>
    </row>
    <row r="29" spans="1:8" ht="15">
      <c r="A29" s="556"/>
      <c r="B29" s="469" t="s">
        <v>548</v>
      </c>
      <c r="C29" s="468"/>
      <c r="D29" s="468"/>
      <c r="E29" s="468"/>
      <c r="F29" s="468"/>
      <c r="G29" s="468"/>
      <c r="H29" s="468"/>
    </row>
    <row r="30" spans="1:8" ht="15">
      <c r="A30" s="470"/>
      <c r="B30" s="471"/>
      <c r="C30" s="479"/>
      <c r="D30" s="468"/>
      <c r="E30" s="468"/>
      <c r="F30" s="468"/>
      <c r="G30" s="468"/>
      <c r="H30" s="468"/>
    </row>
    <row r="31" spans="1:8" ht="15">
      <c r="A31" s="686" t="s">
        <v>549</v>
      </c>
      <c r="B31" s="687"/>
      <c r="C31" s="579">
        <f aca="true" t="shared" si="3" ref="C31:H31">SUM(C33:C42)</f>
        <v>0</v>
      </c>
      <c r="D31" s="579">
        <f t="shared" si="3"/>
        <v>0</v>
      </c>
      <c r="E31" s="579">
        <f t="shared" si="3"/>
        <v>0</v>
      </c>
      <c r="F31" s="579">
        <f t="shared" si="3"/>
        <v>0</v>
      </c>
      <c r="G31" s="579">
        <f t="shared" si="3"/>
        <v>0</v>
      </c>
      <c r="H31" s="579">
        <f t="shared" si="3"/>
        <v>0</v>
      </c>
    </row>
    <row r="32" spans="1:8" ht="15">
      <c r="A32" s="686" t="s">
        <v>550</v>
      </c>
      <c r="B32" s="687"/>
      <c r="C32" s="579"/>
      <c r="D32" s="579"/>
      <c r="E32" s="579"/>
      <c r="F32" s="579"/>
      <c r="G32" s="579"/>
      <c r="H32" s="579"/>
    </row>
    <row r="33" spans="1:8" ht="15">
      <c r="A33" s="688"/>
      <c r="B33" s="469" t="s">
        <v>551</v>
      </c>
      <c r="C33" s="579"/>
      <c r="D33" s="579"/>
      <c r="E33" s="579"/>
      <c r="F33" s="579"/>
      <c r="G33" s="579"/>
      <c r="H33" s="579"/>
    </row>
    <row r="34" spans="1:8" ht="15">
      <c r="A34" s="688"/>
      <c r="B34" s="469" t="s">
        <v>552</v>
      </c>
      <c r="C34" s="579"/>
      <c r="D34" s="579"/>
      <c r="E34" s="579"/>
      <c r="F34" s="579"/>
      <c r="G34" s="579"/>
      <c r="H34" s="579"/>
    </row>
    <row r="35" spans="1:8" ht="15">
      <c r="A35" s="556"/>
      <c r="B35" s="469" t="s">
        <v>553</v>
      </c>
      <c r="C35" s="468"/>
      <c r="D35" s="468"/>
      <c r="E35" s="468"/>
      <c r="F35" s="468"/>
      <c r="G35" s="468"/>
      <c r="H35" s="468"/>
    </row>
    <row r="36" spans="1:8" ht="15">
      <c r="A36" s="556"/>
      <c r="B36" s="469" t="s">
        <v>554</v>
      </c>
      <c r="C36" s="468"/>
      <c r="D36" s="468"/>
      <c r="E36" s="468"/>
      <c r="F36" s="468"/>
      <c r="G36" s="468"/>
      <c r="H36" s="468"/>
    </row>
    <row r="37" spans="1:8" ht="15">
      <c r="A37" s="556"/>
      <c r="B37" s="469" t="s">
        <v>555</v>
      </c>
      <c r="C37" s="468"/>
      <c r="D37" s="468"/>
      <c r="E37" s="468"/>
      <c r="F37" s="468"/>
      <c r="G37" s="468"/>
      <c r="H37" s="468"/>
    </row>
    <row r="38" spans="1:8" ht="15">
      <c r="A38" s="556"/>
      <c r="B38" s="469" t="s">
        <v>556</v>
      </c>
      <c r="C38" s="468"/>
      <c r="D38" s="468"/>
      <c r="E38" s="468"/>
      <c r="F38" s="468"/>
      <c r="G38" s="468"/>
      <c r="H38" s="468"/>
    </row>
    <row r="39" spans="1:8" ht="15">
      <c r="A39" s="556"/>
      <c r="B39" s="469" t="s">
        <v>557</v>
      </c>
      <c r="C39" s="468"/>
      <c r="D39" s="468"/>
      <c r="E39" s="468"/>
      <c r="F39" s="468"/>
      <c r="G39" s="468"/>
      <c r="H39" s="468"/>
    </row>
    <row r="40" spans="1:8" ht="15">
      <c r="A40" s="556"/>
      <c r="B40" s="469" t="s">
        <v>558</v>
      </c>
      <c r="C40" s="468"/>
      <c r="D40" s="468"/>
      <c r="E40" s="468"/>
      <c r="F40" s="468"/>
      <c r="G40" s="468"/>
      <c r="H40" s="468"/>
    </row>
    <row r="41" spans="1:8" ht="15">
      <c r="A41" s="556"/>
      <c r="B41" s="469" t="s">
        <v>559</v>
      </c>
      <c r="C41" s="468"/>
      <c r="D41" s="468"/>
      <c r="E41" s="468"/>
      <c r="F41" s="468"/>
      <c r="G41" s="468"/>
      <c r="H41" s="468"/>
    </row>
    <row r="42" spans="1:8" ht="15">
      <c r="A42" s="556"/>
      <c r="B42" s="469" t="s">
        <v>560</v>
      </c>
      <c r="C42" s="468"/>
      <c r="D42" s="468"/>
      <c r="E42" s="468"/>
      <c r="F42" s="468"/>
      <c r="G42" s="468"/>
      <c r="H42" s="468"/>
    </row>
    <row r="43" spans="1:8" ht="15">
      <c r="A43" s="556"/>
      <c r="B43" s="469"/>
      <c r="C43" s="468"/>
      <c r="D43" s="468"/>
      <c r="E43" s="468"/>
      <c r="F43" s="468"/>
      <c r="G43" s="468"/>
      <c r="H43" s="468"/>
    </row>
    <row r="44" spans="1:8" ht="15">
      <c r="A44" s="686" t="s">
        <v>561</v>
      </c>
      <c r="B44" s="687"/>
      <c r="C44" s="579">
        <f aca="true" t="shared" si="4" ref="C44:H44">SUM(C46:C51)</f>
        <v>0</v>
      </c>
      <c r="D44" s="579">
        <f t="shared" si="4"/>
        <v>0</v>
      </c>
      <c r="E44" s="579">
        <f t="shared" si="4"/>
        <v>0</v>
      </c>
      <c r="F44" s="579">
        <f t="shared" si="4"/>
        <v>0</v>
      </c>
      <c r="G44" s="579">
        <f t="shared" si="4"/>
        <v>0</v>
      </c>
      <c r="H44" s="579">
        <f t="shared" si="4"/>
        <v>0</v>
      </c>
    </row>
    <row r="45" spans="1:8" ht="15">
      <c r="A45" s="686" t="s">
        <v>562</v>
      </c>
      <c r="B45" s="687"/>
      <c r="C45" s="579"/>
      <c r="D45" s="579"/>
      <c r="E45" s="579"/>
      <c r="F45" s="579"/>
      <c r="G45" s="579"/>
      <c r="H45" s="579"/>
    </row>
    <row r="46" spans="1:8" ht="15">
      <c r="A46" s="688"/>
      <c r="B46" s="469" t="s">
        <v>563</v>
      </c>
      <c r="C46" s="579"/>
      <c r="D46" s="579"/>
      <c r="E46" s="579"/>
      <c r="F46" s="579"/>
      <c r="G46" s="579"/>
      <c r="H46" s="579"/>
    </row>
    <row r="47" spans="1:8" ht="15">
      <c r="A47" s="688"/>
      <c r="B47" s="469" t="s">
        <v>564</v>
      </c>
      <c r="C47" s="579"/>
      <c r="D47" s="579"/>
      <c r="E47" s="579"/>
      <c r="F47" s="579"/>
      <c r="G47" s="579"/>
      <c r="H47" s="579"/>
    </row>
    <row r="48" spans="1:8" ht="15">
      <c r="A48" s="688"/>
      <c r="B48" s="469" t="s">
        <v>565</v>
      </c>
      <c r="C48" s="579"/>
      <c r="D48" s="579"/>
      <c r="E48" s="579"/>
      <c r="F48" s="579"/>
      <c r="G48" s="579"/>
      <c r="H48" s="579"/>
    </row>
    <row r="49" spans="1:8" ht="15">
      <c r="A49" s="688"/>
      <c r="B49" s="469" t="s">
        <v>566</v>
      </c>
      <c r="C49" s="579"/>
      <c r="D49" s="579"/>
      <c r="E49" s="579"/>
      <c r="F49" s="579"/>
      <c r="G49" s="579"/>
      <c r="H49" s="579"/>
    </row>
    <row r="50" spans="1:8" ht="15">
      <c r="A50" s="556"/>
      <c r="B50" s="469" t="s">
        <v>567</v>
      </c>
      <c r="C50" s="468"/>
      <c r="D50" s="468"/>
      <c r="E50" s="468"/>
      <c r="F50" s="468"/>
      <c r="G50" s="468"/>
      <c r="H50" s="468"/>
    </row>
    <row r="51" spans="1:8" ht="15">
      <c r="A51" s="556"/>
      <c r="B51" s="469" t="s">
        <v>568</v>
      </c>
      <c r="C51" s="468"/>
      <c r="D51" s="468"/>
      <c r="E51" s="468"/>
      <c r="F51" s="468"/>
      <c r="G51" s="468"/>
      <c r="H51" s="468"/>
    </row>
    <row r="52" spans="1:8" ht="15">
      <c r="A52" s="556"/>
      <c r="B52" s="469"/>
      <c r="C52" s="468"/>
      <c r="D52" s="468"/>
      <c r="E52" s="468"/>
      <c r="F52" s="468"/>
      <c r="G52" s="468"/>
      <c r="H52" s="468"/>
    </row>
    <row r="53" spans="1:8" ht="15">
      <c r="A53" s="686" t="s">
        <v>569</v>
      </c>
      <c r="B53" s="687"/>
      <c r="C53" s="467">
        <f>+C54+C64+C74+C87</f>
        <v>0</v>
      </c>
      <c r="D53" s="467">
        <f>+D54+D64+D74+D87</f>
        <v>2146890.23</v>
      </c>
      <c r="E53" s="467">
        <f>+E54+E64+E74+E87</f>
        <v>2146890.23</v>
      </c>
      <c r="F53" s="467">
        <f>+F54+F64+F74+F87</f>
        <v>644607.47</v>
      </c>
      <c r="G53" s="467">
        <f>+G54+G64+G74+G87</f>
        <v>0</v>
      </c>
      <c r="H53" s="467">
        <f>+C53+E53-F53</f>
        <v>1502282.76</v>
      </c>
    </row>
    <row r="54" spans="1:8" ht="15">
      <c r="A54" s="686" t="s">
        <v>531</v>
      </c>
      <c r="B54" s="687"/>
      <c r="C54" s="468">
        <f>SUM(C55:C62)</f>
        <v>0</v>
      </c>
      <c r="D54" s="468"/>
      <c r="E54" s="468"/>
      <c r="F54" s="468"/>
      <c r="G54" s="468"/>
      <c r="H54" s="468"/>
    </row>
    <row r="55" spans="1:8" ht="15">
      <c r="A55" s="556"/>
      <c r="B55" s="469" t="s">
        <v>532</v>
      </c>
      <c r="C55" s="468"/>
      <c r="D55" s="468"/>
      <c r="E55" s="468"/>
      <c r="F55" s="468"/>
      <c r="G55" s="468"/>
      <c r="H55" s="468"/>
    </row>
    <row r="56" spans="1:8" ht="15">
      <c r="A56" s="556"/>
      <c r="B56" s="469" t="s">
        <v>533</v>
      </c>
      <c r="C56" s="468"/>
      <c r="D56" s="468"/>
      <c r="E56" s="468"/>
      <c r="F56" s="468"/>
      <c r="G56" s="468"/>
      <c r="H56" s="468"/>
    </row>
    <row r="57" spans="1:8" ht="15">
      <c r="A57" s="556"/>
      <c r="B57" s="469" t="s">
        <v>534</v>
      </c>
      <c r="C57" s="468"/>
      <c r="D57" s="468"/>
      <c r="E57" s="468"/>
      <c r="F57" s="468"/>
      <c r="G57" s="468"/>
      <c r="H57" s="468"/>
    </row>
    <row r="58" spans="1:8" ht="15">
      <c r="A58" s="556"/>
      <c r="B58" s="469" t="s">
        <v>535</v>
      </c>
      <c r="C58" s="468"/>
      <c r="D58" s="468"/>
      <c r="E58" s="468"/>
      <c r="F58" s="468"/>
      <c r="G58" s="468"/>
      <c r="H58" s="468"/>
    </row>
    <row r="59" spans="1:8" ht="15">
      <c r="A59" s="556"/>
      <c r="B59" s="469" t="s">
        <v>536</v>
      </c>
      <c r="C59" s="468"/>
      <c r="D59" s="468"/>
      <c r="E59" s="468"/>
      <c r="F59" s="468"/>
      <c r="G59" s="468"/>
      <c r="H59" s="468"/>
    </row>
    <row r="60" spans="1:8" ht="15">
      <c r="A60" s="556"/>
      <c r="B60" s="469" t="s">
        <v>537</v>
      </c>
      <c r="C60" s="468"/>
      <c r="D60" s="468"/>
      <c r="E60" s="468"/>
      <c r="F60" s="468"/>
      <c r="G60" s="468"/>
      <c r="H60" s="468"/>
    </row>
    <row r="61" spans="1:8" ht="15">
      <c r="A61" s="556"/>
      <c r="B61" s="469" t="s">
        <v>538</v>
      </c>
      <c r="C61" s="468"/>
      <c r="D61" s="468"/>
      <c r="E61" s="468"/>
      <c r="F61" s="468"/>
      <c r="G61" s="468"/>
      <c r="H61" s="468"/>
    </row>
    <row r="62" spans="1:8" ht="15">
      <c r="A62" s="556"/>
      <c r="B62" s="469" t="s">
        <v>539</v>
      </c>
      <c r="C62" s="468"/>
      <c r="D62" s="468"/>
      <c r="E62" s="468"/>
      <c r="F62" s="468"/>
      <c r="G62" s="468"/>
      <c r="H62" s="468"/>
    </row>
    <row r="63" spans="1:8" ht="15">
      <c r="A63" s="556"/>
      <c r="B63" s="469"/>
      <c r="C63" s="468"/>
      <c r="D63" s="468"/>
      <c r="E63" s="468"/>
      <c r="F63" s="468"/>
      <c r="G63" s="468"/>
      <c r="H63" s="468"/>
    </row>
    <row r="64" spans="1:8" ht="15">
      <c r="A64" s="689" t="s">
        <v>540</v>
      </c>
      <c r="B64" s="690"/>
      <c r="C64" s="479">
        <f>SUM(C65:C72)</f>
        <v>0</v>
      </c>
      <c r="D64" s="468">
        <f>SUM(D65:D72)</f>
        <v>2146890.23</v>
      </c>
      <c r="E64" s="468">
        <f>SUM(E65:E72)</f>
        <v>2146890.23</v>
      </c>
      <c r="F64" s="468">
        <f>SUM(F65:F72)</f>
        <v>644607.47</v>
      </c>
      <c r="G64" s="468">
        <f>SUM(G65:G72)</f>
        <v>0</v>
      </c>
      <c r="H64" s="468">
        <f>+C64+E64-F64</f>
        <v>1502282.76</v>
      </c>
    </row>
    <row r="65" spans="1:8" ht="15">
      <c r="A65" s="470"/>
      <c r="B65" s="471" t="s">
        <v>541</v>
      </c>
      <c r="C65" s="479"/>
      <c r="D65" s="468"/>
      <c r="E65" s="468"/>
      <c r="F65" s="468"/>
      <c r="G65" s="468"/>
      <c r="H65" s="468"/>
    </row>
    <row r="66" spans="1:8" ht="15">
      <c r="A66" s="470"/>
      <c r="B66" s="471" t="s">
        <v>542</v>
      </c>
      <c r="C66" s="479"/>
      <c r="D66" s="468"/>
      <c r="E66" s="468"/>
      <c r="F66" s="468"/>
      <c r="G66" s="468"/>
      <c r="H66" s="468"/>
    </row>
    <row r="67" spans="1:8" ht="15">
      <c r="A67" s="470"/>
      <c r="B67" s="471" t="s">
        <v>543</v>
      </c>
      <c r="C67" s="479"/>
      <c r="D67" s="468"/>
      <c r="E67" s="468"/>
      <c r="F67" s="468"/>
      <c r="G67" s="468"/>
      <c r="H67" s="468"/>
    </row>
    <row r="68" spans="1:8" ht="15">
      <c r="A68" s="688"/>
      <c r="B68" s="469" t="s">
        <v>544</v>
      </c>
      <c r="C68" s="579"/>
      <c r="D68" s="579"/>
      <c r="E68" s="579"/>
      <c r="F68" s="579"/>
      <c r="G68" s="579"/>
      <c r="H68" s="579"/>
    </row>
    <row r="69" spans="1:8" ht="15">
      <c r="A69" s="688"/>
      <c r="B69" s="469" t="s">
        <v>545</v>
      </c>
      <c r="C69" s="579"/>
      <c r="D69" s="579"/>
      <c r="E69" s="579"/>
      <c r="F69" s="579"/>
      <c r="G69" s="579"/>
      <c r="H69" s="579"/>
    </row>
    <row r="70" spans="1:8" ht="15">
      <c r="A70" s="556"/>
      <c r="B70" s="469" t="s">
        <v>546</v>
      </c>
      <c r="C70" s="468"/>
      <c r="D70" s="468">
        <f>+'FORMATO 6B'!C22</f>
        <v>2146890.23</v>
      </c>
      <c r="E70" s="468">
        <f>+D70</f>
        <v>2146890.23</v>
      </c>
      <c r="F70" s="468">
        <f>+'FORMATO 6B'!E22</f>
        <v>644607.47</v>
      </c>
      <c r="G70" s="468">
        <f>+'FORMATO 6B'!F22</f>
        <v>0</v>
      </c>
      <c r="H70" s="468">
        <f>+C70+E70-F70</f>
        <v>1502282.76</v>
      </c>
    </row>
    <row r="71" spans="1:8" ht="15">
      <c r="A71" s="556"/>
      <c r="B71" s="469" t="s">
        <v>547</v>
      </c>
      <c r="C71" s="468"/>
      <c r="D71" s="468"/>
      <c r="E71" s="468"/>
      <c r="F71" s="468"/>
      <c r="G71" s="468"/>
      <c r="H71" s="468"/>
    </row>
    <row r="72" spans="1:8" ht="15">
      <c r="A72" s="556"/>
      <c r="B72" s="469" t="s">
        <v>548</v>
      </c>
      <c r="C72" s="468"/>
      <c r="D72" s="468"/>
      <c r="E72" s="468"/>
      <c r="F72" s="468"/>
      <c r="G72" s="468"/>
      <c r="H72" s="468"/>
    </row>
    <row r="73" spans="1:8" ht="15">
      <c r="A73" s="556"/>
      <c r="B73" s="469"/>
      <c r="C73" s="468"/>
      <c r="D73" s="468"/>
      <c r="E73" s="468"/>
      <c r="F73" s="468"/>
      <c r="G73" s="468"/>
      <c r="H73" s="468"/>
    </row>
    <row r="74" spans="1:8" ht="15">
      <c r="A74" s="686" t="s">
        <v>549</v>
      </c>
      <c r="B74" s="687"/>
      <c r="C74" s="579">
        <f aca="true" t="shared" si="5" ref="C74:H74">SUM(C76:C85)</f>
        <v>0</v>
      </c>
      <c r="D74" s="579">
        <f t="shared" si="5"/>
        <v>0</v>
      </c>
      <c r="E74" s="579">
        <f t="shared" si="5"/>
        <v>0</v>
      </c>
      <c r="F74" s="579">
        <f t="shared" si="5"/>
        <v>0</v>
      </c>
      <c r="G74" s="579">
        <f t="shared" si="5"/>
        <v>0</v>
      </c>
      <c r="H74" s="579">
        <f t="shared" si="5"/>
        <v>0</v>
      </c>
    </row>
    <row r="75" spans="1:8" ht="15">
      <c r="A75" s="686" t="s">
        <v>550</v>
      </c>
      <c r="B75" s="687"/>
      <c r="C75" s="579"/>
      <c r="D75" s="579"/>
      <c r="E75" s="579"/>
      <c r="F75" s="579"/>
      <c r="G75" s="579"/>
      <c r="H75" s="579"/>
    </row>
    <row r="76" spans="1:8" ht="15">
      <c r="A76" s="688"/>
      <c r="B76" s="469" t="s">
        <v>551</v>
      </c>
      <c r="C76" s="579"/>
      <c r="D76" s="579"/>
      <c r="E76" s="579"/>
      <c r="F76" s="579"/>
      <c r="G76" s="579"/>
      <c r="H76" s="579"/>
    </row>
    <row r="77" spans="1:8" ht="15">
      <c r="A77" s="688"/>
      <c r="B77" s="469" t="s">
        <v>552</v>
      </c>
      <c r="C77" s="579"/>
      <c r="D77" s="579"/>
      <c r="E77" s="579"/>
      <c r="F77" s="579"/>
      <c r="G77" s="579"/>
      <c r="H77" s="579"/>
    </row>
    <row r="78" spans="1:8" ht="15">
      <c r="A78" s="556"/>
      <c r="B78" s="469" t="s">
        <v>553</v>
      </c>
      <c r="C78" s="468"/>
      <c r="D78" s="468"/>
      <c r="E78" s="468"/>
      <c r="F78" s="468"/>
      <c r="G78" s="468"/>
      <c r="H78" s="468"/>
    </row>
    <row r="79" spans="1:8" ht="15">
      <c r="A79" s="556"/>
      <c r="B79" s="469" t="s">
        <v>554</v>
      </c>
      <c r="C79" s="468"/>
      <c r="D79" s="468"/>
      <c r="E79" s="468"/>
      <c r="F79" s="468"/>
      <c r="G79" s="468"/>
      <c r="H79" s="468"/>
    </row>
    <row r="80" spans="1:8" ht="15">
      <c r="A80" s="556"/>
      <c r="B80" s="469" t="s">
        <v>555</v>
      </c>
      <c r="C80" s="468"/>
      <c r="D80" s="468"/>
      <c r="E80" s="468"/>
      <c r="F80" s="468"/>
      <c r="G80" s="468"/>
      <c r="H80" s="468"/>
    </row>
    <row r="81" spans="1:8" ht="15">
      <c r="A81" s="556"/>
      <c r="B81" s="469" t="s">
        <v>556</v>
      </c>
      <c r="C81" s="468"/>
      <c r="D81" s="468"/>
      <c r="E81" s="468"/>
      <c r="F81" s="468"/>
      <c r="G81" s="468"/>
      <c r="H81" s="468"/>
    </row>
    <row r="82" spans="1:8" ht="15">
      <c r="A82" s="556"/>
      <c r="B82" s="469" t="s">
        <v>557</v>
      </c>
      <c r="C82" s="468"/>
      <c r="D82" s="468"/>
      <c r="E82" s="468"/>
      <c r="F82" s="468"/>
      <c r="G82" s="468"/>
      <c r="H82" s="468"/>
    </row>
    <row r="83" spans="1:8" ht="15">
      <c r="A83" s="556"/>
      <c r="B83" s="469" t="s">
        <v>558</v>
      </c>
      <c r="C83" s="468"/>
      <c r="D83" s="468"/>
      <c r="E83" s="468"/>
      <c r="F83" s="468"/>
      <c r="G83" s="468"/>
      <c r="H83" s="468"/>
    </row>
    <row r="84" spans="1:8" ht="15">
      <c r="A84" s="556"/>
      <c r="B84" s="469" t="s">
        <v>559</v>
      </c>
      <c r="C84" s="468"/>
      <c r="D84" s="468"/>
      <c r="E84" s="468"/>
      <c r="F84" s="468"/>
      <c r="G84" s="468"/>
      <c r="H84" s="468"/>
    </row>
    <row r="85" spans="1:8" ht="15">
      <c r="A85" s="556"/>
      <c r="B85" s="469" t="s">
        <v>560</v>
      </c>
      <c r="C85" s="468"/>
      <c r="D85" s="468"/>
      <c r="E85" s="468"/>
      <c r="F85" s="468"/>
      <c r="G85" s="468"/>
      <c r="H85" s="468"/>
    </row>
    <row r="86" spans="1:8" ht="15">
      <c r="A86" s="556"/>
      <c r="B86" s="469"/>
      <c r="C86" s="468"/>
      <c r="D86" s="468"/>
      <c r="E86" s="468"/>
      <c r="F86" s="468"/>
      <c r="G86" s="468"/>
      <c r="H86" s="468"/>
    </row>
    <row r="87" spans="1:8" ht="15">
      <c r="A87" s="686" t="s">
        <v>561</v>
      </c>
      <c r="B87" s="687"/>
      <c r="C87" s="579">
        <f aca="true" t="shared" si="6" ref="C87:H87">SUM(C89:C94)</f>
        <v>0</v>
      </c>
      <c r="D87" s="579">
        <f t="shared" si="6"/>
        <v>0</v>
      </c>
      <c r="E87" s="579">
        <f t="shared" si="6"/>
        <v>0</v>
      </c>
      <c r="F87" s="579">
        <f t="shared" si="6"/>
        <v>0</v>
      </c>
      <c r="G87" s="579">
        <f t="shared" si="6"/>
        <v>0</v>
      </c>
      <c r="H87" s="579">
        <f t="shared" si="6"/>
        <v>0</v>
      </c>
    </row>
    <row r="88" spans="1:8" ht="15">
      <c r="A88" s="686" t="s">
        <v>562</v>
      </c>
      <c r="B88" s="687"/>
      <c r="C88" s="579"/>
      <c r="D88" s="579"/>
      <c r="E88" s="579"/>
      <c r="F88" s="579"/>
      <c r="G88" s="579"/>
      <c r="H88" s="579"/>
    </row>
    <row r="89" spans="1:8" ht="15">
      <c r="A89" s="688"/>
      <c r="B89" s="469" t="s">
        <v>563</v>
      </c>
      <c r="C89" s="579"/>
      <c r="D89" s="579"/>
      <c r="E89" s="579"/>
      <c r="F89" s="579"/>
      <c r="G89" s="579"/>
      <c r="H89" s="579"/>
    </row>
    <row r="90" spans="1:8" ht="15">
      <c r="A90" s="688"/>
      <c r="B90" s="469" t="s">
        <v>564</v>
      </c>
      <c r="C90" s="579"/>
      <c r="D90" s="579"/>
      <c r="E90" s="579"/>
      <c r="F90" s="579"/>
      <c r="G90" s="579"/>
      <c r="H90" s="579"/>
    </row>
    <row r="91" spans="1:8" ht="15">
      <c r="A91" s="688"/>
      <c r="B91" s="469" t="s">
        <v>565</v>
      </c>
      <c r="C91" s="579"/>
      <c r="D91" s="579"/>
      <c r="E91" s="579"/>
      <c r="F91" s="579"/>
      <c r="G91" s="579"/>
      <c r="H91" s="579"/>
    </row>
    <row r="92" spans="1:8" ht="15">
      <c r="A92" s="688"/>
      <c r="B92" s="469" t="s">
        <v>566</v>
      </c>
      <c r="C92" s="579"/>
      <c r="D92" s="579"/>
      <c r="E92" s="579"/>
      <c r="F92" s="579"/>
      <c r="G92" s="579"/>
      <c r="H92" s="579"/>
    </row>
    <row r="93" spans="1:8" ht="15">
      <c r="A93" s="556"/>
      <c r="B93" s="469" t="s">
        <v>567</v>
      </c>
      <c r="C93" s="468"/>
      <c r="D93" s="468"/>
      <c r="E93" s="468"/>
      <c r="F93" s="468"/>
      <c r="G93" s="468"/>
      <c r="H93" s="468"/>
    </row>
    <row r="94" spans="1:8" ht="15">
      <c r="A94" s="556"/>
      <c r="B94" s="469" t="s">
        <v>568</v>
      </c>
      <c r="C94" s="468"/>
      <c r="D94" s="468"/>
      <c r="E94" s="468"/>
      <c r="F94" s="468"/>
      <c r="G94" s="468"/>
      <c r="H94" s="468"/>
    </row>
    <row r="95" spans="1:8" ht="15">
      <c r="A95" s="556"/>
      <c r="B95" s="469"/>
      <c r="C95" s="468"/>
      <c r="D95" s="468"/>
      <c r="E95" s="468"/>
      <c r="F95" s="468"/>
      <c r="G95" s="468"/>
      <c r="H95" s="468"/>
    </row>
    <row r="96" spans="1:8" ht="15">
      <c r="A96" s="686" t="s">
        <v>517</v>
      </c>
      <c r="B96" s="687"/>
      <c r="C96" s="467">
        <f aca="true" t="shared" si="7" ref="C96:H96">+C10+C53</f>
        <v>523374088</v>
      </c>
      <c r="D96" s="467">
        <f t="shared" si="7"/>
        <v>1275951.2999999998</v>
      </c>
      <c r="E96" s="467">
        <f t="shared" si="7"/>
        <v>524650039.3</v>
      </c>
      <c r="F96" s="467">
        <f t="shared" si="7"/>
        <v>213165186.57999998</v>
      </c>
      <c r="G96" s="467">
        <f t="shared" si="7"/>
        <v>200676069.82999998</v>
      </c>
      <c r="H96" s="467">
        <f t="shared" si="7"/>
        <v>311484852.72</v>
      </c>
    </row>
    <row r="97" spans="1:8" ht="15">
      <c r="A97" s="472"/>
      <c r="B97" s="473"/>
      <c r="C97" s="474"/>
      <c r="D97" s="474"/>
      <c r="E97" s="474"/>
      <c r="F97" s="474"/>
      <c r="G97" s="474"/>
      <c r="H97" s="474"/>
    </row>
    <row r="98" spans="1:8" ht="15">
      <c r="A98" s="471"/>
      <c r="B98" s="471"/>
      <c r="C98" s="475"/>
      <c r="D98" s="475"/>
      <c r="E98" s="475"/>
      <c r="F98" s="475"/>
      <c r="G98" s="475"/>
      <c r="H98" s="475"/>
    </row>
    <row r="99" spans="1:8" ht="15">
      <c r="A99" s="471"/>
      <c r="B99" s="471"/>
      <c r="C99" s="475"/>
      <c r="D99" s="475"/>
      <c r="E99" s="475"/>
      <c r="F99" s="475"/>
      <c r="G99" s="475"/>
      <c r="H99" s="475"/>
    </row>
    <row r="100" spans="1:8" ht="15">
      <c r="A100" s="471"/>
      <c r="B100" s="471"/>
      <c r="C100" s="475"/>
      <c r="D100" s="475"/>
      <c r="E100" s="475"/>
      <c r="F100" s="475"/>
      <c r="G100" s="475"/>
      <c r="H100" s="475"/>
    </row>
    <row r="103" ht="15"/>
    <row r="104" ht="15"/>
  </sheetData>
  <sheetProtection/>
  <mergeCells count="108">
    <mergeCell ref="C6:G6"/>
    <mergeCell ref="H6:H8"/>
    <mergeCell ref="C7:C8"/>
    <mergeCell ref="E7:E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25:C26"/>
    <mergeCell ref="D25:D26"/>
    <mergeCell ref="E25:E26"/>
    <mergeCell ref="F25:F26"/>
    <mergeCell ref="G25:G26"/>
    <mergeCell ref="F7:F8"/>
    <mergeCell ref="G7:G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88:B88"/>
    <mergeCell ref="A89:A90"/>
    <mergeCell ref="C89:C90"/>
    <mergeCell ref="D89:D90"/>
    <mergeCell ref="E89:E90"/>
    <mergeCell ref="F89:F90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G91:G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SheetLayoutView="130" zoomScalePageLayoutView="0" workbookViewId="0" topLeftCell="A1">
      <selection activeCell="A22" sqref="A22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628" t="str">
        <f>+'FORMATO 6C'!A1</f>
        <v>COLEGIO DE ESTUDIOS CIENTÍFICOS Y TECNOLÓGICOS DEL ESTADO DE TLAXCALA</v>
      </c>
      <c r="B1" s="629"/>
      <c r="C1" s="629"/>
      <c r="D1" s="629"/>
      <c r="E1" s="629"/>
      <c r="F1" s="629"/>
      <c r="G1" s="630"/>
    </row>
    <row r="2" spans="1:7" ht="15">
      <c r="A2" s="667" t="s">
        <v>430</v>
      </c>
      <c r="B2" s="668"/>
      <c r="C2" s="668"/>
      <c r="D2" s="668"/>
      <c r="E2" s="668"/>
      <c r="F2" s="668"/>
      <c r="G2" s="669"/>
    </row>
    <row r="3" spans="1:7" ht="15">
      <c r="A3" s="667" t="s">
        <v>570</v>
      </c>
      <c r="B3" s="668"/>
      <c r="C3" s="668"/>
      <c r="D3" s="668"/>
      <c r="E3" s="668"/>
      <c r="F3" s="668"/>
      <c r="G3" s="669"/>
    </row>
    <row r="4" spans="1:7" ht="15">
      <c r="A4" s="667" t="s">
        <v>595</v>
      </c>
      <c r="B4" s="668"/>
      <c r="C4" s="668"/>
      <c r="D4" s="668"/>
      <c r="E4" s="668"/>
      <c r="F4" s="668"/>
      <c r="G4" s="669"/>
    </row>
    <row r="5" spans="1:7" ht="15">
      <c r="A5" s="670" t="s">
        <v>0</v>
      </c>
      <c r="B5" s="671"/>
      <c r="C5" s="671"/>
      <c r="D5" s="671"/>
      <c r="E5" s="671"/>
      <c r="F5" s="671"/>
      <c r="G5" s="672"/>
    </row>
    <row r="6" spans="1:7" ht="15">
      <c r="A6" s="680" t="s">
        <v>1</v>
      </c>
      <c r="B6" s="683" t="s">
        <v>432</v>
      </c>
      <c r="C6" s="684"/>
      <c r="D6" s="684"/>
      <c r="E6" s="684"/>
      <c r="F6" s="685"/>
      <c r="G6" s="680" t="s">
        <v>519</v>
      </c>
    </row>
    <row r="7" spans="1:7" ht="15">
      <c r="A7" s="682"/>
      <c r="B7" s="680" t="s">
        <v>296</v>
      </c>
      <c r="C7" s="522" t="s">
        <v>342</v>
      </c>
      <c r="D7" s="680" t="s">
        <v>343</v>
      </c>
      <c r="E7" s="680" t="s">
        <v>294</v>
      </c>
      <c r="F7" s="680" t="s">
        <v>297</v>
      </c>
      <c r="G7" s="682"/>
    </row>
    <row r="8" spans="1:7" ht="15">
      <c r="A8" s="681"/>
      <c r="B8" s="681"/>
      <c r="C8" s="523" t="s">
        <v>346</v>
      </c>
      <c r="D8" s="681"/>
      <c r="E8" s="681"/>
      <c r="F8" s="681"/>
      <c r="G8" s="681"/>
    </row>
    <row r="9" spans="1:7" ht="15">
      <c r="A9" s="540" t="s">
        <v>571</v>
      </c>
      <c r="B9" s="558">
        <f>SUM(B10:B18)+B21</f>
        <v>479634656</v>
      </c>
      <c r="C9" s="558">
        <f>SUM(C10:C18)+C21</f>
        <v>-893195.9999999999</v>
      </c>
      <c r="D9" s="558">
        <f>SUM(D10:D18)+D21</f>
        <v>478741460</v>
      </c>
      <c r="E9" s="558">
        <f>SUM(E10:E18)+E21</f>
        <v>199477780</v>
      </c>
      <c r="F9" s="558">
        <f>SUM(F10:F18)+F21</f>
        <v>189559503.7</v>
      </c>
      <c r="G9" s="558">
        <f>+D9-E9</f>
        <v>279263680</v>
      </c>
    </row>
    <row r="10" spans="1:7" ht="15">
      <c r="A10" s="556" t="s">
        <v>572</v>
      </c>
      <c r="B10" s="557"/>
      <c r="C10" s="476"/>
      <c r="D10" s="476"/>
      <c r="E10" s="476"/>
      <c r="F10" s="476"/>
      <c r="G10" s="476"/>
    </row>
    <row r="11" spans="1:9" ht="15">
      <c r="A11" s="556" t="s">
        <v>573</v>
      </c>
      <c r="B11" s="557">
        <f>+'FORMATO 6A'!C10</f>
        <v>479634656</v>
      </c>
      <c r="C11" s="476">
        <f>+'FORMATO 6A'!D10</f>
        <v>-893195.9999999999</v>
      </c>
      <c r="D11" s="476">
        <f>+B11+C11</f>
        <v>478741460</v>
      </c>
      <c r="E11" s="476">
        <f>+'FORMATO 6A'!F10</f>
        <v>199477780</v>
      </c>
      <c r="F11" s="476">
        <f>+'FORMATO 6A'!G10</f>
        <v>189559503.7</v>
      </c>
      <c r="G11" s="476">
        <f>+D11-E11</f>
        <v>279263680</v>
      </c>
      <c r="H11" s="344"/>
      <c r="I11" s="345"/>
    </row>
    <row r="12" spans="1:7" ht="15">
      <c r="A12" s="556" t="s">
        <v>574</v>
      </c>
      <c r="B12" s="557"/>
      <c r="C12" s="476"/>
      <c r="D12" s="476"/>
      <c r="E12" s="476"/>
      <c r="F12" s="476"/>
      <c r="G12" s="476"/>
    </row>
    <row r="13" spans="1:7" ht="15">
      <c r="A13" s="556" t="s">
        <v>575</v>
      </c>
      <c r="B13" s="557"/>
      <c r="C13" s="476"/>
      <c r="D13" s="476"/>
      <c r="E13" s="476"/>
      <c r="F13" s="476"/>
      <c r="G13" s="476"/>
    </row>
    <row r="14" spans="1:7" ht="15">
      <c r="A14" s="556" t="s">
        <v>576</v>
      </c>
      <c r="B14" s="557"/>
      <c r="C14" s="476"/>
      <c r="D14" s="476"/>
      <c r="E14" s="476"/>
      <c r="F14" s="476"/>
      <c r="G14" s="476"/>
    </row>
    <row r="15" spans="1:7" ht="15">
      <c r="A15" s="556" t="s">
        <v>577</v>
      </c>
      <c r="B15" s="557"/>
      <c r="C15" s="476"/>
      <c r="D15" s="476"/>
      <c r="E15" s="476"/>
      <c r="F15" s="476"/>
      <c r="G15" s="476"/>
    </row>
    <row r="16" spans="1:7" ht="15">
      <c r="A16" s="556" t="s">
        <v>578</v>
      </c>
      <c r="B16" s="695">
        <f>+B19+B20</f>
        <v>0</v>
      </c>
      <c r="C16" s="695"/>
      <c r="D16" s="695"/>
      <c r="E16" s="695"/>
      <c r="F16" s="695"/>
      <c r="G16" s="695"/>
    </row>
    <row r="17" spans="1:7" ht="15">
      <c r="A17" s="556" t="s">
        <v>579</v>
      </c>
      <c r="B17" s="695"/>
      <c r="C17" s="695"/>
      <c r="D17" s="695"/>
      <c r="E17" s="695"/>
      <c r="F17" s="695"/>
      <c r="G17" s="695"/>
    </row>
    <row r="18" spans="1:7" ht="15">
      <c r="A18" s="556" t="s">
        <v>580</v>
      </c>
      <c r="B18" s="695"/>
      <c r="C18" s="695"/>
      <c r="D18" s="695"/>
      <c r="E18" s="695"/>
      <c r="F18" s="695"/>
      <c r="G18" s="695"/>
    </row>
    <row r="19" spans="1:7" ht="15">
      <c r="A19" s="477" t="s">
        <v>581</v>
      </c>
      <c r="B19" s="557"/>
      <c r="C19" s="476"/>
      <c r="D19" s="476"/>
      <c r="E19" s="476"/>
      <c r="F19" s="476"/>
      <c r="G19" s="476"/>
    </row>
    <row r="20" spans="1:7" ht="15">
      <c r="A20" s="477" t="s">
        <v>582</v>
      </c>
      <c r="B20" s="557"/>
      <c r="C20" s="476"/>
      <c r="D20" s="476"/>
      <c r="E20" s="476"/>
      <c r="F20" s="476"/>
      <c r="G20" s="476"/>
    </row>
    <row r="21" spans="1:7" ht="15">
      <c r="A21" s="556" t="s">
        <v>583</v>
      </c>
      <c r="B21" s="557"/>
      <c r="C21" s="476"/>
      <c r="D21" s="476"/>
      <c r="E21" s="476"/>
      <c r="F21" s="476"/>
      <c r="G21" s="476"/>
    </row>
    <row r="22" spans="1:7" ht="15">
      <c r="A22" s="556"/>
      <c r="B22" s="557"/>
      <c r="C22" s="476"/>
      <c r="D22" s="476"/>
      <c r="E22" s="476"/>
      <c r="F22" s="476"/>
      <c r="G22" s="476"/>
    </row>
    <row r="23" spans="1:7" ht="15">
      <c r="A23" s="549" t="s">
        <v>584</v>
      </c>
      <c r="B23" s="558">
        <f>SUM(B24:B32)+B35</f>
        <v>0</v>
      </c>
      <c r="C23" s="558">
        <f>SUM(C24:C32)+C35</f>
        <v>0</v>
      </c>
      <c r="D23" s="558">
        <f>SUM(D24:D32)+D35</f>
        <v>0</v>
      </c>
      <c r="E23" s="558">
        <f>SUM(E24:E32)+E35</f>
        <v>0</v>
      </c>
      <c r="F23" s="558">
        <f>SUM(F24:F32)+F35</f>
        <v>0</v>
      </c>
      <c r="G23" s="558">
        <f>+D23-E23</f>
        <v>0</v>
      </c>
    </row>
    <row r="24" spans="1:9" ht="15">
      <c r="A24" s="556" t="s">
        <v>572</v>
      </c>
      <c r="B24" s="557"/>
      <c r="C24" s="476"/>
      <c r="D24" s="476"/>
      <c r="E24" s="476"/>
      <c r="F24" s="476"/>
      <c r="G24" s="476"/>
      <c r="H24" s="344"/>
      <c r="I24" s="345"/>
    </row>
    <row r="25" spans="1:7" ht="15">
      <c r="A25" s="556" t="s">
        <v>573</v>
      </c>
      <c r="B25" s="557">
        <v>0</v>
      </c>
      <c r="C25" s="476">
        <v>0</v>
      </c>
      <c r="D25" s="476">
        <f>+B25+C25</f>
        <v>0</v>
      </c>
      <c r="E25" s="476">
        <v>0</v>
      </c>
      <c r="F25" s="476">
        <v>0</v>
      </c>
      <c r="G25" s="557">
        <f>+D25-E25</f>
        <v>0</v>
      </c>
    </row>
    <row r="26" spans="1:7" ht="15">
      <c r="A26" s="556" t="s">
        <v>574</v>
      </c>
      <c r="B26" s="557"/>
      <c r="C26" s="476"/>
      <c r="D26" s="476"/>
      <c r="E26" s="476"/>
      <c r="F26" s="476"/>
      <c r="G26" s="476"/>
    </row>
    <row r="27" spans="1:7" ht="15">
      <c r="A27" s="556" t="s">
        <v>575</v>
      </c>
      <c r="B27" s="557"/>
      <c r="C27" s="476"/>
      <c r="D27" s="476"/>
      <c r="E27" s="476"/>
      <c r="F27" s="476"/>
      <c r="G27" s="476"/>
    </row>
    <row r="28" spans="1:7" ht="15">
      <c r="A28" s="556" t="s">
        <v>576</v>
      </c>
      <c r="B28" s="557"/>
      <c r="C28" s="476"/>
      <c r="D28" s="476"/>
      <c r="E28" s="476"/>
      <c r="F28" s="476"/>
      <c r="G28" s="476"/>
    </row>
    <row r="29" spans="1:7" ht="15">
      <c r="A29" s="556" t="s">
        <v>577</v>
      </c>
      <c r="B29" s="557"/>
      <c r="C29" s="476"/>
      <c r="D29" s="476"/>
      <c r="E29" s="476"/>
      <c r="F29" s="476"/>
      <c r="G29" s="476"/>
    </row>
    <row r="30" spans="1:7" ht="15">
      <c r="A30" s="556" t="s">
        <v>578</v>
      </c>
      <c r="B30" s="695">
        <f>+B33+B34</f>
        <v>0</v>
      </c>
      <c r="C30" s="695"/>
      <c r="D30" s="695"/>
      <c r="E30" s="695"/>
      <c r="F30" s="695"/>
      <c r="G30" s="695"/>
    </row>
    <row r="31" spans="1:7" ht="15">
      <c r="A31" s="556" t="s">
        <v>579</v>
      </c>
      <c r="B31" s="695"/>
      <c r="C31" s="695"/>
      <c r="D31" s="695"/>
      <c r="E31" s="695"/>
      <c r="F31" s="695"/>
      <c r="G31" s="695"/>
    </row>
    <row r="32" spans="1:7" ht="15">
      <c r="A32" s="556" t="s">
        <v>580</v>
      </c>
      <c r="B32" s="695"/>
      <c r="C32" s="695"/>
      <c r="D32" s="695"/>
      <c r="E32" s="695"/>
      <c r="F32" s="695"/>
      <c r="G32" s="695"/>
    </row>
    <row r="33" spans="1:7" ht="15">
      <c r="A33" s="477" t="s">
        <v>581</v>
      </c>
      <c r="B33" s="557"/>
      <c r="C33" s="476"/>
      <c r="D33" s="476"/>
      <c r="E33" s="476"/>
      <c r="F33" s="476"/>
      <c r="G33" s="476"/>
    </row>
    <row r="34" spans="1:7" ht="15">
      <c r="A34" s="477" t="s">
        <v>582</v>
      </c>
      <c r="B34" s="557"/>
      <c r="C34" s="476"/>
      <c r="D34" s="476"/>
      <c r="E34" s="476"/>
      <c r="F34" s="476"/>
      <c r="G34" s="476"/>
    </row>
    <row r="35" spans="1:7" ht="15">
      <c r="A35" s="556" t="s">
        <v>583</v>
      </c>
      <c r="B35" s="557"/>
      <c r="C35" s="476"/>
      <c r="D35" s="476"/>
      <c r="E35" s="476"/>
      <c r="F35" s="476"/>
      <c r="G35" s="476"/>
    </row>
    <row r="36" spans="1:7" ht="15">
      <c r="A36" s="555" t="s">
        <v>585</v>
      </c>
      <c r="B36" s="694">
        <f aca="true" t="shared" si="0" ref="B36:G36">+B9+B23</f>
        <v>479634656</v>
      </c>
      <c r="C36" s="694">
        <f t="shared" si="0"/>
        <v>-893195.9999999999</v>
      </c>
      <c r="D36" s="694">
        <f t="shared" si="0"/>
        <v>478741460</v>
      </c>
      <c r="E36" s="694">
        <f t="shared" si="0"/>
        <v>199477780</v>
      </c>
      <c r="F36" s="694">
        <f t="shared" si="0"/>
        <v>189559503.7</v>
      </c>
      <c r="G36" s="694">
        <f t="shared" si="0"/>
        <v>279263680</v>
      </c>
    </row>
    <row r="37" spans="1:7" ht="15">
      <c r="A37" s="555" t="s">
        <v>586</v>
      </c>
      <c r="B37" s="694"/>
      <c r="C37" s="694"/>
      <c r="D37" s="694"/>
      <c r="E37" s="694"/>
      <c r="F37" s="694"/>
      <c r="G37" s="694"/>
    </row>
    <row r="38" spans="1:7" ht="15">
      <c r="A38" s="546"/>
      <c r="B38" s="461"/>
      <c r="C38" s="478"/>
      <c r="D38" s="478"/>
      <c r="E38" s="478"/>
      <c r="F38" s="478"/>
      <c r="G38" s="478"/>
    </row>
    <row r="39" spans="1:7" ht="15">
      <c r="A39" s="542"/>
      <c r="B39" s="463"/>
      <c r="C39" s="463"/>
      <c r="D39" s="463"/>
      <c r="E39" s="463"/>
      <c r="F39" s="463"/>
      <c r="G39" s="463"/>
    </row>
    <row r="40" spans="1:7" ht="15">
      <c r="A40" s="542"/>
      <c r="B40" s="463"/>
      <c r="C40" s="463"/>
      <c r="D40" s="463"/>
      <c r="E40" s="463"/>
      <c r="F40" s="463"/>
      <c r="G40" s="463"/>
    </row>
    <row r="41" spans="1:7" ht="15">
      <c r="A41" s="542"/>
      <c r="B41" s="463"/>
      <c r="C41" s="463"/>
      <c r="D41" s="463"/>
      <c r="E41" s="463"/>
      <c r="F41" s="463"/>
      <c r="G41" s="463"/>
    </row>
    <row r="42" spans="1:7" ht="15">
      <c r="A42" s="542"/>
      <c r="B42" s="463"/>
      <c r="C42" s="463"/>
      <c r="D42" s="463"/>
      <c r="E42" s="463"/>
      <c r="F42" s="463"/>
      <c r="G42" s="463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2021-04-09T17:14:52Z</cp:lastPrinted>
  <dcterms:created xsi:type="dcterms:W3CDTF">2016-11-22T16:59:39Z</dcterms:created>
  <dcterms:modified xsi:type="dcterms:W3CDTF">2021-07-21T16:48:53Z</dcterms:modified>
  <cp:category/>
  <cp:version/>
  <cp:contentType/>
  <cp:contentStatus/>
</cp:coreProperties>
</file>