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<sst xmlns="http://schemas.openxmlformats.org/spreadsheetml/2006/main" count="694" uniqueCount="456">
  <si>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</si>
  <si>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</si>
  <si>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</si>
  <si>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</si>
  <si>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</si>
  <si>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</si>
  <si>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</si>
  <si>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</si>
  <si>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</si>
  <si>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</si>
  <si>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</si>
  <si>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</si>
  <si>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</si>
  <si>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</si>
  <si>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</si>
  <si>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</si>
  <si>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</si>
  <si>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</si>
  <si>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</si>
  <si>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</si>
  <si>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</si>
  <si>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</si>
  <si>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</si>
  <si>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</si>
  <si>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</si>
  <si>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</si>
  <si>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</si>
  <si>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</si>
  <si>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</si>
  <si>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</si>
  <si>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</si>
  <si>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</si>
  <si>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</si>
  <si>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</si>
  <si>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</si>
  <si>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</si>
  <si>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</si>
  <si>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</si>
  <si>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</si>
  <si>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</si>
  <si>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</si>
  <si>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</si>
  <si>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</si>
  <si>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</si>
  <si>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</si>
  <si>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</si>
  <si>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</si>
  <si>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</si>
  <si>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</si>
  <si>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</si>
  <si>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</si>
  <si>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</si>
  <si>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</si>
  <si>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</si>
  <si>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</si>
  <si>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</si>
  <si>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</si>
  <si>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</si>
  <si>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</si>
  <si>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</si>
  <si>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</si>
  <si>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</si>
  <si>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</si>
  <si>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</si>
  <si>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</si>
  <si>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</si>
  <si>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</si>
  <si>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</si>
  <si>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</si>
  <si>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</si>
  <si>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</si>
  <si>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</si>
  <si>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</si>
  <si>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</si>
  <si>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</si>
  <si>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</si>
  <si>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</si>
  <si>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</si>
  <si>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</si>
  <si>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</si>
  <si>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</si>
  <si>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</si>
  <si>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</si>
  <si>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</si>
  <si>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</si>
  <si>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</si>
  <si>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</si>
  <si>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</si>
  <si>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</si>
  <si>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</si>
  <si>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</si>
  <si>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</si>
  <si>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</si>
  <si>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</si>
  <si>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</si>
  <si>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</si>
  <si>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</si>
  <si>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</si>
  <si>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</si>
  <si>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</si>
  <si>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</si>
  <si>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</si>
  <si>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</si>
  <si>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</si>
  <si>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</si>
  <si>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</si>
  <si>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</si>
  <si>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</si>
  <si>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</si>
  <si>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</si>
  <si>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</si>
  <si>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</si>
  <si>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</si>
  <si>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</si>
  <si>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</si>
  <si>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</si>
  <si>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</si>
  <si>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</si>
  <si>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</si>
  <si>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</si>
  <si>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</si>
  <si>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2020 y al 30 de Junio de 2021 (b)</t>
  </si>
  <si>
    <t>2021 (d)</t>
  </si>
  <si>
    <t>31 de diciembre de 2020 (e)</t>
  </si>
  <si>
    <t>Informe Analítico de la Deuda Pública y Otros Pasivos - LDF</t>
  </si>
  <si>
    <t>Del 1 de Enero al 30 de Junio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</si>
  <si>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</si>
  <si>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</si>
  <si>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</si>
  <si>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</si>
  <si>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</si>
  <si>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</si>
  <si>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</si>
  <si>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</si>
  <si>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</si>
  <si>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</si>
  <si>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</si>
  <si>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</si>
  <si>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</si>
  <si>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</si>
  <si>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</si>
  <si>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</si>
  <si>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</si>
  <si>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</si>
  <si>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</si>
  <si>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</si>
  <si>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</si>
  <si>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</si>
  <si>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</si>
  <si>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</si>
  <si>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</si>
  <si>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</si>
  <si>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</si>
  <si>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</si>
  <si>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</si>
  <si>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</si>
  <si>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</si>
  <si>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</si>
  <si>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</si>
  <si>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</si>
  <si>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</si>
  <si>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</si>
  <si>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</si>
  <si>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</si>
  <si>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</si>
  <si>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</si>
  <si>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</si>
  <si>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</si>
  <si>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</si>
  <si>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</si>
  <si>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</si>
  <si>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</si>
  <si>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</si>
  <si>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</si>
  <si>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</si>
  <si>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</si>
  <si>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</si>
  <si>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</si>
  <si>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</si>
  <si>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</si>
  <si>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</si>
  <si>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</si>
  <si>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</si>
  <si>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</si>
  <si>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</si>
  <si>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</si>
  <si>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</si>
  <si>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</si>
  <si>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</si>
  <si>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</si>
  <si>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</si>
  <si>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</si>
  <si>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</si>
  <si>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</si>
  <si>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</si>
  <si>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</si>
  <si>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</si>
  <si>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</si>
  <si>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</si>
  <si>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</si>
  <si>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</si>
  <si>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</si>
  <si>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</si>
  <si>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</si>
  <si>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</si>
  <si>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</si>
  <si>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</si>
  <si>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</si>
  <si>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</si>
  <si>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</si>
  <si>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</si>
  <si>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</si>
  <si>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</si>
  <si>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</si>
  <si>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</si>
  <si>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</si>
  <si>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</si>
  <si>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</si>
  <si>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</si>
  <si>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</si>
  <si>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</si>
  <si>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</si>
  <si>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</si>
  <si>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</si>
  <si>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</si>
  <si>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</si>
  <si>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</si>
  <si>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</si>
  <si>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</si>
  <si>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</si>
  <si>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</si>
  <si>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</si>
  <si>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</si>
  <si>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</si>
  <si>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</si>
  <si>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</si>
  <si>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</si>
  <si>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</si>
  <si>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</si>
  <si>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</si>
  <si>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</si>
  <si>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</si>
  <si>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</si>
  <si>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</si>
  <si>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</si>
  <si>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</si>
  <si>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</si>
  <si>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</si>
  <si>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</si>
  <si>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</si>
  <si>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</si>
  <si>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</si>
  <si>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</si>
  <si>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</si>
  <si>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</si>
  <si>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</si>
  <si>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</si>
  <si>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</si>
  <si>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</si>
  <si>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</si>
  <si>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</si>
  <si>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</si>
  <si>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</si>
  <si>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</si>
  <si>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</si>
  <si>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</si>
  <si>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</si>
  <si>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</si>
  <si>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</si>
  <si>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</si>
  <si>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</si>
  <si>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</si>
  <si>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</si>
  <si>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</si>
  <si>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</si>
  <si>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</si>
  <si>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</si>
  <si>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</si>
  <si>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</si>
  <si>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</si>
  <si>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</si>
  <si>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</si>
  <si>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</si>
  <si>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</si>
  <si>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</si>
  <si>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</si>
  <si>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</si>
  <si>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</si>
  <si>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</si>
  <si>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</si>
  <si>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</si>
  <si>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</si>
  <si>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</si>
  <si>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</si>
  <si>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</si>
  <si>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</si>
  <si>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</si>
  <si>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</si>
  <si>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</si>
  <si>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</si>
  <si>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</si>
  <si>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</si>
  <si>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</si>
  <si>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</si>
  <si>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</si>
  <si>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</si>
  <si>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</si>
  <si>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</si>
  <si>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</si>
  <si>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</si>
  <si>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</si>
  <si>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</si>
  <si>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</si>
  <si>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</si>
  <si>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</si>
  <si>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</si>
  <si>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</si>
  <si>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</si>
  <si>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</si>
  <si>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</si>
  <si>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</si>
  <si>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</si>
  <si>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</si>
  <si>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</si>
  <si>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</si>
  <si>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</si>
  <si>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</si>
  <si>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</si>
  <si>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</si>
  <si>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</si>
  <si>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</si>
  <si>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</si>
  <si>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</si>
  <si>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</si>
  <si>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</si>
  <si>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</si>
  <si>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</si>
  <si>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</si>
  <si>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</si>
  <si>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</si>
  <si>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</si>
  <si>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</si>
  <si>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</si>
  <si>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</si>
  <si>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</si>
  <si>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</si>
  <si>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</si>
  <si>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</si>
  <si>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</si>
  <si>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</si>
  <si>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</si>
  <si>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</si>
  <si>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</si>
  <si>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</si>
  <si>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</si>
  <si>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</si>
  <si>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</si>
  <si>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</si>
  <si>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</si>
  <si>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</si>
  <si>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</si>
  <si>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</si>
  <si>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</si>
  <si>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</si>
  <si>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</si>
  <si>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</si>
  <si>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</si>
  <si>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</si>
  <si>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</si>
  <si>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</si>
  <si>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</si>
  <si>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</si>
  <si>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</si>
  <si>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</si>
  <si>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</si>
  <si>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</si>
  <si>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</si>
  <si>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</si>
  <si>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</si>
  <si>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</si>
  <si>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</si>
  <si>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</si>
  <si>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</si>
  <si>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</si>
  <si>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</si>
  <si>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</si>
  <si>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</si>
  <si>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</si>
  <si>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</si>
  <si>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</si>
  <si>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</si>
  <si>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</si>
  <si>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</si>
  <si>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</si>
  <si>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</si>
  <si>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</si>
  <si>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</si>
  <si>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</si>
  <si>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</si>
  <si>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</si>
  <si>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</si>
  <si>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</si>
  <si>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</si>
  <si>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</si>
  <si>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</si>
  <si>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</si>
  <si>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</si>
  <si>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</si>
  <si>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</si>
  <si>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</si>
  <si>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</si>
  <si>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</si>
  <si>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</si>
  <si>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</si>
  <si>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</si>
  <si>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</si>
  <si>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</si>
  <si>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</si>
  <si>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</si>
  <si>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</si>
  <si>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</si>
  <si>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</si>
  <si>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</si>
  <si>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</si>
  <si>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</si>
  <si>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</si>
  <si>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</si>
  <si>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</si>
  <si>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</si>
  <si>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</si>
  <si>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</si>
  <si>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</si>
  <si>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</si>
  <si>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</si>
  <si>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</si>
  <si>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</si>
  <si>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</si>
  <si>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</si>
  <si>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</si>
  <si>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</si>
  <si>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</si>
  <si>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</si>
  <si>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</si>
  <si>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</si>
  <si>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</si>
  <si>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</si>
  <si>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</si>
  <si>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</si>
  <si>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</si>
  <si>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Mtro. Mario Alberto Bojalil Bojalil </t>
  </si>
  <si>
    <t>Director</t>
  </si>
  <si>
    <t>Jefe del Departamento Administrativo</t>
  </si>
  <si>
    <t>C.P. Jazmin Lizette Paredes Cornejo</t>
  </si>
  <si>
    <t>Jefe de Departamento Administrativo</t>
  </si>
  <si>
    <t>Mtro Mario Alberto Bojalil Bojalil</t>
  </si>
  <si>
    <t xml:space="preserve">Jefe del Departamento Administrativo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</si>
</sst>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3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/>
    </xf>
    <xf numFmtId="0" fontId="47" fillId="33" borderId="18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2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3" fillId="0" borderId="33" xfId="0" applyNumberFormat="1" applyFont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92" sqref="E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1" t="s">
        <v>120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121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4801562.56</v>
      </c>
      <c r="D9" s="9">
        <f>SUM(D10:D16)</f>
        <v>4784372.51</v>
      </c>
      <c r="E9" s="11" t="s">
        <v>8</v>
      </c>
      <c r="F9" s="9">
        <f>SUM(F10:F18)</f>
        <v>239860.94</v>
      </c>
      <c r="G9" s="9">
        <f>SUM(G10:G18)</f>
        <v>137585.71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194398.5</v>
      </c>
      <c r="G10" s="9">
        <v>137409.71</v>
      </c>
    </row>
    <row r="11" spans="2:7" ht="12.75">
      <c r="B11" s="12" t="s">
        <v>11</v>
      </c>
      <c r="C11" s="9">
        <v>50268.46</v>
      </c>
      <c r="D11" s="9">
        <v>27139.12</v>
      </c>
      <c r="E11" s="13" t="s">
        <v>12</v>
      </c>
      <c r="F11" s="9">
        <v>0</v>
      </c>
      <c r="G11" s="9">
        <v>176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4757233.39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45462.44</v>
      </c>
      <c r="G16" s="9">
        <v>0</v>
      </c>
    </row>
    <row r="17" spans="2:7" ht="12.75">
      <c r="B17" s="10" t="s">
        <v>23</v>
      </c>
      <c r="C17" s="9">
        <f>SUM(C18:C24)</f>
        <v>380060.75</v>
      </c>
      <c r="D17" s="9">
        <f>SUM(D18:D24)</f>
        <v>377871.14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380060.75</v>
      </c>
      <c r="D20" s="9">
        <v>377871.14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42962.36</v>
      </c>
      <c r="G31" s="9">
        <f>SUM(G32:G37)</f>
        <v>42316.21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42962.36</v>
      </c>
      <c r="G33" s="9">
        <v>42316.21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5181623.31</v>
      </c>
      <c r="D47" s="9">
        <f>D9+D17+D25+D31+D37+D38+D41</f>
        <v>5162243.649999999</v>
      </c>
      <c r="E47" s="8" t="s">
        <v>82</v>
      </c>
      <c r="F47" s="9">
        <f>F9+F19+F23+F26+F27+F31+F38+F42</f>
        <v>282823.3</v>
      </c>
      <c r="G47" s="9">
        <f>G9+G19+G23+G26+G27+G31+G38+G42</f>
        <v>179901.91999999998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2234902.14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282823.3</v>
      </c>
      <c r="G59" s="9">
        <f>G47+G57</f>
        <v>179901.91999999998</v>
      </c>
    </row>
    <row r="60" spans="2:7" ht="25.5">
      <c r="B60" s="6" t="s">
        <v>102</v>
      </c>
      <c r="C60" s="9">
        <f>SUM(C50:C58)</f>
        <v>2244489.49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7426112.8</v>
      </c>
      <c r="D62" s="9">
        <f>D47+D60</f>
        <v>7406733.14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7143289.5</v>
      </c>
      <c r="G68" s="9">
        <f>SUM(G69:G73)</f>
        <v>7226831.220000001</v>
      </c>
    </row>
    <row r="69" spans="2:7" ht="12.75">
      <c r="B69" s="10"/>
      <c r="C69" s="9"/>
      <c r="D69" s="9"/>
      <c r="E69" s="11" t="s">
        <v>110</v>
      </c>
      <c r="F69" s="9">
        <v>-38079.45</v>
      </c>
      <c r="G69" s="9">
        <v>-140403.84</v>
      </c>
    </row>
    <row r="70" spans="2:7" ht="12.75">
      <c r="B70" s="10"/>
      <c r="C70" s="9"/>
      <c r="D70" s="9"/>
      <c r="E70" s="11" t="s">
        <v>111</v>
      </c>
      <c r="F70" s="9">
        <v>399245.25</v>
      </c>
      <c r="G70" s="9">
        <v>585111.36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7143289.5</v>
      </c>
      <c r="G79" s="9">
        <f>G63+G68+G75</f>
        <v>7226831.220000001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7426112.8</v>
      </c>
      <c r="G81" s="9">
        <f>G59+G79</f>
        <v>7406733.140000001</v>
      </c>
    </row>
    <row r="82" spans="2:7" ht="13.5" thickBot="1">
      <c r="B82" s="16"/>
      <c r="C82" s="17"/>
      <c r="D82" s="17"/>
      <c r="E82" s="18"/>
      <c r="F82" s="19"/>
      <c r="G82" s="19"/>
    </row>
    <row r="89" spans="2:6" ht="12.75">
      <c r="B89" s="170"/>
      <c r="C89" s="170"/>
      <c r="E89" s="170"/>
      <c r="F89" s="170"/>
    </row>
    <row r="90" spans="2:6" ht="12.75">
      <c r="B90" s="159" t="s">
        <v>449</v>
      </c>
      <c r="C90" s="159"/>
      <c r="E90" s="160" t="s">
        <v>452</v>
      </c>
      <c r="F90" s="160"/>
    </row>
    <row r="91" spans="2:6" ht="12.75">
      <c r="B91" s="159" t="s">
        <v>450</v>
      </c>
      <c r="C91" s="159"/>
      <c r="E91" s="159" t="s">
        <v>453</v>
      </c>
      <c r="F91" s="159"/>
    </row>
  </sheetData>
  <sheetProtection/>
  <mergeCells count="10">
    <mergeCell ref="B90:C90"/>
    <mergeCell ref="B91:C91"/>
    <mergeCell ref="E90:F90"/>
    <mergeCell ref="E91:F91"/>
    <mergeCell ref="B2:G2"/>
    <mergeCell ref="B3:G3"/>
    <mergeCell ref="B4:G4"/>
    <mergeCell ref="B5:G5"/>
    <mergeCell ref="B89:C89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8" sqref="E48:H49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1" t="s">
        <v>120</v>
      </c>
      <c r="C2" s="172"/>
      <c r="D2" s="172"/>
      <c r="E2" s="172"/>
      <c r="F2" s="172"/>
      <c r="G2" s="172"/>
      <c r="H2" s="172"/>
      <c r="I2" s="173"/>
    </row>
    <row r="3" spans="2:9" ht="13.5" thickBot="1">
      <c r="B3" s="174" t="s">
        <v>124</v>
      </c>
      <c r="C3" s="175"/>
      <c r="D3" s="175"/>
      <c r="E3" s="175"/>
      <c r="F3" s="175"/>
      <c r="G3" s="175"/>
      <c r="H3" s="175"/>
      <c r="I3" s="176"/>
    </row>
    <row r="4" spans="2:9" ht="13.5" thickBot="1">
      <c r="B4" s="174" t="s">
        <v>125</v>
      </c>
      <c r="C4" s="175"/>
      <c r="D4" s="175"/>
      <c r="E4" s="175"/>
      <c r="F4" s="175"/>
      <c r="G4" s="175"/>
      <c r="H4" s="175"/>
      <c r="I4" s="176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179901.92</v>
      </c>
      <c r="D17" s="30"/>
      <c r="E17" s="30"/>
      <c r="F17" s="30"/>
      <c r="G17" s="31">
        <v>282823.3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179901.92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282823.3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7" t="s">
        <v>161</v>
      </c>
      <c r="C31" s="177"/>
      <c r="D31" s="177"/>
      <c r="E31" s="177"/>
      <c r="F31" s="177"/>
      <c r="G31" s="177"/>
      <c r="H31" s="177"/>
      <c r="I31" s="177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8" t="s">
        <v>163</v>
      </c>
      <c r="C34" s="178" t="s">
        <v>164</v>
      </c>
      <c r="D34" s="178" t="s">
        <v>165</v>
      </c>
      <c r="E34" s="42" t="s">
        <v>166</v>
      </c>
      <c r="F34" s="178" t="s">
        <v>167</v>
      </c>
      <c r="G34" s="42" t="s">
        <v>168</v>
      </c>
      <c r="H34" s="39"/>
      <c r="I34" s="39"/>
    </row>
    <row r="35" spans="2:9" ht="15.75" customHeight="1" thickBot="1">
      <c r="B35" s="179"/>
      <c r="C35" s="179"/>
      <c r="D35" s="179"/>
      <c r="E35" s="43" t="s">
        <v>169</v>
      </c>
      <c r="F35" s="179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  <row r="47" spans="2:8" ht="12.75">
      <c r="B47" s="170"/>
      <c r="C47" s="170"/>
      <c r="D47" s="1"/>
      <c r="E47" s="170"/>
      <c r="F47" s="170"/>
      <c r="G47" s="170"/>
      <c r="H47" s="170"/>
    </row>
    <row r="48" spans="2:8" ht="12.75">
      <c r="B48" s="159" t="s">
        <v>449</v>
      </c>
      <c r="C48" s="159"/>
      <c r="D48" s="1"/>
      <c r="E48" s="160" t="s">
        <v>452</v>
      </c>
      <c r="F48" s="160"/>
      <c r="G48" s="160"/>
      <c r="H48" s="160"/>
    </row>
    <row r="49" spans="2:8" ht="12.75">
      <c r="B49" s="159" t="s">
        <v>450</v>
      </c>
      <c r="C49" s="159"/>
      <c r="D49" s="1"/>
      <c r="E49" s="159" t="s">
        <v>451</v>
      </c>
      <c r="F49" s="159"/>
      <c r="G49" s="159"/>
      <c r="H49" s="159"/>
    </row>
  </sheetData>
  <sheetProtection/>
  <mergeCells count="15">
    <mergeCell ref="B47:C47"/>
    <mergeCell ref="E47:H47"/>
    <mergeCell ref="B48:C48"/>
    <mergeCell ref="E48:H48"/>
    <mergeCell ref="B49:C49"/>
    <mergeCell ref="E49:H49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B28" sqref="B28:I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1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ht="15.75" thickBot="1">
      <c r="B3" s="174" t="s">
        <v>175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 thickBot="1">
      <c r="B4" s="174" t="s">
        <v>125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8" spans="2:9" ht="15">
      <c r="B28" s="180"/>
      <c r="C28" s="180"/>
      <c r="D28" s="180"/>
      <c r="E28" s="1"/>
      <c r="F28" s="170"/>
      <c r="G28" s="170"/>
      <c r="H28" s="170"/>
      <c r="I28" s="170"/>
    </row>
    <row r="29" spans="2:9" ht="15">
      <c r="B29" s="159" t="s">
        <v>449</v>
      </c>
      <c r="C29" s="159"/>
      <c r="D29" s="159"/>
      <c r="E29" s="1"/>
      <c r="F29" s="160" t="s">
        <v>452</v>
      </c>
      <c r="G29" s="160"/>
      <c r="H29" s="160"/>
      <c r="I29" s="160"/>
    </row>
    <row r="30" spans="2:9" ht="15">
      <c r="B30" s="159" t="s">
        <v>450</v>
      </c>
      <c r="C30" s="159"/>
      <c r="D30" s="159"/>
      <c r="E30" s="1"/>
      <c r="F30" s="159" t="s">
        <v>451</v>
      </c>
      <c r="G30" s="159"/>
      <c r="H30" s="159"/>
      <c r="I30" s="159"/>
    </row>
  </sheetData>
  <sheetProtection/>
  <mergeCells count="10">
    <mergeCell ref="B29:D29"/>
    <mergeCell ref="B30:D30"/>
    <mergeCell ref="F28:I28"/>
    <mergeCell ref="F29:I29"/>
    <mergeCell ref="F30:I30"/>
    <mergeCell ref="B2:L2"/>
    <mergeCell ref="B3:L3"/>
    <mergeCell ref="B4:L4"/>
    <mergeCell ref="B5:L5"/>
    <mergeCell ref="B28:D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D97" sqref="D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83" t="s">
        <v>202</v>
      </c>
      <c r="C3" s="184"/>
      <c r="D3" s="184"/>
      <c r="E3" s="185"/>
    </row>
    <row r="4" spans="2:5" ht="12.75">
      <c r="B4" s="183" t="s">
        <v>125</v>
      </c>
      <c r="C4" s="184"/>
      <c r="D4" s="184"/>
      <c r="E4" s="185"/>
    </row>
    <row r="5" spans="2:5" ht="13.5" thickBot="1">
      <c r="B5" s="186" t="s">
        <v>1</v>
      </c>
      <c r="C5" s="187"/>
      <c r="D5" s="187"/>
      <c r="E5" s="188"/>
    </row>
    <row r="6" spans="2:5" ht="13.5" thickBot="1">
      <c r="B6" s="56"/>
      <c r="C6" s="56"/>
      <c r="D6" s="56"/>
      <c r="E6" s="56"/>
    </row>
    <row r="7" spans="2:5" ht="12.75">
      <c r="B7" s="189" t="s">
        <v>2</v>
      </c>
      <c r="C7" s="21" t="s">
        <v>203</v>
      </c>
      <c r="D7" s="191" t="s">
        <v>204</v>
      </c>
      <c r="E7" s="21" t="s">
        <v>205</v>
      </c>
    </row>
    <row r="8" spans="2:5" ht="13.5" thickBot="1">
      <c r="B8" s="190"/>
      <c r="C8" s="22" t="s">
        <v>206</v>
      </c>
      <c r="D8" s="192"/>
      <c r="E8" s="22" t="s">
        <v>207</v>
      </c>
    </row>
    <row r="9" spans="2:5" ht="12.75">
      <c r="B9" s="57" t="s">
        <v>208</v>
      </c>
      <c r="C9" s="58">
        <f>SUM(C10:C12)</f>
        <v>2005993.43</v>
      </c>
      <c r="D9" s="58">
        <f>SUM(D10:D12)</f>
        <v>861641.29</v>
      </c>
      <c r="E9" s="58">
        <f>SUM(E10:E12)</f>
        <v>861641.29</v>
      </c>
    </row>
    <row r="10" spans="2:5" ht="12.75">
      <c r="B10" s="59" t="s">
        <v>209</v>
      </c>
      <c r="C10" s="60">
        <v>2005993.43</v>
      </c>
      <c r="D10" s="60">
        <v>861641.29</v>
      </c>
      <c r="E10" s="60">
        <v>861641.29</v>
      </c>
    </row>
    <row r="11" spans="2:5" ht="12.75">
      <c r="B11" s="59" t="s">
        <v>210</v>
      </c>
      <c r="C11" s="60"/>
      <c r="D11" s="60"/>
      <c r="E11" s="60"/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2005993.42</v>
      </c>
      <c r="D14" s="58">
        <f>SUM(D15:D16)</f>
        <v>899720.74</v>
      </c>
      <c r="E14" s="58">
        <f>SUM(E15:E16)</f>
        <v>842731.95</v>
      </c>
    </row>
    <row r="15" spans="2:5" ht="12.75">
      <c r="B15" s="59" t="s">
        <v>213</v>
      </c>
      <c r="C15" s="60">
        <v>2005993.42</v>
      </c>
      <c r="D15" s="60">
        <v>899720.74</v>
      </c>
      <c r="E15" s="60">
        <v>842731.95</v>
      </c>
    </row>
    <row r="16" spans="2:5" ht="12.75">
      <c r="B16" s="59" t="s">
        <v>214</v>
      </c>
      <c r="C16" s="60"/>
      <c r="D16" s="60"/>
      <c r="E16" s="60"/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58">
        <f>SUM(C19:C20)</f>
        <v>0</v>
      </c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0.010000000009313226</v>
      </c>
      <c r="D22" s="57">
        <f>D9-D14+D18</f>
        <v>-38079.44999999995</v>
      </c>
      <c r="E22" s="57">
        <f>E9-E14+E18</f>
        <v>18909.340000000084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0.010000000009313226</v>
      </c>
      <c r="D24" s="57">
        <f>D22-D12</f>
        <v>-38079.44999999995</v>
      </c>
      <c r="E24" s="57">
        <f>E22-E12</f>
        <v>18909.340000000084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0.010000000009313226</v>
      </c>
      <c r="D26" s="58">
        <f>D24-D18</f>
        <v>-38079.44999999995</v>
      </c>
      <c r="E26" s="58">
        <f>E24-E18</f>
        <v>18909.340000000084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97"/>
      <c r="C28" s="197"/>
      <c r="D28" s="197"/>
      <c r="E28" s="197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0.010000000009313226</v>
      </c>
      <c r="D35" s="58">
        <f>D26-D31</f>
        <v>-38079.44999999995</v>
      </c>
      <c r="E35" s="58">
        <f>E26-E31</f>
        <v>18909.340000000084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93" t="s">
        <v>221</v>
      </c>
      <c r="C38" s="195" t="s">
        <v>228</v>
      </c>
      <c r="D38" s="181" t="s">
        <v>204</v>
      </c>
      <c r="E38" s="71" t="s">
        <v>205</v>
      </c>
    </row>
    <row r="39" spans="2:5" ht="13.5" thickBot="1">
      <c r="B39" s="194"/>
      <c r="C39" s="196"/>
      <c r="D39" s="182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93" t="s">
        <v>221</v>
      </c>
      <c r="C51" s="71" t="s">
        <v>203</v>
      </c>
      <c r="D51" s="181" t="s">
        <v>204</v>
      </c>
      <c r="E51" s="71" t="s">
        <v>205</v>
      </c>
    </row>
    <row r="52" spans="2:5" ht="13.5" thickBot="1">
      <c r="B52" s="194"/>
      <c r="C52" s="72" t="s">
        <v>222</v>
      </c>
      <c r="D52" s="182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2005993.43</v>
      </c>
      <c r="D54" s="78">
        <f>D10</f>
        <v>861641.29</v>
      </c>
      <c r="E54" s="78">
        <f>E10</f>
        <v>861641.29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2005993.42</v>
      </c>
      <c r="D60" s="74">
        <f>D15</f>
        <v>899720.74</v>
      </c>
      <c r="E60" s="74">
        <f>E15</f>
        <v>842731.95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0.010000000009313226</v>
      </c>
      <c r="D64" s="75">
        <f>D54+D56-D60+D62</f>
        <v>-38079.44999999995</v>
      </c>
      <c r="E64" s="75">
        <f>E54+E56-E60+E62</f>
        <v>18909.340000000084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0.010000000009313226</v>
      </c>
      <c r="D66" s="75">
        <f>D64-D56</f>
        <v>-38079.44999999995</v>
      </c>
      <c r="E66" s="75">
        <f>E64-E56</f>
        <v>18909.340000000084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93" t="s">
        <v>221</v>
      </c>
      <c r="C69" s="195" t="s">
        <v>228</v>
      </c>
      <c r="D69" s="181" t="s">
        <v>204</v>
      </c>
      <c r="E69" s="71" t="s">
        <v>205</v>
      </c>
    </row>
    <row r="70" spans="2:5" ht="13.5" thickBot="1">
      <c r="B70" s="194"/>
      <c r="C70" s="196"/>
      <c r="D70" s="182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0</v>
      </c>
      <c r="E72" s="78">
        <f>E11</f>
        <v>0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0</v>
      </c>
      <c r="D78" s="74">
        <f>D16</f>
        <v>0</v>
      </c>
      <c r="E78" s="74">
        <f>E16</f>
        <v>0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0</v>
      </c>
      <c r="D82" s="75">
        <f>D72+D74-D78+D80</f>
        <v>0</v>
      </c>
      <c r="E82" s="75">
        <f>E72+E74-E78+E80</f>
        <v>0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0</v>
      </c>
      <c r="D84" s="75">
        <f>D82-D74</f>
        <v>0</v>
      </c>
      <c r="E84" s="75">
        <f>E82-E74</f>
        <v>0</v>
      </c>
    </row>
    <row r="85" spans="2:5" ht="13.5" thickBot="1">
      <c r="B85" s="79"/>
      <c r="C85" s="80"/>
      <c r="D85" s="79"/>
      <c r="E85" s="79"/>
    </row>
    <row r="94" spans="2:5" ht="12.75">
      <c r="B94" s="151"/>
      <c r="D94" s="151"/>
      <c r="E94" s="151"/>
    </row>
    <row r="95" spans="2:5" ht="12.75">
      <c r="B95" s="2" t="s">
        <v>454</v>
      </c>
      <c r="D95" s="160" t="s">
        <v>452</v>
      </c>
      <c r="E95" s="160"/>
    </row>
    <row r="96" spans="2:5" ht="12.75">
      <c r="B96" s="2" t="s">
        <v>450</v>
      </c>
      <c r="D96" s="159" t="s">
        <v>455</v>
      </c>
      <c r="E96" s="159"/>
    </row>
  </sheetData>
  <sheetProtection/>
  <mergeCells count="17">
    <mergeCell ref="D95:E95"/>
    <mergeCell ref="D96:E96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83" sqref="I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83" t="s">
        <v>244</v>
      </c>
      <c r="C3" s="184"/>
      <c r="D3" s="184"/>
      <c r="E3" s="184"/>
      <c r="F3" s="184"/>
      <c r="G3" s="184"/>
      <c r="H3" s="185"/>
    </row>
    <row r="4" spans="2:8" ht="12.75">
      <c r="B4" s="183" t="s">
        <v>125</v>
      </c>
      <c r="C4" s="184"/>
      <c r="D4" s="184"/>
      <c r="E4" s="184"/>
      <c r="F4" s="184"/>
      <c r="G4" s="184"/>
      <c r="H4" s="185"/>
    </row>
    <row r="5" spans="2:8" ht="13.5" thickBot="1">
      <c r="B5" s="186" t="s">
        <v>1</v>
      </c>
      <c r="C5" s="187"/>
      <c r="D5" s="187"/>
      <c r="E5" s="187"/>
      <c r="F5" s="187"/>
      <c r="G5" s="187"/>
      <c r="H5" s="188"/>
    </row>
    <row r="6" spans="2:8" ht="13.5" thickBot="1">
      <c r="B6" s="20"/>
      <c r="C6" s="198" t="s">
        <v>245</v>
      </c>
      <c r="D6" s="199"/>
      <c r="E6" s="199"/>
      <c r="F6" s="199"/>
      <c r="G6" s="200"/>
      <c r="H6" s="201" t="s">
        <v>246</v>
      </c>
    </row>
    <row r="7" spans="2:8" ht="12.75">
      <c r="B7" s="88" t="s">
        <v>221</v>
      </c>
      <c r="C7" s="201" t="s">
        <v>247</v>
      </c>
      <c r="D7" s="191" t="s">
        <v>248</v>
      </c>
      <c r="E7" s="201" t="s">
        <v>249</v>
      </c>
      <c r="F7" s="201" t="s">
        <v>204</v>
      </c>
      <c r="G7" s="201" t="s">
        <v>250</v>
      </c>
      <c r="H7" s="202"/>
    </row>
    <row r="8" spans="2:8" ht="13.5" thickBot="1">
      <c r="B8" s="89" t="s">
        <v>134</v>
      </c>
      <c r="C8" s="203"/>
      <c r="D8" s="192"/>
      <c r="E8" s="203"/>
      <c r="F8" s="203"/>
      <c r="G8" s="203"/>
      <c r="H8" s="203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>
        <v>706605.87</v>
      </c>
      <c r="D13" s="91">
        <v>0</v>
      </c>
      <c r="E13" s="90">
        <f t="shared" si="0"/>
        <v>706605.87</v>
      </c>
      <c r="F13" s="91">
        <v>209745</v>
      </c>
      <c r="G13" s="91">
        <v>209745</v>
      </c>
      <c r="H13" s="90">
        <f t="shared" si="1"/>
        <v>-496860.87</v>
      </c>
    </row>
    <row r="14" spans="2:8" ht="12.75">
      <c r="B14" s="82" t="s">
        <v>256</v>
      </c>
      <c r="C14" s="90">
        <v>133685.12</v>
      </c>
      <c r="D14" s="91">
        <v>0</v>
      </c>
      <c r="E14" s="90">
        <f t="shared" si="0"/>
        <v>133685.12</v>
      </c>
      <c r="F14" s="91">
        <v>69045.07</v>
      </c>
      <c r="G14" s="91">
        <v>69045.07</v>
      </c>
      <c r="H14" s="90">
        <f t="shared" si="1"/>
        <v>-64640.04999999999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280</v>
      </c>
      <c r="C38" s="90">
        <f aca="true" t="shared" si="6" ref="C38:H38">C39+C40</f>
        <v>1165702.44</v>
      </c>
      <c r="D38" s="90">
        <f t="shared" si="6"/>
        <v>0</v>
      </c>
      <c r="E38" s="90">
        <f t="shared" si="6"/>
        <v>1165702.44</v>
      </c>
      <c r="F38" s="90">
        <f t="shared" si="6"/>
        <v>582851.22</v>
      </c>
      <c r="G38" s="90">
        <f t="shared" si="6"/>
        <v>582851.22</v>
      </c>
      <c r="H38" s="90">
        <f t="shared" si="6"/>
        <v>-582851.22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>
        <v>1165702.44</v>
      </c>
      <c r="D40" s="91">
        <v>0</v>
      </c>
      <c r="E40" s="90">
        <f t="shared" si="0"/>
        <v>1165702.44</v>
      </c>
      <c r="F40" s="91">
        <v>582851.22</v>
      </c>
      <c r="G40" s="91">
        <v>582851.22</v>
      </c>
      <c r="H40" s="90">
        <f t="shared" si="3"/>
        <v>-582851.22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2005993.43</v>
      </c>
      <c r="D42" s="97">
        <f t="shared" si="7"/>
        <v>0</v>
      </c>
      <c r="E42" s="97">
        <f t="shared" si="7"/>
        <v>2005993.43</v>
      </c>
      <c r="F42" s="97">
        <f t="shared" si="7"/>
        <v>861641.29</v>
      </c>
      <c r="G42" s="97">
        <f t="shared" si="7"/>
        <v>861641.29</v>
      </c>
      <c r="H42" s="97">
        <f t="shared" si="7"/>
        <v>-1144352.14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2005993.43</v>
      </c>
      <c r="D72" s="96">
        <f t="shared" si="15"/>
        <v>0</v>
      </c>
      <c r="E72" s="96">
        <f t="shared" si="15"/>
        <v>2005993.43</v>
      </c>
      <c r="F72" s="96">
        <f t="shared" si="15"/>
        <v>861641.29</v>
      </c>
      <c r="G72" s="96">
        <f t="shared" si="15"/>
        <v>861641.29</v>
      </c>
      <c r="H72" s="96">
        <f t="shared" si="15"/>
        <v>-1144352.14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  <row r="84" spans="2:8" ht="12.75">
      <c r="B84" s="170"/>
      <c r="C84" s="170"/>
      <c r="E84" s="170"/>
      <c r="F84" s="170"/>
      <c r="G84" s="170"/>
      <c r="H84" s="170"/>
    </row>
    <row r="85" spans="2:8" ht="12.75">
      <c r="B85" s="159" t="s">
        <v>449</v>
      </c>
      <c r="C85" s="159"/>
      <c r="E85" s="160" t="s">
        <v>452</v>
      </c>
      <c r="F85" s="160"/>
      <c r="G85" s="160"/>
      <c r="H85" s="160"/>
    </row>
    <row r="86" spans="2:8" ht="12.75">
      <c r="B86" s="159" t="s">
        <v>450</v>
      </c>
      <c r="C86" s="159"/>
      <c r="E86" s="159" t="s">
        <v>451</v>
      </c>
      <c r="F86" s="159"/>
      <c r="G86" s="159"/>
      <c r="H86" s="159"/>
    </row>
  </sheetData>
  <sheetProtection/>
  <mergeCells count="17">
    <mergeCell ref="G7:G8"/>
    <mergeCell ref="B84:C84"/>
    <mergeCell ref="E84:H84"/>
    <mergeCell ref="B85:C85"/>
    <mergeCell ref="E85:H85"/>
    <mergeCell ref="B86:C86"/>
    <mergeCell ref="E86:H86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zoomScalePageLayoutView="0" workbookViewId="0" topLeftCell="A1">
      <pane ySplit="9" topLeftCell="A154" activePane="bottomLeft" state="frozen"/>
      <selection pane="topLeft" activeCell="A1" sqref="A1"/>
      <selection pane="bottomLeft" activeCell="K169" sqref="K16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4"/>
    </row>
    <row r="3" spans="2:9" ht="12.75">
      <c r="B3" s="183" t="s">
        <v>313</v>
      </c>
      <c r="C3" s="184"/>
      <c r="D3" s="184"/>
      <c r="E3" s="184"/>
      <c r="F3" s="184"/>
      <c r="G3" s="184"/>
      <c r="H3" s="184"/>
      <c r="I3" s="205"/>
    </row>
    <row r="4" spans="2:9" ht="12.75">
      <c r="B4" s="183" t="s">
        <v>314</v>
      </c>
      <c r="C4" s="184"/>
      <c r="D4" s="184"/>
      <c r="E4" s="184"/>
      <c r="F4" s="184"/>
      <c r="G4" s="184"/>
      <c r="H4" s="184"/>
      <c r="I4" s="205"/>
    </row>
    <row r="5" spans="2:9" ht="12.75">
      <c r="B5" s="183" t="s">
        <v>125</v>
      </c>
      <c r="C5" s="184"/>
      <c r="D5" s="184"/>
      <c r="E5" s="184"/>
      <c r="F5" s="184"/>
      <c r="G5" s="184"/>
      <c r="H5" s="184"/>
      <c r="I5" s="205"/>
    </row>
    <row r="6" spans="2:9" ht="13.5" thickBot="1">
      <c r="B6" s="186" t="s">
        <v>1</v>
      </c>
      <c r="C6" s="187"/>
      <c r="D6" s="187"/>
      <c r="E6" s="187"/>
      <c r="F6" s="187"/>
      <c r="G6" s="187"/>
      <c r="H6" s="187"/>
      <c r="I6" s="206"/>
    </row>
    <row r="7" spans="2:9" ht="15.75" customHeight="1">
      <c r="B7" s="161" t="s">
        <v>2</v>
      </c>
      <c r="C7" s="163"/>
      <c r="D7" s="161" t="s">
        <v>315</v>
      </c>
      <c r="E7" s="162"/>
      <c r="F7" s="162"/>
      <c r="G7" s="162"/>
      <c r="H7" s="163"/>
      <c r="I7" s="201" t="s">
        <v>316</v>
      </c>
    </row>
    <row r="8" spans="2:9" ht="15" customHeight="1" thickBot="1">
      <c r="B8" s="183"/>
      <c r="C8" s="185"/>
      <c r="D8" s="186"/>
      <c r="E8" s="187"/>
      <c r="F8" s="187"/>
      <c r="G8" s="187"/>
      <c r="H8" s="188"/>
      <c r="I8" s="202"/>
    </row>
    <row r="9" spans="2:9" ht="26.25" thickBot="1">
      <c r="B9" s="186"/>
      <c r="C9" s="188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203"/>
    </row>
    <row r="10" spans="2:9" ht="12.75">
      <c r="B10" s="110" t="s">
        <v>319</v>
      </c>
      <c r="C10" s="111"/>
      <c r="D10" s="112">
        <f aca="true" t="shared" si="0" ref="D10:I10">D11+D19+D29+D39+D49+D59+D72+D76+D63</f>
        <v>2005993.4200000002</v>
      </c>
      <c r="E10" s="112">
        <f t="shared" si="0"/>
        <v>0</v>
      </c>
      <c r="F10" s="112">
        <f t="shared" si="0"/>
        <v>2005993.4200000002</v>
      </c>
      <c r="G10" s="112">
        <f t="shared" si="0"/>
        <v>899720.74</v>
      </c>
      <c r="H10" s="112">
        <f t="shared" si="0"/>
        <v>842731.95</v>
      </c>
      <c r="I10" s="112">
        <f t="shared" si="0"/>
        <v>1106272.68</v>
      </c>
    </row>
    <row r="11" spans="2:9" ht="12.75">
      <c r="B11" s="113" t="s">
        <v>320</v>
      </c>
      <c r="C11" s="114"/>
      <c r="D11" s="98">
        <f aca="true" t="shared" si="1" ref="D11:I11">SUM(D12:D18)</f>
        <v>1480659.1700000002</v>
      </c>
      <c r="E11" s="98">
        <f t="shared" si="1"/>
        <v>-7950</v>
      </c>
      <c r="F11" s="98">
        <f t="shared" si="1"/>
        <v>1472709.1700000002</v>
      </c>
      <c r="G11" s="98">
        <f t="shared" si="1"/>
        <v>783535.39</v>
      </c>
      <c r="H11" s="98">
        <f t="shared" si="1"/>
        <v>726546.6</v>
      </c>
      <c r="I11" s="98">
        <f t="shared" si="1"/>
        <v>689173.78</v>
      </c>
    </row>
    <row r="12" spans="2:9" ht="12.75">
      <c r="B12" s="115" t="s">
        <v>321</v>
      </c>
      <c r="C12" s="116"/>
      <c r="D12" s="98"/>
      <c r="E12" s="90"/>
      <c r="F12" s="90">
        <f>D12+E12</f>
        <v>0</v>
      </c>
      <c r="G12" s="90"/>
      <c r="H12" s="90"/>
      <c r="I12" s="90">
        <f>F12-G12</f>
        <v>0</v>
      </c>
    </row>
    <row r="13" spans="2:9" ht="12.75">
      <c r="B13" s="115" t="s">
        <v>322</v>
      </c>
      <c r="C13" s="116"/>
      <c r="D13" s="98">
        <v>1410708.33</v>
      </c>
      <c r="E13" s="90">
        <v>313.52</v>
      </c>
      <c r="F13" s="90">
        <f aca="true" t="shared" si="2" ref="F13:F18">D13+E13</f>
        <v>1411021.85</v>
      </c>
      <c r="G13" s="90">
        <v>773535.39</v>
      </c>
      <c r="H13" s="90">
        <v>718546.6</v>
      </c>
      <c r="I13" s="90">
        <f aca="true" t="shared" si="3" ref="I13:I18">F13-G13</f>
        <v>637486.4600000001</v>
      </c>
    </row>
    <row r="14" spans="2:9" ht="12.75">
      <c r="B14" s="115" t="s">
        <v>323</v>
      </c>
      <c r="C14" s="116"/>
      <c r="D14" s="98">
        <v>69950.84</v>
      </c>
      <c r="E14" s="90">
        <v>-8263.52</v>
      </c>
      <c r="F14" s="90">
        <f t="shared" si="2"/>
        <v>61687.31999999999</v>
      </c>
      <c r="G14" s="90">
        <v>10000</v>
      </c>
      <c r="H14" s="90">
        <v>8000</v>
      </c>
      <c r="I14" s="90">
        <f t="shared" si="3"/>
        <v>51687.31999999999</v>
      </c>
    </row>
    <row r="15" spans="2:9" ht="12.75">
      <c r="B15" s="115" t="s">
        <v>324</v>
      </c>
      <c r="C15" s="116"/>
      <c r="D15" s="98"/>
      <c r="E15" s="90"/>
      <c r="F15" s="90">
        <f t="shared" si="2"/>
        <v>0</v>
      </c>
      <c r="G15" s="90"/>
      <c r="H15" s="90"/>
      <c r="I15" s="90">
        <f t="shared" si="3"/>
        <v>0</v>
      </c>
    </row>
    <row r="16" spans="2:9" ht="12.75">
      <c r="B16" s="115" t="s">
        <v>325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3" t="s">
        <v>328</v>
      </c>
      <c r="C19" s="114"/>
      <c r="D19" s="98">
        <f aca="true" t="shared" si="4" ref="D19:I19">SUM(D20:D28)</f>
        <v>32865</v>
      </c>
      <c r="E19" s="98">
        <f t="shared" si="4"/>
        <v>-365.4000000000001</v>
      </c>
      <c r="F19" s="98">
        <f t="shared" si="4"/>
        <v>32499.6</v>
      </c>
      <c r="G19" s="98">
        <f t="shared" si="4"/>
        <v>5019</v>
      </c>
      <c r="H19" s="98">
        <f t="shared" si="4"/>
        <v>5019</v>
      </c>
      <c r="I19" s="98">
        <f t="shared" si="4"/>
        <v>27480.6</v>
      </c>
    </row>
    <row r="20" spans="2:9" ht="12.75">
      <c r="B20" s="115" t="s">
        <v>329</v>
      </c>
      <c r="C20" s="116"/>
      <c r="D20" s="98">
        <v>20461</v>
      </c>
      <c r="E20" s="90">
        <v>2799</v>
      </c>
      <c r="F20" s="98">
        <f aca="true" t="shared" si="5" ref="F20:F28">D20+E20</f>
        <v>23260</v>
      </c>
      <c r="G20" s="90">
        <v>3511</v>
      </c>
      <c r="H20" s="90">
        <v>3511</v>
      </c>
      <c r="I20" s="90">
        <f>F20-G20</f>
        <v>19749</v>
      </c>
    </row>
    <row r="21" spans="2:9" ht="12.75">
      <c r="B21" s="115" t="s">
        <v>330</v>
      </c>
      <c r="C21" s="116"/>
      <c r="D21" s="98"/>
      <c r="E21" s="90"/>
      <c r="F21" s="98">
        <f t="shared" si="5"/>
        <v>0</v>
      </c>
      <c r="G21" s="90"/>
      <c r="H21" s="90"/>
      <c r="I21" s="90">
        <f aca="true" t="shared" si="6" ref="I21:I83">F21-G21</f>
        <v>0</v>
      </c>
    </row>
    <row r="22" spans="2:9" ht="12.75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332</v>
      </c>
      <c r="C23" s="116"/>
      <c r="D23" s="98">
        <v>2098</v>
      </c>
      <c r="E23" s="90">
        <v>0</v>
      </c>
      <c r="F23" s="98">
        <f t="shared" si="5"/>
        <v>2098</v>
      </c>
      <c r="G23" s="90">
        <v>0</v>
      </c>
      <c r="H23" s="90">
        <v>0</v>
      </c>
      <c r="I23" s="90">
        <f t="shared" si="6"/>
        <v>2098</v>
      </c>
    </row>
    <row r="24" spans="2:9" ht="12.75">
      <c r="B24" s="115" t="s">
        <v>333</v>
      </c>
      <c r="C24" s="116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ht="12.75">
      <c r="B25" s="115" t="s">
        <v>334</v>
      </c>
      <c r="C25" s="116"/>
      <c r="D25" s="98">
        <v>8798</v>
      </c>
      <c r="E25" s="90">
        <v>-3164.4</v>
      </c>
      <c r="F25" s="98">
        <f t="shared" si="5"/>
        <v>5633.6</v>
      </c>
      <c r="G25" s="90">
        <v>0</v>
      </c>
      <c r="H25" s="90">
        <v>0</v>
      </c>
      <c r="I25" s="90">
        <f t="shared" si="6"/>
        <v>5633.6</v>
      </c>
    </row>
    <row r="26" spans="2:9" ht="12.75">
      <c r="B26" s="115" t="s">
        <v>335</v>
      </c>
      <c r="C26" s="116"/>
      <c r="D26" s="98"/>
      <c r="E26" s="90"/>
      <c r="F26" s="98">
        <f t="shared" si="5"/>
        <v>0</v>
      </c>
      <c r="G26" s="90"/>
      <c r="H26" s="90"/>
      <c r="I26" s="90">
        <f t="shared" si="6"/>
        <v>0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1508</v>
      </c>
      <c r="E28" s="90">
        <v>0</v>
      </c>
      <c r="F28" s="98">
        <f t="shared" si="5"/>
        <v>1508</v>
      </c>
      <c r="G28" s="90">
        <v>1508</v>
      </c>
      <c r="H28" s="90">
        <v>1508</v>
      </c>
      <c r="I28" s="90">
        <f t="shared" si="6"/>
        <v>0</v>
      </c>
    </row>
    <row r="29" spans="2:9" ht="12.75">
      <c r="B29" s="113" t="s">
        <v>338</v>
      </c>
      <c r="C29" s="114"/>
      <c r="D29" s="98">
        <f aca="true" t="shared" si="7" ref="D29:I29">SUM(D30:D38)</f>
        <v>492469.25</v>
      </c>
      <c r="E29" s="98">
        <f t="shared" si="7"/>
        <v>8315.4</v>
      </c>
      <c r="F29" s="98">
        <f t="shared" si="7"/>
        <v>500784.64999999997</v>
      </c>
      <c r="G29" s="98">
        <f t="shared" si="7"/>
        <v>111166.35</v>
      </c>
      <c r="H29" s="98">
        <f t="shared" si="7"/>
        <v>111166.35</v>
      </c>
      <c r="I29" s="98">
        <f t="shared" si="7"/>
        <v>389618.3</v>
      </c>
    </row>
    <row r="30" spans="2:9" ht="12.75">
      <c r="B30" s="115" t="s">
        <v>339</v>
      </c>
      <c r="C30" s="116"/>
      <c r="D30" s="98">
        <v>41342</v>
      </c>
      <c r="E30" s="90">
        <v>0</v>
      </c>
      <c r="F30" s="98">
        <f aca="true" t="shared" si="8" ref="F30:F38">D30+E30</f>
        <v>41342</v>
      </c>
      <c r="G30" s="90">
        <v>17864</v>
      </c>
      <c r="H30" s="90">
        <v>17864</v>
      </c>
      <c r="I30" s="90">
        <f t="shared" si="6"/>
        <v>23478</v>
      </c>
    </row>
    <row r="31" spans="2:9" ht="12.75">
      <c r="B31" s="115" t="s">
        <v>340</v>
      </c>
      <c r="C31" s="116"/>
      <c r="D31" s="98"/>
      <c r="E31" s="90"/>
      <c r="F31" s="98">
        <f t="shared" si="8"/>
        <v>0</v>
      </c>
      <c r="G31" s="90"/>
      <c r="H31" s="90"/>
      <c r="I31" s="90">
        <f t="shared" si="6"/>
        <v>0</v>
      </c>
    </row>
    <row r="32" spans="2:9" ht="12.75">
      <c r="B32" s="115" t="s">
        <v>341</v>
      </c>
      <c r="C32" s="116"/>
      <c r="D32" s="98">
        <v>383362.99</v>
      </c>
      <c r="E32" s="90">
        <v>7950</v>
      </c>
      <c r="F32" s="98">
        <f t="shared" si="8"/>
        <v>391312.99</v>
      </c>
      <c r="G32" s="90">
        <v>79234</v>
      </c>
      <c r="H32" s="90">
        <v>79234</v>
      </c>
      <c r="I32" s="90">
        <f t="shared" si="6"/>
        <v>312078.99</v>
      </c>
    </row>
    <row r="33" spans="2:9" ht="12.75">
      <c r="B33" s="115" t="s">
        <v>342</v>
      </c>
      <c r="C33" s="116"/>
      <c r="D33" s="98">
        <v>45502.46</v>
      </c>
      <c r="E33" s="90">
        <v>365.4</v>
      </c>
      <c r="F33" s="98">
        <f t="shared" si="8"/>
        <v>45867.86</v>
      </c>
      <c r="G33" s="90">
        <v>13806.55</v>
      </c>
      <c r="H33" s="90">
        <v>13806.55</v>
      </c>
      <c r="I33" s="90">
        <f t="shared" si="6"/>
        <v>32061.31</v>
      </c>
    </row>
    <row r="34" spans="2:9" ht="12.75">
      <c r="B34" s="115" t="s">
        <v>343</v>
      </c>
      <c r="C34" s="116"/>
      <c r="D34" s="98">
        <v>22000</v>
      </c>
      <c r="E34" s="90">
        <v>0</v>
      </c>
      <c r="F34" s="98">
        <f t="shared" si="8"/>
        <v>22000</v>
      </c>
      <c r="G34" s="90">
        <v>0</v>
      </c>
      <c r="H34" s="90">
        <v>0</v>
      </c>
      <c r="I34" s="90">
        <f t="shared" si="6"/>
        <v>22000</v>
      </c>
    </row>
    <row r="35" spans="2:9" ht="12.75">
      <c r="B35" s="115" t="s">
        <v>344</v>
      </c>
      <c r="C35" s="116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ht="12.75">
      <c r="B36" s="115" t="s">
        <v>345</v>
      </c>
      <c r="C36" s="116"/>
      <c r="D36" s="98"/>
      <c r="E36" s="90"/>
      <c r="F36" s="98">
        <f t="shared" si="8"/>
        <v>0</v>
      </c>
      <c r="G36" s="90"/>
      <c r="H36" s="90"/>
      <c r="I36" s="90">
        <f t="shared" si="6"/>
        <v>0</v>
      </c>
    </row>
    <row r="37" spans="2:9" ht="12.75">
      <c r="B37" s="115" t="s">
        <v>346</v>
      </c>
      <c r="C37" s="116"/>
      <c r="D37" s="98">
        <v>261.8</v>
      </c>
      <c r="E37" s="90">
        <v>0</v>
      </c>
      <c r="F37" s="98">
        <f t="shared" si="8"/>
        <v>261.8</v>
      </c>
      <c r="G37" s="90">
        <v>261.8</v>
      </c>
      <c r="H37" s="90">
        <v>261.8</v>
      </c>
      <c r="I37" s="90">
        <f t="shared" si="6"/>
        <v>0</v>
      </c>
    </row>
    <row r="38" spans="2:9" ht="12.75">
      <c r="B38" s="115" t="s">
        <v>347</v>
      </c>
      <c r="C38" s="116"/>
      <c r="D38" s="98"/>
      <c r="E38" s="90"/>
      <c r="F38" s="98">
        <f t="shared" si="8"/>
        <v>0</v>
      </c>
      <c r="G38" s="90"/>
      <c r="H38" s="90"/>
      <c r="I38" s="90">
        <f t="shared" si="6"/>
        <v>0</v>
      </c>
    </row>
    <row r="39" spans="2:9" ht="25.5" customHeight="1">
      <c r="B39" s="207" t="s">
        <v>348</v>
      </c>
      <c r="C39" s="208"/>
      <c r="D39" s="98">
        <f aca="true" t="shared" si="9" ref="D39:I3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ht="12.75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207" t="s">
        <v>358</v>
      </c>
      <c r="C49" s="208"/>
      <c r="D49" s="98">
        <f aca="true" t="shared" si="11" ref="D49:I49">SUM(D50:D58)</f>
        <v>0</v>
      </c>
      <c r="E49" s="98">
        <f t="shared" si="11"/>
        <v>0</v>
      </c>
      <c r="F49" s="98">
        <f t="shared" si="11"/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</row>
    <row r="50" spans="2:9" ht="12.75">
      <c r="B50" s="115" t="s">
        <v>359</v>
      </c>
      <c r="C50" s="116"/>
      <c r="D50" s="98"/>
      <c r="E50" s="90"/>
      <c r="F50" s="98">
        <f t="shared" si="10"/>
        <v>0</v>
      </c>
      <c r="G50" s="90"/>
      <c r="H50" s="90"/>
      <c r="I50" s="90">
        <f t="shared" si="6"/>
        <v>0</v>
      </c>
    </row>
    <row r="51" spans="2:9" ht="12.75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207" t="s">
        <v>372</v>
      </c>
      <c r="C63" s="208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0</v>
      </c>
      <c r="E85" s="122">
        <f>E86+E104+E94+E114+E124+E134+E138+E147+E151</f>
        <v>0</v>
      </c>
      <c r="F85" s="122">
        <f t="shared" si="12"/>
        <v>0</v>
      </c>
      <c r="G85" s="122">
        <f>G86+G104+G94+G114+G124+G134+G138+G147+G151</f>
        <v>0</v>
      </c>
      <c r="H85" s="122">
        <f>H86+H104+H94+H114+H124+H134+H138+H147+H151</f>
        <v>0</v>
      </c>
      <c r="I85" s="122">
        <f t="shared" si="12"/>
        <v>0</v>
      </c>
    </row>
    <row r="86" spans="2:9" ht="12.75">
      <c r="B86" s="113" t="s">
        <v>320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aca="true" t="shared" si="13" ref="I86:I149">F86-G86</f>
        <v>0</v>
      </c>
    </row>
    <row r="87" spans="2:9" ht="12.75">
      <c r="B87" s="115" t="s">
        <v>321</v>
      </c>
      <c r="C87" s="116"/>
      <c r="D87" s="98"/>
      <c r="E87" s="90"/>
      <c r="F87" s="98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ht="12.75">
      <c r="B90" s="115" t="s">
        <v>324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ht="12.75">
      <c r="B91" s="115" t="s">
        <v>325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ht="12.75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327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ht="12.75">
      <c r="B94" s="113" t="s">
        <v>328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ht="12.75">
      <c r="B95" s="115" t="s">
        <v>329</v>
      </c>
      <c r="C95" s="116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ht="12.75">
      <c r="B96" s="115" t="s">
        <v>330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ht="12.75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332</v>
      </c>
      <c r="C98" s="116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ht="12.75">
      <c r="B99" s="115" t="s">
        <v>333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ht="12.75">
      <c r="B100" s="115" t="s">
        <v>334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ht="12.75">
      <c r="B101" s="115" t="s">
        <v>335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ht="12.75">
      <c r="B104" s="113" t="s">
        <v>338</v>
      </c>
      <c r="C104" s="114"/>
      <c r="D104" s="98">
        <f>SUM(D105:D113)</f>
        <v>0</v>
      </c>
      <c r="E104" s="98">
        <f>SUM(E105:E113)</f>
        <v>0</v>
      </c>
      <c r="F104" s="98">
        <f>SUM(F105:F113)</f>
        <v>0</v>
      </c>
      <c r="G104" s="98">
        <f>SUM(G105:G113)</f>
        <v>0</v>
      </c>
      <c r="H104" s="98">
        <f>SUM(H105:H113)</f>
        <v>0</v>
      </c>
      <c r="I104" s="90">
        <f t="shared" si="13"/>
        <v>0</v>
      </c>
    </row>
    <row r="105" spans="2:9" ht="12.75">
      <c r="B105" s="115" t="s">
        <v>339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2.75">
      <c r="B106" s="115" t="s">
        <v>340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341</v>
      </c>
      <c r="C107" s="116"/>
      <c r="D107" s="98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ht="12.75">
      <c r="B108" s="115" t="s">
        <v>342</v>
      </c>
      <c r="C108" s="116"/>
      <c r="D108" s="98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ht="12.75">
      <c r="B109" s="115" t="s">
        <v>343</v>
      </c>
      <c r="C109" s="116"/>
      <c r="D109" s="98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ht="12.75">
      <c r="B110" s="115" t="s">
        <v>344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345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5" t="s">
        <v>346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2.75">
      <c r="B113" s="115" t="s">
        <v>347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207" t="s">
        <v>348</v>
      </c>
      <c r="C114" s="208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ht="12.75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ht="12.75">
      <c r="B126" s="115" t="s">
        <v>360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2005993.4200000002</v>
      </c>
      <c r="E160" s="112">
        <f t="shared" si="21"/>
        <v>0</v>
      </c>
      <c r="F160" s="112">
        <f t="shared" si="21"/>
        <v>2005993.4200000002</v>
      </c>
      <c r="G160" s="112">
        <f t="shared" si="21"/>
        <v>899720.74</v>
      </c>
      <c r="H160" s="112">
        <f t="shared" si="21"/>
        <v>842731.95</v>
      </c>
      <c r="I160" s="112">
        <f t="shared" si="21"/>
        <v>1106272.68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  <row r="168" spans="2:8" ht="12.75">
      <c r="B168" s="170"/>
      <c r="C168" s="170"/>
      <c r="E168" s="170"/>
      <c r="F168" s="170"/>
      <c r="G168" s="170"/>
      <c r="H168" s="170"/>
    </row>
    <row r="169" spans="2:8" ht="12.75">
      <c r="B169" s="159" t="s">
        <v>449</v>
      </c>
      <c r="C169" s="159"/>
      <c r="E169" s="160" t="s">
        <v>452</v>
      </c>
      <c r="F169" s="160"/>
      <c r="G169" s="160"/>
      <c r="H169" s="160"/>
    </row>
    <row r="170" spans="2:8" ht="12.75">
      <c r="B170" s="159" t="s">
        <v>450</v>
      </c>
      <c r="C170" s="159"/>
      <c r="E170" s="159" t="s">
        <v>451</v>
      </c>
      <c r="F170" s="159"/>
      <c r="G170" s="159"/>
      <c r="H170" s="159"/>
    </row>
  </sheetData>
  <sheetProtection/>
  <mergeCells count="18">
    <mergeCell ref="B169:C169"/>
    <mergeCell ref="E169:H169"/>
    <mergeCell ref="B170:C170"/>
    <mergeCell ref="E170:H170"/>
    <mergeCell ref="B39:C39"/>
    <mergeCell ref="B49:C49"/>
    <mergeCell ref="B63:C63"/>
    <mergeCell ref="B114:C114"/>
    <mergeCell ref="B168:C168"/>
    <mergeCell ref="E168:H168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33" activePane="bottomLeft" state="frozen"/>
      <selection pane="topLeft" activeCell="A1" sqref="A1"/>
      <selection pane="bottomLeft" activeCell="B36" sqref="B36:H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4" t="s">
        <v>313</v>
      </c>
      <c r="C3" s="165"/>
      <c r="D3" s="165"/>
      <c r="E3" s="165"/>
      <c r="F3" s="165"/>
      <c r="G3" s="165"/>
      <c r="H3" s="166"/>
    </row>
    <row r="4" spans="2:8" ht="12.75">
      <c r="B4" s="164" t="s">
        <v>395</v>
      </c>
      <c r="C4" s="165"/>
      <c r="D4" s="165"/>
      <c r="E4" s="165"/>
      <c r="F4" s="165"/>
      <c r="G4" s="165"/>
      <c r="H4" s="166"/>
    </row>
    <row r="5" spans="2:8" ht="12.75">
      <c r="B5" s="164" t="s">
        <v>125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91" t="s">
        <v>2</v>
      </c>
      <c r="C7" s="212" t="s">
        <v>315</v>
      </c>
      <c r="D7" s="213"/>
      <c r="E7" s="213"/>
      <c r="F7" s="213"/>
      <c r="G7" s="214"/>
      <c r="H7" s="191" t="s">
        <v>316</v>
      </c>
    </row>
    <row r="8" spans="2:8" ht="26.25" thickBot="1">
      <c r="B8" s="192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2"/>
    </row>
    <row r="9" spans="2:8" ht="12.75">
      <c r="B9" s="128" t="s">
        <v>396</v>
      </c>
      <c r="C9" s="129">
        <f aca="true" t="shared" si="0" ref="C9:H9">SUM(C10:C17)</f>
        <v>2005993.42</v>
      </c>
      <c r="D9" s="129">
        <f t="shared" si="0"/>
        <v>0</v>
      </c>
      <c r="E9" s="129">
        <f t="shared" si="0"/>
        <v>2005993.42</v>
      </c>
      <c r="F9" s="129">
        <f t="shared" si="0"/>
        <v>899720.74</v>
      </c>
      <c r="G9" s="129">
        <f t="shared" si="0"/>
        <v>842731.95</v>
      </c>
      <c r="H9" s="129">
        <f t="shared" si="0"/>
        <v>1106272.68</v>
      </c>
    </row>
    <row r="10" spans="2:8" ht="12.75" customHeight="1">
      <c r="B10" s="130" t="s">
        <v>397</v>
      </c>
      <c r="C10" s="131">
        <v>2005993.42</v>
      </c>
      <c r="D10" s="131">
        <v>0</v>
      </c>
      <c r="E10" s="131">
        <f>C10+D10</f>
        <v>2005993.42</v>
      </c>
      <c r="F10" s="131">
        <v>899720.74</v>
      </c>
      <c r="G10" s="131">
        <v>842731.95</v>
      </c>
      <c r="H10" s="90">
        <f>E10-F10</f>
        <v>1106272.68</v>
      </c>
    </row>
    <row r="11" spans="2:8" ht="12.75">
      <c r="B11" s="130"/>
      <c r="C11" s="9"/>
      <c r="D11" s="9"/>
      <c r="E11" s="9"/>
      <c r="F11" s="9"/>
      <c r="G11" s="9"/>
      <c r="H11" s="90">
        <f aca="true" t="shared" si="1" ref="H11:H17">E11-F11</f>
        <v>0</v>
      </c>
    </row>
    <row r="12" spans="2:8" ht="12.75">
      <c r="B12" s="130"/>
      <c r="C12" s="9"/>
      <c r="D12" s="9"/>
      <c r="E12" s="9"/>
      <c r="F12" s="9"/>
      <c r="G12" s="9"/>
      <c r="H12" s="90">
        <f t="shared" si="1"/>
        <v>0</v>
      </c>
    </row>
    <row r="13" spans="2:8" ht="12.75">
      <c r="B13" s="130"/>
      <c r="C13" s="9"/>
      <c r="D13" s="9"/>
      <c r="E13" s="9"/>
      <c r="F13" s="9"/>
      <c r="G13" s="9"/>
      <c r="H13" s="90">
        <f t="shared" si="1"/>
        <v>0</v>
      </c>
    </row>
    <row r="14" spans="2:8" ht="12.75">
      <c r="B14" s="130"/>
      <c r="C14" s="9"/>
      <c r="D14" s="9"/>
      <c r="E14" s="9"/>
      <c r="F14" s="9"/>
      <c r="G14" s="9"/>
      <c r="H14" s="90">
        <f t="shared" si="1"/>
        <v>0</v>
      </c>
    </row>
    <row r="15" spans="2:8" ht="12.75">
      <c r="B15" s="130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398</v>
      </c>
      <c r="C19" s="134">
        <f aca="true" t="shared" si="2" ref="C19:H19">SUM(C20:C27)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</row>
    <row r="20" spans="2:8" ht="12.75">
      <c r="B20" s="130" t="s">
        <v>397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90">
        <f>E20-F20</f>
        <v>0</v>
      </c>
    </row>
    <row r="21" spans="2:8" ht="12.75">
      <c r="B21" s="130"/>
      <c r="C21" s="131"/>
      <c r="D21" s="131"/>
      <c r="E21" s="131"/>
      <c r="F21" s="131"/>
      <c r="G21" s="131"/>
      <c r="H21" s="90">
        <f aca="true" t="shared" si="3" ref="H21:H28">E21-F21</f>
        <v>0</v>
      </c>
    </row>
    <row r="22" spans="2:8" ht="12.75">
      <c r="B22" s="130"/>
      <c r="C22" s="131"/>
      <c r="D22" s="131"/>
      <c r="E22" s="131"/>
      <c r="F22" s="131"/>
      <c r="G22" s="131"/>
      <c r="H22" s="90">
        <f t="shared" si="3"/>
        <v>0</v>
      </c>
    </row>
    <row r="23" spans="2:8" ht="12.75">
      <c r="B23" s="130"/>
      <c r="C23" s="131"/>
      <c r="D23" s="131"/>
      <c r="E23" s="131"/>
      <c r="F23" s="131"/>
      <c r="G23" s="131"/>
      <c r="H23" s="90">
        <f t="shared" si="3"/>
        <v>0</v>
      </c>
    </row>
    <row r="24" spans="2:8" ht="12.75">
      <c r="B24" s="130"/>
      <c r="C24" s="9"/>
      <c r="D24" s="9"/>
      <c r="E24" s="9"/>
      <c r="F24" s="9"/>
      <c r="G24" s="9"/>
      <c r="H24" s="90">
        <f t="shared" si="3"/>
        <v>0</v>
      </c>
    </row>
    <row r="25" spans="2:8" ht="12.75">
      <c r="B25" s="130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8" t="s">
        <v>394</v>
      </c>
      <c r="C29" s="7">
        <f aca="true" t="shared" si="4" ref="C29:H29">C9+C19</f>
        <v>2005993.42</v>
      </c>
      <c r="D29" s="7">
        <f t="shared" si="4"/>
        <v>0</v>
      </c>
      <c r="E29" s="7">
        <f t="shared" si="4"/>
        <v>2005993.42</v>
      </c>
      <c r="F29" s="7">
        <f t="shared" si="4"/>
        <v>899720.74</v>
      </c>
      <c r="G29" s="7">
        <f t="shared" si="4"/>
        <v>842731.95</v>
      </c>
      <c r="H29" s="7">
        <f t="shared" si="4"/>
        <v>1106272.68</v>
      </c>
    </row>
    <row r="30" spans="2:8" ht="13.5" thickBot="1">
      <c r="B30" s="135"/>
      <c r="C30" s="19"/>
      <c r="D30" s="19"/>
      <c r="E30" s="19"/>
      <c r="F30" s="19"/>
      <c r="G30" s="19"/>
      <c r="H30" s="19"/>
    </row>
    <row r="36" spans="2:8" ht="12.75">
      <c r="B36" s="170"/>
      <c r="C36" s="170"/>
      <c r="E36" s="170"/>
      <c r="F36" s="170"/>
      <c r="G36" s="170"/>
      <c r="H36" s="170"/>
    </row>
    <row r="37" spans="2:8" ht="12.75">
      <c r="B37" s="159" t="s">
        <v>449</v>
      </c>
      <c r="C37" s="159"/>
      <c r="E37" s="160" t="s">
        <v>452</v>
      </c>
      <c r="F37" s="160"/>
      <c r="G37" s="160"/>
      <c r="H37" s="160"/>
    </row>
    <row r="38" spans="2:8" ht="12.75">
      <c r="B38" s="159" t="s">
        <v>450</v>
      </c>
      <c r="C38" s="159"/>
      <c r="E38" s="159" t="s">
        <v>451</v>
      </c>
      <c r="F38" s="159"/>
      <c r="G38" s="159"/>
      <c r="H38" s="159"/>
    </row>
  </sheetData>
  <sheetProtection/>
  <mergeCells count="14">
    <mergeCell ref="B36:C36"/>
    <mergeCell ref="E36:H36"/>
    <mergeCell ref="B37:C37"/>
    <mergeCell ref="E37:H37"/>
    <mergeCell ref="B38:C38"/>
    <mergeCell ref="E38:H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J91" sqref="J9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4"/>
    </row>
    <row r="3" spans="1:7" ht="12.75">
      <c r="A3" s="183" t="s">
        <v>313</v>
      </c>
      <c r="B3" s="184"/>
      <c r="C3" s="184"/>
      <c r="D3" s="184"/>
      <c r="E3" s="184"/>
      <c r="F3" s="184"/>
      <c r="G3" s="205"/>
    </row>
    <row r="4" spans="1:7" ht="12.75">
      <c r="A4" s="183" t="s">
        <v>399</v>
      </c>
      <c r="B4" s="184"/>
      <c r="C4" s="184"/>
      <c r="D4" s="184"/>
      <c r="E4" s="184"/>
      <c r="F4" s="184"/>
      <c r="G4" s="205"/>
    </row>
    <row r="5" spans="1:7" ht="12.75">
      <c r="A5" s="183" t="s">
        <v>125</v>
      </c>
      <c r="B5" s="184"/>
      <c r="C5" s="184"/>
      <c r="D5" s="184"/>
      <c r="E5" s="184"/>
      <c r="F5" s="184"/>
      <c r="G5" s="205"/>
    </row>
    <row r="6" spans="1:7" ht="13.5" thickBot="1">
      <c r="A6" s="186" t="s">
        <v>1</v>
      </c>
      <c r="B6" s="187"/>
      <c r="C6" s="187"/>
      <c r="D6" s="187"/>
      <c r="E6" s="187"/>
      <c r="F6" s="187"/>
      <c r="G6" s="206"/>
    </row>
    <row r="7" spans="1:7" ht="15.75" customHeight="1">
      <c r="A7" s="161" t="s">
        <v>2</v>
      </c>
      <c r="B7" s="209" t="s">
        <v>315</v>
      </c>
      <c r="C7" s="210"/>
      <c r="D7" s="210"/>
      <c r="E7" s="210"/>
      <c r="F7" s="211"/>
      <c r="G7" s="191" t="s">
        <v>316</v>
      </c>
    </row>
    <row r="8" spans="1:7" ht="15.75" customHeight="1" thickBot="1">
      <c r="A8" s="183"/>
      <c r="B8" s="167"/>
      <c r="C8" s="168"/>
      <c r="D8" s="168"/>
      <c r="E8" s="168"/>
      <c r="F8" s="169"/>
      <c r="G8" s="215"/>
    </row>
    <row r="9" spans="1:7" ht="26.25" thickBot="1">
      <c r="A9" s="186"/>
      <c r="B9" s="136" t="s">
        <v>206</v>
      </c>
      <c r="C9" s="152" t="s">
        <v>317</v>
      </c>
      <c r="D9" s="152" t="s">
        <v>318</v>
      </c>
      <c r="E9" s="152" t="s">
        <v>204</v>
      </c>
      <c r="F9" s="152" t="s">
        <v>223</v>
      </c>
      <c r="G9" s="192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400</v>
      </c>
      <c r="B11" s="76">
        <f aca="true" t="shared" si="0" ref="B11:G11">B12+B22+B31+B42</f>
        <v>2005993.42</v>
      </c>
      <c r="C11" s="76">
        <f t="shared" si="0"/>
        <v>0</v>
      </c>
      <c r="D11" s="76">
        <f t="shared" si="0"/>
        <v>2005993.42</v>
      </c>
      <c r="E11" s="76">
        <f t="shared" si="0"/>
        <v>899720.74</v>
      </c>
      <c r="F11" s="76">
        <f t="shared" si="0"/>
        <v>842731.95</v>
      </c>
      <c r="G11" s="76">
        <f t="shared" si="0"/>
        <v>1106272.68</v>
      </c>
    </row>
    <row r="12" spans="1:7" ht="12.75">
      <c r="A12" s="139" t="s">
        <v>401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402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403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404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405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406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407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408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409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410</v>
      </c>
      <c r="B22" s="76">
        <f>SUM(B23:B29)</f>
        <v>2005993.42</v>
      </c>
      <c r="C22" s="76">
        <f>SUM(C23:C29)</f>
        <v>0</v>
      </c>
      <c r="D22" s="76">
        <f>SUM(D23:D29)</f>
        <v>2005993.42</v>
      </c>
      <c r="E22" s="76">
        <f>SUM(E23:E29)</f>
        <v>899720.74</v>
      </c>
      <c r="F22" s="76">
        <f>SUM(F23:F29)</f>
        <v>842731.95</v>
      </c>
      <c r="G22" s="76">
        <f aca="true" t="shared" si="3" ref="G22:G29">D22-E22</f>
        <v>1106272.68</v>
      </c>
    </row>
    <row r="23" spans="1:7" ht="12.75">
      <c r="A23" s="140" t="s">
        <v>411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412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413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414</v>
      </c>
      <c r="B26" s="74">
        <v>2005993.42</v>
      </c>
      <c r="C26" s="74">
        <v>0</v>
      </c>
      <c r="D26" s="74">
        <f t="shared" si="4"/>
        <v>2005993.42</v>
      </c>
      <c r="E26" s="74">
        <v>899720.74</v>
      </c>
      <c r="F26" s="74">
        <v>842731.95</v>
      </c>
      <c r="G26" s="74">
        <f t="shared" si="3"/>
        <v>1106272.68</v>
      </c>
    </row>
    <row r="27" spans="1:7" ht="12.75">
      <c r="A27" s="140" t="s">
        <v>415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0" t="s">
        <v>416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417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418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419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420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421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422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423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424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425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426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427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428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429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430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431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432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433</v>
      </c>
      <c r="B48" s="76">
        <f>B49+B59+B68+B79</f>
        <v>0</v>
      </c>
      <c r="C48" s="76">
        <f>C49+C59+C68+C79</f>
        <v>0</v>
      </c>
      <c r="D48" s="76">
        <f>D49+D59+D68+D79</f>
        <v>0</v>
      </c>
      <c r="E48" s="76">
        <f>E49+E59+E68+E79</f>
        <v>0</v>
      </c>
      <c r="F48" s="76">
        <f>F49+F59+F68+F79</f>
        <v>0</v>
      </c>
      <c r="G48" s="76">
        <f aca="true" t="shared" si="7" ref="G48:G83">D48-E48</f>
        <v>0</v>
      </c>
    </row>
    <row r="49" spans="1:7" ht="12.75">
      <c r="A49" s="139" t="s">
        <v>401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402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403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404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405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406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407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408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409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410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 t="shared" si="7"/>
        <v>0</v>
      </c>
    </row>
    <row r="60" spans="1:7" ht="12.75">
      <c r="A60" s="140" t="s">
        <v>411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412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413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414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415</v>
      </c>
      <c r="B64" s="74"/>
      <c r="C64" s="74"/>
      <c r="D64" s="74">
        <f t="shared" si="9"/>
        <v>0</v>
      </c>
      <c r="E64" s="74"/>
      <c r="F64" s="74"/>
      <c r="G64" s="74">
        <f t="shared" si="7"/>
        <v>0</v>
      </c>
    </row>
    <row r="65" spans="1:7" ht="12.75">
      <c r="A65" s="140" t="s">
        <v>416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417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418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419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420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421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422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423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424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425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426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427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428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429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430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0" t="s">
        <v>431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432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2005993.42</v>
      </c>
      <c r="C85" s="76">
        <f t="shared" si="11"/>
        <v>0</v>
      </c>
      <c r="D85" s="76">
        <f t="shared" si="11"/>
        <v>2005993.42</v>
      </c>
      <c r="E85" s="76">
        <f t="shared" si="11"/>
        <v>899720.74</v>
      </c>
      <c r="F85" s="76">
        <f t="shared" si="11"/>
        <v>842731.95</v>
      </c>
      <c r="G85" s="76">
        <f t="shared" si="11"/>
        <v>1106272.68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  <row r="92" spans="1:7" ht="12.75">
      <c r="A92" s="170"/>
      <c r="B92" s="170"/>
      <c r="D92" s="170"/>
      <c r="E92" s="170"/>
      <c r="F92" s="170"/>
      <c r="G92" s="170"/>
    </row>
    <row r="93" spans="1:7" ht="12.75">
      <c r="A93" s="159" t="s">
        <v>449</v>
      </c>
      <c r="B93" s="159"/>
      <c r="D93" s="160" t="s">
        <v>452</v>
      </c>
      <c r="E93" s="160"/>
      <c r="F93" s="160"/>
      <c r="G93" s="160"/>
    </row>
    <row r="94" spans="1:7" ht="12.75">
      <c r="A94" s="159" t="s">
        <v>450</v>
      </c>
      <c r="B94" s="159"/>
      <c r="D94" s="159" t="s">
        <v>451</v>
      </c>
      <c r="E94" s="159"/>
      <c r="F94" s="159"/>
      <c r="G94" s="159"/>
    </row>
  </sheetData>
  <sheetProtection/>
  <mergeCells count="14">
    <mergeCell ref="A92:B92"/>
    <mergeCell ref="D92:G92"/>
    <mergeCell ref="A93:B93"/>
    <mergeCell ref="D93:G93"/>
    <mergeCell ref="A94:B94"/>
    <mergeCell ref="D94:G94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B57" sqref="B5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204"/>
    </row>
    <row r="3" spans="2:8" ht="12.75">
      <c r="B3" s="183" t="s">
        <v>313</v>
      </c>
      <c r="C3" s="184"/>
      <c r="D3" s="184"/>
      <c r="E3" s="184"/>
      <c r="F3" s="184"/>
      <c r="G3" s="184"/>
      <c r="H3" s="205"/>
    </row>
    <row r="4" spans="2:8" ht="12.75">
      <c r="B4" s="183" t="s">
        <v>434</v>
      </c>
      <c r="C4" s="184"/>
      <c r="D4" s="184"/>
      <c r="E4" s="184"/>
      <c r="F4" s="184"/>
      <c r="G4" s="184"/>
      <c r="H4" s="205"/>
    </row>
    <row r="5" spans="2:8" ht="12.75">
      <c r="B5" s="183" t="s">
        <v>125</v>
      </c>
      <c r="C5" s="184"/>
      <c r="D5" s="184"/>
      <c r="E5" s="184"/>
      <c r="F5" s="184"/>
      <c r="G5" s="184"/>
      <c r="H5" s="205"/>
    </row>
    <row r="6" spans="2:8" ht="13.5" thickBot="1">
      <c r="B6" s="186" t="s">
        <v>1</v>
      </c>
      <c r="C6" s="187"/>
      <c r="D6" s="187"/>
      <c r="E6" s="187"/>
      <c r="F6" s="187"/>
      <c r="G6" s="187"/>
      <c r="H6" s="206"/>
    </row>
    <row r="7" spans="2:8" ht="13.5" thickBot="1">
      <c r="B7" s="201" t="s">
        <v>2</v>
      </c>
      <c r="C7" s="212" t="s">
        <v>315</v>
      </c>
      <c r="D7" s="213"/>
      <c r="E7" s="213"/>
      <c r="F7" s="213"/>
      <c r="G7" s="214"/>
      <c r="H7" s="191" t="s">
        <v>316</v>
      </c>
    </row>
    <row r="8" spans="2:8" ht="26.25" thickBot="1">
      <c r="B8" s="203"/>
      <c r="C8" s="152" t="s">
        <v>206</v>
      </c>
      <c r="D8" s="152" t="s">
        <v>317</v>
      </c>
      <c r="E8" s="152" t="s">
        <v>318</v>
      </c>
      <c r="F8" s="152" t="s">
        <v>435</v>
      </c>
      <c r="G8" s="152" t="s">
        <v>223</v>
      </c>
      <c r="H8" s="192"/>
    </row>
    <row r="9" spans="2:8" ht="12.75">
      <c r="B9" s="146" t="s">
        <v>436</v>
      </c>
      <c r="C9" s="134">
        <f>C10+C11+C12+C15+C16+C19</f>
        <v>1480659.17</v>
      </c>
      <c r="D9" s="134">
        <f>D10+D11+D12+D15+D16+D19</f>
        <v>-7950</v>
      </c>
      <c r="E9" s="134">
        <f>E10+E11+E12+E15+E16+E19</f>
        <v>1472709.17</v>
      </c>
      <c r="F9" s="134">
        <f>F10+F11+F12+F15+F16+F19</f>
        <v>783535.39</v>
      </c>
      <c r="G9" s="134">
        <f>G10+G11+G12+G15+G16+G19</f>
        <v>726546.6</v>
      </c>
      <c r="H9" s="7">
        <f>E9-F9</f>
        <v>689173.7799999999</v>
      </c>
    </row>
    <row r="10" spans="2:8" ht="20.25" customHeight="1">
      <c r="B10" s="153" t="s">
        <v>437</v>
      </c>
      <c r="C10" s="134">
        <v>1480659.17</v>
      </c>
      <c r="D10" s="7">
        <v>-7950</v>
      </c>
      <c r="E10" s="9">
        <f>C10+D10</f>
        <v>1472709.17</v>
      </c>
      <c r="F10" s="7">
        <v>783535.39</v>
      </c>
      <c r="G10" s="7">
        <v>726546.6</v>
      </c>
      <c r="H10" s="9">
        <f aca="true" t="shared" si="0" ref="H10:H31">E10-F10</f>
        <v>689173.7799999999</v>
      </c>
    </row>
    <row r="11" spans="2:8" ht="12.75">
      <c r="B11" s="153" t="s">
        <v>438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53" t="s">
        <v>439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7" t="s">
        <v>440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441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3" t="s">
        <v>442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3" t="s">
        <v>443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7" t="s">
        <v>444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445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3" t="s">
        <v>446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8" customFormat="1" ht="12.75">
      <c r="B20" s="154"/>
      <c r="C20" s="155"/>
      <c r="D20" s="156"/>
      <c r="E20" s="156"/>
      <c r="F20" s="156"/>
      <c r="G20" s="156"/>
      <c r="H20" s="157"/>
    </row>
    <row r="21" spans="2:8" ht="12.75">
      <c r="B21" s="146" t="s">
        <v>447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53" t="s">
        <v>437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3" t="s">
        <v>438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3" t="s">
        <v>439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7" t="s">
        <v>440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7" t="s">
        <v>441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3" t="s">
        <v>442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3" t="s">
        <v>443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7" t="s">
        <v>444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7" t="s">
        <v>445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3" t="s">
        <v>446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448</v>
      </c>
      <c r="C32" s="134">
        <f aca="true" t="shared" si="1" ref="C32:H32">C9+C21</f>
        <v>1480659.17</v>
      </c>
      <c r="D32" s="134">
        <f t="shared" si="1"/>
        <v>-7950</v>
      </c>
      <c r="E32" s="134">
        <f t="shared" si="1"/>
        <v>1472709.17</v>
      </c>
      <c r="F32" s="134">
        <f t="shared" si="1"/>
        <v>783535.39</v>
      </c>
      <c r="G32" s="134">
        <f t="shared" si="1"/>
        <v>726546.6</v>
      </c>
      <c r="H32" s="134">
        <f t="shared" si="1"/>
        <v>689173.7799999999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  <row r="38" spans="2:8" ht="12.75">
      <c r="B38" s="170"/>
      <c r="C38" s="170"/>
      <c r="E38" s="170"/>
      <c r="F38" s="170"/>
      <c r="G38" s="170"/>
      <c r="H38" s="170"/>
    </row>
    <row r="39" spans="2:8" ht="12.75">
      <c r="B39" s="159" t="s">
        <v>449</v>
      </c>
      <c r="C39" s="159"/>
      <c r="E39" s="160" t="s">
        <v>452</v>
      </c>
      <c r="F39" s="160"/>
      <c r="G39" s="160"/>
      <c r="H39" s="160"/>
    </row>
    <row r="40" spans="2:8" ht="12.75">
      <c r="B40" s="159" t="s">
        <v>450</v>
      </c>
      <c r="C40" s="159"/>
      <c r="E40" s="159" t="s">
        <v>451</v>
      </c>
      <c r="F40" s="159"/>
      <c r="G40" s="159"/>
      <c r="H40" s="159"/>
    </row>
  </sheetData>
  <sheetProtection/>
  <mergeCells count="14">
    <mergeCell ref="B38:C38"/>
    <mergeCell ref="E38:H38"/>
    <mergeCell ref="B39:C39"/>
    <mergeCell ref="E39:H39"/>
    <mergeCell ref="B40:C40"/>
    <mergeCell ref="E40:H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2021-07-21T17:34:51Z</dcterms:modified>
  <cp:category/>
  <cp:version/>
  <cp:contentType/>
  <cp:contentStatus/>
</cp:coreProperties>
</file>