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<sst xmlns="http://schemas.openxmlformats.org/spreadsheetml/2006/main" count="697" uniqueCount="455">
  <si>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</si>
  <si>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</si>
  <si>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</si>
  <si>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</si>
  <si>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</si>
  <si>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</si>
  <si>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</si>
  <si>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</si>
  <si>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</si>
  <si>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</si>
  <si>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</si>
  <si>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</si>
  <si>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</si>
  <si>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</si>
  <si>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</si>
  <si>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</si>
  <si>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</si>
  <si>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</si>
  <si>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</si>
  <si>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</si>
  <si>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</si>
  <si>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</si>
  <si>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</si>
  <si>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</si>
  <si>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</si>
  <si>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</si>
  <si>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</si>
  <si>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</si>
  <si>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</si>
  <si>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</si>
  <si>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</si>
  <si>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</si>
  <si>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</si>
  <si>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</si>
  <si>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</si>
  <si>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</si>
  <si>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</si>
  <si>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</si>
  <si>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</si>
  <si>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</si>
  <si>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</si>
  <si>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</si>
  <si>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</si>
  <si>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</si>
  <si>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</si>
  <si>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</si>
  <si>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</si>
  <si>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</si>
  <si>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</si>
  <si>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</si>
  <si>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</si>
  <si>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</si>
  <si>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</si>
  <si>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</si>
  <si>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</si>
  <si>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</si>
  <si>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</si>
  <si>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</si>
  <si>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</si>
  <si>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</si>
  <si>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</si>
  <si>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</si>
  <si>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</si>
  <si>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</si>
  <si>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</si>
  <si>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</si>
  <si>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</si>
  <si>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</si>
  <si>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</si>
  <si>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</si>
  <si>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</si>
  <si>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</si>
  <si>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</si>
  <si>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</si>
  <si>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</si>
  <si>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</si>
  <si>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</si>
  <si>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</si>
  <si>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</si>
  <si>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</si>
  <si>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</si>
  <si>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</si>
  <si>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</si>
  <si>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</si>
  <si>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</si>
  <si>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</si>
  <si>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</si>
  <si>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</si>
  <si>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</si>
  <si>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</si>
  <si>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</si>
  <si>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</si>
  <si>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</si>
  <si>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</si>
  <si>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</si>
  <si>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</si>
  <si>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</si>
  <si>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</si>
  <si>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</si>
  <si>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</si>
  <si>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</si>
  <si>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</si>
  <si>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</si>
  <si>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</si>
  <si>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</si>
  <si>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</si>
  <si>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</si>
  <si>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</si>
  <si>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</si>
  <si>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</si>
  <si>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</si>
  <si>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</si>
  <si>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</si>
  <si>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</si>
  <si>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</si>
  <si>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</si>
  <si>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</si>
  <si>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</si>
  <si>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</si>
  <si>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</si>
  <si>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</si>
  <si>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2020 y al 30 de Junio de 2021 (b)</t>
  </si>
  <si>
    <t>2021 (d)</t>
  </si>
  <si>
    <t>31 de diciembre de 2020 (e)</t>
  </si>
  <si>
    <t>MTRO. ENRIQUE PADILLA SANCHEZ</t>
  </si>
  <si>
    <t>C.P. DELFINA CORONA PEREZ</t>
  </si>
  <si>
    <t>RECTOR</t>
  </si>
  <si>
    <t>SECRETARIA ADMINISTRATIVA</t>
  </si>
  <si>
    <t>Informe Analítico de la Deuda Pública y Otros Pasivos - LDF</t>
  </si>
  <si>
    <t>Del 1 de Enero al 30 de Junio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</si>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</sst>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4000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3" fillId="34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5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4" fontId="54" fillId="34" borderId="17" xfId="0" applyNumberFormat="1" applyFont="1" applyFill="1" applyBorder="1" applyAlignment="1">
      <alignment vertical="center"/>
    </xf>
    <xf numFmtId="164" fontId="54" fillId="34" borderId="18" xfId="0" applyNumberFormat="1" applyFont="1" applyFill="1" applyBorder="1" applyAlignment="1">
      <alignment horizontal="center" vertical="center" wrapText="1"/>
    </xf>
    <xf numFmtId="164" fontId="54" fillId="34" borderId="15" xfId="0" applyNumberFormat="1" applyFont="1" applyFill="1" applyBorder="1" applyAlignment="1">
      <alignment horizontal="center" vertical="center"/>
    </xf>
    <xf numFmtId="164" fontId="54" fillId="34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21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54" fillId="34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2"/>
    </xf>
    <xf numFmtId="164" fontId="45" fillId="0" borderId="2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54" fillId="34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23" xfId="0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54" fillId="34" borderId="22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4" fillId="34" borderId="22" xfId="0" applyNumberFormat="1" applyFont="1" applyFill="1" applyBorder="1" applyAlignment="1">
      <alignment vertical="center"/>
    </xf>
    <xf numFmtId="164" fontId="54" fillId="34" borderId="24" xfId="0" applyNumberFormat="1" applyFont="1" applyFill="1" applyBorder="1" applyAlignment="1">
      <alignment vertical="center"/>
    </xf>
    <xf numFmtId="164" fontId="54" fillId="34" borderId="14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164" fontId="54" fillId="34" borderId="14" xfId="0" applyNumberFormat="1" applyFont="1" applyFill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vertical="center"/>
    </xf>
    <xf numFmtId="0" fontId="54" fillId="34" borderId="24" xfId="0" applyFont="1" applyFill="1" applyBorder="1" applyAlignment="1">
      <alignment vertical="center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89"/>
  <sheetViews>
    <sheetView tabSelected="1" zoomScalePageLayoutView="0" workbookViewId="0" topLeftCell="A1">
      <pane ySplit="6" topLeftCell="A7" activePane="bottomLeft" state="frozen"/>
      <selection pane="topLeft" activeCell="B18" sqref="B18"/>
      <selection pane="bottomLeft" activeCell="B28" sqref="B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121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24392452</v>
      </c>
      <c r="D9" s="9">
        <f>SUM(D10:D16)</f>
        <v>31320910</v>
      </c>
      <c r="E9" s="11" t="s">
        <v>8</v>
      </c>
      <c r="F9" s="9">
        <f>SUM(F10:F18)</f>
        <v>2625436</v>
      </c>
      <c r="G9" s="9">
        <f>SUM(G10:G18)</f>
        <v>10097295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2294217</v>
      </c>
      <c r="G10" s="9">
        <v>2427366</v>
      </c>
    </row>
    <row r="11" spans="2:7" ht="12.75">
      <c r="B11" s="12" t="s">
        <v>11</v>
      </c>
      <c r="C11" s="9">
        <v>24392452</v>
      </c>
      <c r="D11" s="9">
        <v>31320910</v>
      </c>
      <c r="E11" s="13" t="s">
        <v>12</v>
      </c>
      <c r="F11" s="9">
        <v>0</v>
      </c>
      <c r="G11" s="9">
        <v>762788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5804466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159385</v>
      </c>
      <c r="G16" s="9">
        <v>506029</v>
      </c>
    </row>
    <row r="17" spans="2:7" ht="12.75">
      <c r="B17" s="10" t="s">
        <v>23</v>
      </c>
      <c r="C17" s="9">
        <f>SUM(C18:C24)</f>
        <v>174160</v>
      </c>
      <c r="D17" s="9">
        <f>SUM(D18:D24)</f>
        <v>141144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171834</v>
      </c>
      <c r="G18" s="9">
        <v>596646</v>
      </c>
    </row>
    <row r="19" spans="2:7" ht="12.75">
      <c r="B19" s="12" t="s">
        <v>27</v>
      </c>
      <c r="C19" s="9">
        <v>44100</v>
      </c>
      <c r="D19" s="9">
        <v>88750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130060</v>
      </c>
      <c r="D20" s="9">
        <v>52394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</v>
      </c>
      <c r="D25" s="9">
        <f>SUM(D26:D30)</f>
        <v>1630054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1630054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607584</v>
      </c>
      <c r="G31" s="9">
        <f>SUM(G32:G37)</f>
        <v>2910740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607584</v>
      </c>
      <c r="G32" s="9">
        <v>2910740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3042</v>
      </c>
      <c r="D41" s="9">
        <f>SUM(D42:D45)</f>
        <v>1961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3042</v>
      </c>
      <c r="D42" s="9">
        <v>1961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24569674</v>
      </c>
      <c r="D47" s="9">
        <f>D9+D17+D25+D31+D37+D38+D41</f>
        <v>33094069</v>
      </c>
      <c r="E47" s="8" t="s">
        <v>82</v>
      </c>
      <c r="F47" s="9">
        <f>F9+F19+F23+F26+F27+F31+F38+F42</f>
        <v>3233020</v>
      </c>
      <c r="G47" s="9">
        <f>G9+G19+G23+G26+G27+G31+G38+G42</f>
        <v>13008035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29832</v>
      </c>
      <c r="D51" s="9">
        <v>30699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311993748</v>
      </c>
      <c r="D52" s="9">
        <v>311993748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137653293</v>
      </c>
      <c r="D53" s="9">
        <v>136085479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661569</v>
      </c>
      <c r="D54" s="9">
        <v>661569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-117332634</v>
      </c>
      <c r="D55" s="9">
        <v>-119186049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3233020</v>
      </c>
      <c r="G59" s="9">
        <f>G47+G57</f>
        <v>13008035</v>
      </c>
    </row>
    <row r="60" spans="2:7" ht="25.5">
      <c r="B60" s="6" t="s">
        <v>102</v>
      </c>
      <c r="C60" s="9">
        <f>SUM(C50:C58)</f>
        <v>333005808</v>
      </c>
      <c r="D60" s="9">
        <f>SUM(D50:D58)</f>
        <v>329585446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357575482</v>
      </c>
      <c r="D62" s="9">
        <f>D47+D60</f>
        <v>362679515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391903739</v>
      </c>
      <c r="G63" s="9">
        <f>SUM(G64:G66)</f>
        <v>391903739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391903739</v>
      </c>
      <c r="G66" s="9">
        <v>391903739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-37561277</v>
      </c>
      <c r="G68" s="9">
        <f>SUM(G69:G73)</f>
        <v>-42232259</v>
      </c>
    </row>
    <row r="69" spans="2:7" ht="12.75">
      <c r="B69" s="10"/>
      <c r="C69" s="9"/>
      <c r="D69" s="9"/>
      <c r="E69" s="11" t="s">
        <v>110</v>
      </c>
      <c r="F69" s="9">
        <v>3873620</v>
      </c>
      <c r="G69" s="9">
        <v>4396700</v>
      </c>
    </row>
    <row r="70" spans="2:7" ht="12.75">
      <c r="B70" s="10"/>
      <c r="C70" s="9"/>
      <c r="D70" s="9"/>
      <c r="E70" s="11" t="s">
        <v>111</v>
      </c>
      <c r="F70" s="9">
        <v>31023041</v>
      </c>
      <c r="G70" s="9">
        <v>27682394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-72457938</v>
      </c>
      <c r="G73" s="9">
        <v>-74311353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354342462</v>
      </c>
      <c r="G79" s="9">
        <f>G63+G68+G75</f>
        <v>349671480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357575482</v>
      </c>
      <c r="G81" s="9">
        <f>G59+G79</f>
        <v>362679515</v>
      </c>
    </row>
    <row r="82" spans="2:7" ht="13.5" thickBot="1">
      <c r="B82" s="16"/>
      <c r="C82" s="17"/>
      <c r="D82" s="17"/>
      <c r="E82" s="18"/>
      <c r="F82" s="19"/>
      <c r="G82" s="19"/>
    </row>
    <row r="88" spans="2:6" ht="12.75">
      <c r="B88" s="2" t="s">
        <v>124</v>
      </c>
      <c r="E88" s="162" t="s">
        <v>125</v>
      </c>
      <c r="F88" s="162"/>
    </row>
    <row r="89" spans="2:6" ht="12.75">
      <c r="B89" s="2" t="s">
        <v>126</v>
      </c>
      <c r="E89" s="162" t="s">
        <v>127</v>
      </c>
      <c r="F89" s="162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5" t="s">
        <v>120</v>
      </c>
      <c r="C2" s="166"/>
      <c r="D2" s="166"/>
      <c r="E2" s="166"/>
      <c r="F2" s="166"/>
      <c r="G2" s="166"/>
      <c r="H2" s="166"/>
      <c r="I2" s="167"/>
    </row>
    <row r="3" spans="2:9" ht="13.5" thickBot="1">
      <c r="B3" s="168" t="s">
        <v>128</v>
      </c>
      <c r="C3" s="169"/>
      <c r="D3" s="169"/>
      <c r="E3" s="169"/>
      <c r="F3" s="169"/>
      <c r="G3" s="169"/>
      <c r="H3" s="169"/>
      <c r="I3" s="170"/>
    </row>
    <row r="4" spans="2:9" ht="13.5" thickBot="1">
      <c r="B4" s="168" t="s">
        <v>129</v>
      </c>
      <c r="C4" s="169"/>
      <c r="D4" s="169"/>
      <c r="E4" s="169"/>
      <c r="F4" s="169"/>
      <c r="G4" s="169"/>
      <c r="H4" s="169"/>
      <c r="I4" s="170"/>
    </row>
    <row r="5" spans="2:9" ht="13.5" thickBot="1">
      <c r="B5" s="168" t="s">
        <v>1</v>
      </c>
      <c r="C5" s="169"/>
      <c r="D5" s="169"/>
      <c r="E5" s="169"/>
      <c r="F5" s="169"/>
      <c r="G5" s="169"/>
      <c r="H5" s="169"/>
      <c r="I5" s="170"/>
    </row>
    <row r="6" spans="2:9" ht="76.5">
      <c r="B6" s="40" t="s">
        <v>130</v>
      </c>
      <c r="C6" s="40" t="s">
        <v>131</v>
      </c>
      <c r="D6" s="40" t="s">
        <v>132</v>
      </c>
      <c r="E6" s="40" t="s">
        <v>133</v>
      </c>
      <c r="F6" s="40" t="s">
        <v>134</v>
      </c>
      <c r="G6" s="40" t="s">
        <v>135</v>
      </c>
      <c r="H6" s="40" t="s">
        <v>136</v>
      </c>
      <c r="I6" s="40" t="s">
        <v>137</v>
      </c>
    </row>
    <row r="7" spans="2:9" ht="13.5" thickBot="1">
      <c r="B7" s="41" t="s">
        <v>138</v>
      </c>
      <c r="C7" s="41" t="s">
        <v>139</v>
      </c>
      <c r="D7" s="41" t="s">
        <v>140</v>
      </c>
      <c r="E7" s="41" t="s">
        <v>141</v>
      </c>
      <c r="F7" s="41" t="s">
        <v>142</v>
      </c>
      <c r="G7" s="41" t="s">
        <v>143</v>
      </c>
      <c r="H7" s="41" t="s">
        <v>144</v>
      </c>
      <c r="I7" s="41" t="s">
        <v>145</v>
      </c>
    </row>
    <row r="8" spans="2:9" ht="12.75" customHeight="1">
      <c r="B8" s="21" t="s">
        <v>146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147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148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149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150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151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152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153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154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155</v>
      </c>
      <c r="C17" s="22">
        <v>13008034</v>
      </c>
      <c r="D17" s="25">
        <v>68649361.01</v>
      </c>
      <c r="E17" s="25">
        <v>78424375</v>
      </c>
      <c r="F17" s="25"/>
      <c r="G17" s="26">
        <f>C17+D17-E17+F17</f>
        <v>3233020.0100000054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156</v>
      </c>
      <c r="C19" s="22">
        <f>C8+C17</f>
        <v>13008034</v>
      </c>
      <c r="D19" s="22">
        <f aca="true" t="shared" si="3" ref="D19:I19">D8+D17</f>
        <v>68649361.01</v>
      </c>
      <c r="E19" s="22">
        <f t="shared" si="3"/>
        <v>78424375</v>
      </c>
      <c r="F19" s="22">
        <f t="shared" si="3"/>
        <v>0</v>
      </c>
      <c r="G19" s="22">
        <f>G8+G17</f>
        <v>3233020.0100000054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157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158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159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160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161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162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163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164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1" t="s">
        <v>165</v>
      </c>
      <c r="C31" s="171"/>
      <c r="D31" s="171"/>
      <c r="E31" s="171"/>
      <c r="F31" s="171"/>
      <c r="G31" s="171"/>
      <c r="H31" s="171"/>
      <c r="I31" s="171"/>
    </row>
    <row r="32" spans="2:9" ht="12.75">
      <c r="B32" s="33" t="s">
        <v>166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63" t="s">
        <v>167</v>
      </c>
      <c r="C34" s="163" t="s">
        <v>168</v>
      </c>
      <c r="D34" s="163" t="s">
        <v>169</v>
      </c>
      <c r="E34" s="42" t="s">
        <v>170</v>
      </c>
      <c r="F34" s="163" t="s">
        <v>171</v>
      </c>
      <c r="G34" s="42" t="s">
        <v>172</v>
      </c>
      <c r="H34" s="34"/>
      <c r="I34" s="34"/>
    </row>
    <row r="35" spans="2:9" ht="15.75" customHeight="1" thickBot="1">
      <c r="B35" s="164"/>
      <c r="C35" s="164"/>
      <c r="D35" s="164"/>
      <c r="E35" s="43" t="s">
        <v>173</v>
      </c>
      <c r="F35" s="164"/>
      <c r="G35" s="43" t="s">
        <v>174</v>
      </c>
      <c r="H35" s="34"/>
      <c r="I35" s="34"/>
    </row>
    <row r="36" spans="2:9" ht="12.75">
      <c r="B36" s="37" t="s">
        <v>175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176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177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178</v>
      </c>
      <c r="C39" s="39"/>
      <c r="D39" s="39"/>
      <c r="E39" s="39"/>
      <c r="F39" s="39"/>
      <c r="G39" s="39"/>
      <c r="H39" s="34"/>
      <c r="I39" s="34"/>
    </row>
    <row r="44" spans="2:7" ht="12.75">
      <c r="B44" s="2" t="s">
        <v>124</v>
      </c>
      <c r="F44" s="162" t="s">
        <v>125</v>
      </c>
      <c r="G44" s="162"/>
    </row>
    <row r="45" spans="2:7" ht="12.75">
      <c r="B45" s="2" t="s">
        <v>126</v>
      </c>
      <c r="F45" s="162" t="s">
        <v>127</v>
      </c>
      <c r="G45" s="162"/>
    </row>
  </sheetData>
  <sheetProtection/>
  <mergeCells count="11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F44:G44"/>
    <mergeCell ref="F45:G4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9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5" t="s">
        <v>120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15.75" thickBot="1">
      <c r="B3" s="168" t="s">
        <v>179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 thickBot="1">
      <c r="B4" s="168" t="s">
        <v>129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>
      <c r="B5" s="168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02">
      <c r="B6" s="51" t="s">
        <v>180</v>
      </c>
      <c r="C6" s="52" t="s">
        <v>181</v>
      </c>
      <c r="D6" s="52" t="s">
        <v>182</v>
      </c>
      <c r="E6" s="52" t="s">
        <v>183</v>
      </c>
      <c r="F6" s="52" t="s">
        <v>184</v>
      </c>
      <c r="G6" s="52" t="s">
        <v>185</v>
      </c>
      <c r="H6" s="52" t="s">
        <v>186</v>
      </c>
      <c r="I6" s="52" t="s">
        <v>187</v>
      </c>
      <c r="J6" s="52" t="s">
        <v>188</v>
      </c>
      <c r="K6" s="52" t="s">
        <v>189</v>
      </c>
      <c r="L6" s="52" t="s">
        <v>190</v>
      </c>
    </row>
    <row r="7" spans="2:12" ht="15.75" thickBot="1">
      <c r="B7" s="41" t="s">
        <v>138</v>
      </c>
      <c r="C7" s="41" t="s">
        <v>139</v>
      </c>
      <c r="D7" s="41" t="s">
        <v>140</v>
      </c>
      <c r="E7" s="41" t="s">
        <v>141</v>
      </c>
      <c r="F7" s="41" t="s">
        <v>142</v>
      </c>
      <c r="G7" s="41" t="s">
        <v>191</v>
      </c>
      <c r="H7" s="41" t="s">
        <v>144</v>
      </c>
      <c r="I7" s="41" t="s">
        <v>145</v>
      </c>
      <c r="J7" s="41" t="s">
        <v>192</v>
      </c>
      <c r="K7" s="41" t="s">
        <v>193</v>
      </c>
      <c r="L7" s="41" t="s">
        <v>194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195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7" t="s">
        <v>196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197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198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199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8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200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7" t="s">
        <v>201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202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203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204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205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8" spans="3:10" ht="15">
      <c r="C28" s="2" t="s">
        <v>124</v>
      </c>
      <c r="I28" s="162" t="s">
        <v>125</v>
      </c>
      <c r="J28" s="162"/>
    </row>
    <row r="29" spans="3:10" ht="15">
      <c r="C29" s="2" t="s">
        <v>126</v>
      </c>
      <c r="I29" s="162" t="s">
        <v>127</v>
      </c>
      <c r="J29" s="162"/>
    </row>
  </sheetData>
  <sheetProtection/>
  <mergeCells count="6">
    <mergeCell ref="B2:L2"/>
    <mergeCell ref="B3:L3"/>
    <mergeCell ref="B4:L4"/>
    <mergeCell ref="B5:L5"/>
    <mergeCell ref="I28:J28"/>
    <mergeCell ref="I29:J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E91"/>
  <sheetViews>
    <sheetView zoomScalePageLayoutView="0" workbookViewId="0" topLeftCell="A1">
      <pane ySplit="8" topLeftCell="A48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9" t="s">
        <v>206</v>
      </c>
      <c r="C3" s="180"/>
      <c r="D3" s="180"/>
      <c r="E3" s="181"/>
    </row>
    <row r="4" spans="2:5" ht="12.75">
      <c r="B4" s="179" t="s">
        <v>129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53"/>
      <c r="C6" s="53"/>
      <c r="D6" s="53"/>
      <c r="E6" s="53"/>
    </row>
    <row r="7" spans="2:5" ht="12.75">
      <c r="B7" s="185" t="s">
        <v>2</v>
      </c>
      <c r="C7" s="80" t="s">
        <v>207</v>
      </c>
      <c r="D7" s="187" t="s">
        <v>208</v>
      </c>
      <c r="E7" s="80" t="s">
        <v>209</v>
      </c>
    </row>
    <row r="8" spans="2:5" ht="13.5" thickBot="1">
      <c r="B8" s="186"/>
      <c r="C8" s="81" t="s">
        <v>210</v>
      </c>
      <c r="D8" s="188"/>
      <c r="E8" s="81" t="s">
        <v>211</v>
      </c>
    </row>
    <row r="9" spans="2:5" ht="12.75">
      <c r="B9" s="54" t="s">
        <v>212</v>
      </c>
      <c r="C9" s="55">
        <f>SUM(C10:C12)</f>
        <v>108303239</v>
      </c>
      <c r="D9" s="55">
        <f>SUM(D10:D12)</f>
        <v>53666877.14</v>
      </c>
      <c r="E9" s="55">
        <f>SUM(E10:E12)</f>
        <v>53666877.14</v>
      </c>
    </row>
    <row r="10" spans="2:5" ht="12.75">
      <c r="B10" s="56" t="s">
        <v>213</v>
      </c>
      <c r="C10" s="57">
        <v>108303239</v>
      </c>
      <c r="D10" s="57">
        <v>53666877.14</v>
      </c>
      <c r="E10" s="57">
        <v>53666877.14</v>
      </c>
    </row>
    <row r="11" spans="2:5" ht="12.75">
      <c r="B11" s="56" t="s">
        <v>214</v>
      </c>
      <c r="C11" s="57">
        <v>0</v>
      </c>
      <c r="D11" s="57">
        <v>0</v>
      </c>
      <c r="E11" s="57">
        <v>0</v>
      </c>
    </row>
    <row r="12" spans="2:5" ht="12.75">
      <c r="B12" s="56" t="s">
        <v>215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216</v>
      </c>
      <c r="C14" s="55">
        <f>SUM(C15:C16)</f>
        <v>108303239</v>
      </c>
      <c r="D14" s="55">
        <f>SUM(D15:D16)</f>
        <v>51361070.08</v>
      </c>
      <c r="E14" s="55">
        <f>SUM(E15:E16)</f>
        <v>49340431.71</v>
      </c>
    </row>
    <row r="15" spans="2:5" ht="12.75">
      <c r="B15" s="56" t="s">
        <v>217</v>
      </c>
      <c r="C15" s="57">
        <v>108303239</v>
      </c>
      <c r="D15" s="57">
        <v>51361070.08</v>
      </c>
      <c r="E15" s="57">
        <v>49340431.71</v>
      </c>
    </row>
    <row r="16" spans="2:5" ht="12.75">
      <c r="B16" s="56" t="s">
        <v>218</v>
      </c>
      <c r="C16" s="57"/>
      <c r="D16" s="57"/>
      <c r="E16" s="57"/>
    </row>
    <row r="17" spans="2:5" ht="12.75">
      <c r="B17" s="58"/>
      <c r="C17" s="57"/>
      <c r="D17" s="57"/>
      <c r="E17" s="57"/>
    </row>
    <row r="18" spans="2:5" ht="12.75">
      <c r="B18" s="54" t="s">
        <v>219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220</v>
      </c>
      <c r="C19" s="59"/>
      <c r="D19" s="57"/>
      <c r="E19" s="57"/>
    </row>
    <row r="20" spans="2:5" ht="12.75">
      <c r="B20" s="56" t="s">
        <v>221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222</v>
      </c>
      <c r="C22" s="55">
        <f>C9-C14+C18</f>
        <v>0</v>
      </c>
      <c r="D22" s="54">
        <f>D9-D14+D18</f>
        <v>2305807.0600000024</v>
      </c>
      <c r="E22" s="54">
        <f>E9-E14+E18</f>
        <v>4326445.43</v>
      </c>
    </row>
    <row r="23" spans="2:5" ht="12.75">
      <c r="B23" s="54"/>
      <c r="C23" s="57"/>
      <c r="D23" s="58"/>
      <c r="E23" s="58"/>
    </row>
    <row r="24" spans="2:5" ht="12.75">
      <c r="B24" s="54" t="s">
        <v>223</v>
      </c>
      <c r="C24" s="55">
        <f>C22-C12</f>
        <v>0</v>
      </c>
      <c r="D24" s="54">
        <f>D22-D12</f>
        <v>2305807.0600000024</v>
      </c>
      <c r="E24" s="54">
        <f>E22-E12</f>
        <v>4326445.43</v>
      </c>
    </row>
    <row r="25" spans="2:5" ht="12.75">
      <c r="B25" s="54"/>
      <c r="C25" s="57"/>
      <c r="D25" s="58"/>
      <c r="E25" s="58"/>
    </row>
    <row r="26" spans="2:5" ht="25.5">
      <c r="B26" s="54" t="s">
        <v>224</v>
      </c>
      <c r="C26" s="55">
        <f>C24-C18</f>
        <v>0</v>
      </c>
      <c r="D26" s="55">
        <f>D24-D18</f>
        <v>2305807.0600000024</v>
      </c>
      <c r="E26" s="55">
        <f>E24-E18</f>
        <v>4326445.43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78"/>
      <c r="C28" s="178"/>
      <c r="D28" s="178"/>
      <c r="E28" s="178"/>
    </row>
    <row r="29" spans="2:5" ht="13.5" thickBot="1">
      <c r="B29" s="82" t="s">
        <v>225</v>
      </c>
      <c r="C29" s="83" t="s">
        <v>226</v>
      </c>
      <c r="D29" s="83" t="s">
        <v>208</v>
      </c>
      <c r="E29" s="83" t="s">
        <v>227</v>
      </c>
    </row>
    <row r="30" spans="2:5" ht="12.75">
      <c r="B30" s="62"/>
      <c r="C30" s="57"/>
      <c r="D30" s="57"/>
      <c r="E30" s="57"/>
    </row>
    <row r="31" spans="2:5" ht="12.75">
      <c r="B31" s="54" t="s">
        <v>228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229</v>
      </c>
      <c r="C32" s="57"/>
      <c r="D32" s="58"/>
      <c r="E32" s="58"/>
    </row>
    <row r="33" spans="2:5" ht="12.75">
      <c r="B33" s="56" t="s">
        <v>230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231</v>
      </c>
      <c r="C35" s="55">
        <f>C26-C31</f>
        <v>0</v>
      </c>
      <c r="D35" s="55">
        <f>D26-D31</f>
        <v>2305807.0600000024</v>
      </c>
      <c r="E35" s="55">
        <f>E26-E31</f>
        <v>4326445.43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72" t="s">
        <v>225</v>
      </c>
      <c r="C38" s="174" t="s">
        <v>232</v>
      </c>
      <c r="D38" s="176" t="s">
        <v>208</v>
      </c>
      <c r="E38" s="84" t="s">
        <v>209</v>
      </c>
    </row>
    <row r="39" spans="2:5" ht="13.5" thickBot="1">
      <c r="B39" s="173"/>
      <c r="C39" s="175"/>
      <c r="D39" s="177"/>
      <c r="E39" s="85" t="s">
        <v>227</v>
      </c>
    </row>
    <row r="40" spans="2:5" ht="12.75">
      <c r="B40" s="66"/>
      <c r="C40" s="67"/>
      <c r="D40" s="67"/>
      <c r="E40" s="67"/>
    </row>
    <row r="41" spans="2:5" ht="12.75">
      <c r="B41" s="68" t="s">
        <v>233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234</v>
      </c>
      <c r="C42" s="67"/>
      <c r="D42" s="71"/>
      <c r="E42" s="71"/>
    </row>
    <row r="43" spans="2:5" ht="12.75">
      <c r="B43" s="70" t="s">
        <v>235</v>
      </c>
      <c r="C43" s="67"/>
      <c r="D43" s="71"/>
      <c r="E43" s="71"/>
    </row>
    <row r="44" spans="2:5" ht="12.75">
      <c r="B44" s="68" t="s">
        <v>236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237</v>
      </c>
      <c r="C45" s="67"/>
      <c r="D45" s="71"/>
      <c r="E45" s="71"/>
    </row>
    <row r="46" spans="2:5" ht="12.75">
      <c r="B46" s="70" t="s">
        <v>238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239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72" t="s">
        <v>225</v>
      </c>
      <c r="C51" s="84" t="s">
        <v>207</v>
      </c>
      <c r="D51" s="176" t="s">
        <v>208</v>
      </c>
      <c r="E51" s="84" t="s">
        <v>209</v>
      </c>
    </row>
    <row r="52" spans="2:5" ht="13.5" thickBot="1">
      <c r="B52" s="173"/>
      <c r="C52" s="85" t="s">
        <v>226</v>
      </c>
      <c r="D52" s="177"/>
      <c r="E52" s="85" t="s">
        <v>227</v>
      </c>
    </row>
    <row r="53" spans="2:5" ht="12.75">
      <c r="B53" s="66"/>
      <c r="C53" s="67"/>
      <c r="D53" s="67"/>
      <c r="E53" s="67"/>
    </row>
    <row r="54" spans="2:5" ht="12.75">
      <c r="B54" s="71" t="s">
        <v>240</v>
      </c>
      <c r="C54" s="67">
        <f>C10</f>
        <v>108303239</v>
      </c>
      <c r="D54" s="71">
        <f>D10</f>
        <v>53666877.14</v>
      </c>
      <c r="E54" s="71">
        <f>E10</f>
        <v>53666877.14</v>
      </c>
    </row>
    <row r="55" spans="2:5" ht="12.75">
      <c r="B55" s="71"/>
      <c r="C55" s="67"/>
      <c r="D55" s="71"/>
      <c r="E55" s="71"/>
    </row>
    <row r="56" spans="2:5" ht="12.75">
      <c r="B56" s="74" t="s">
        <v>241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234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237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217</v>
      </c>
      <c r="C60" s="67">
        <f>C15</f>
        <v>108303239</v>
      </c>
      <c r="D60" s="67">
        <f>D15</f>
        <v>51361070.08</v>
      </c>
      <c r="E60" s="67">
        <f>E15</f>
        <v>49340431.71</v>
      </c>
    </row>
    <row r="61" spans="2:5" ht="12.75">
      <c r="B61" s="75"/>
      <c r="C61" s="67"/>
      <c r="D61" s="67"/>
      <c r="E61" s="67"/>
    </row>
    <row r="62" spans="2:5" ht="12.75">
      <c r="B62" s="75" t="s">
        <v>220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242</v>
      </c>
      <c r="C64" s="69">
        <f>C54+C56-C60+C62</f>
        <v>0</v>
      </c>
      <c r="D64" s="68">
        <f>D54+D56-D60+D62</f>
        <v>2305807.0600000024</v>
      </c>
      <c r="E64" s="68">
        <f>E54+E56-E60+E62</f>
        <v>4326445.43</v>
      </c>
    </row>
    <row r="65" spans="2:5" ht="12.75">
      <c r="B65" s="77"/>
      <c r="C65" s="69"/>
      <c r="D65" s="68"/>
      <c r="E65" s="68"/>
    </row>
    <row r="66" spans="2:5" ht="25.5">
      <c r="B66" s="78" t="s">
        <v>243</v>
      </c>
      <c r="C66" s="69">
        <f>C64-C56</f>
        <v>0</v>
      </c>
      <c r="D66" s="68">
        <f>D64-D56</f>
        <v>2305807.0600000024</v>
      </c>
      <c r="E66" s="68">
        <f>E64-E56</f>
        <v>4326445.43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72" t="s">
        <v>225</v>
      </c>
      <c r="C69" s="174" t="s">
        <v>232</v>
      </c>
      <c r="D69" s="176" t="s">
        <v>208</v>
      </c>
      <c r="E69" s="84" t="s">
        <v>209</v>
      </c>
    </row>
    <row r="70" spans="2:5" ht="13.5" thickBot="1">
      <c r="B70" s="173"/>
      <c r="C70" s="175"/>
      <c r="D70" s="177"/>
      <c r="E70" s="85" t="s">
        <v>227</v>
      </c>
    </row>
    <row r="71" spans="2:5" ht="12.75">
      <c r="B71" s="66"/>
      <c r="C71" s="67"/>
      <c r="D71" s="67"/>
      <c r="E71" s="67"/>
    </row>
    <row r="72" spans="2:5" ht="12.75">
      <c r="B72" s="71" t="s">
        <v>214</v>
      </c>
      <c r="C72" s="67">
        <f>C11</f>
        <v>0</v>
      </c>
      <c r="D72" s="71">
        <f>D11</f>
        <v>0</v>
      </c>
      <c r="E72" s="71">
        <f>E11</f>
        <v>0</v>
      </c>
    </row>
    <row r="73" spans="2:5" ht="12.75">
      <c r="B73" s="71"/>
      <c r="C73" s="67"/>
      <c r="D73" s="71"/>
      <c r="E73" s="71"/>
    </row>
    <row r="74" spans="2:5" ht="25.5">
      <c r="B74" s="79" t="s">
        <v>244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235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238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245</v>
      </c>
      <c r="C78" s="67">
        <f>C16</f>
        <v>0</v>
      </c>
      <c r="D78" s="67">
        <f>D16</f>
        <v>0</v>
      </c>
      <c r="E78" s="67">
        <f>E16</f>
        <v>0</v>
      </c>
    </row>
    <row r="79" spans="2:5" ht="12.75">
      <c r="B79" s="75"/>
      <c r="C79" s="67"/>
      <c r="D79" s="67"/>
      <c r="E79" s="67"/>
    </row>
    <row r="80" spans="2:5" ht="12.75">
      <c r="B80" s="75" t="s">
        <v>221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246</v>
      </c>
      <c r="C82" s="69">
        <f>C72+C74-C78+C80</f>
        <v>0</v>
      </c>
      <c r="D82" s="68">
        <f>D72+D74-D78+D80</f>
        <v>0</v>
      </c>
      <c r="E82" s="68">
        <f>E72+E74-E78+E80</f>
        <v>0</v>
      </c>
    </row>
    <row r="83" spans="2:5" ht="12.75">
      <c r="B83" s="77"/>
      <c r="C83" s="69"/>
      <c r="D83" s="68"/>
      <c r="E83" s="68"/>
    </row>
    <row r="84" spans="2:5" ht="25.5">
      <c r="B84" s="78" t="s">
        <v>247</v>
      </c>
      <c r="C84" s="69">
        <f>C82-C74</f>
        <v>0</v>
      </c>
      <c r="D84" s="68">
        <f>D82-D74</f>
        <v>0</v>
      </c>
      <c r="E84" s="68">
        <f>E82-E74</f>
        <v>0</v>
      </c>
    </row>
    <row r="85" spans="2:5" ht="13.5" thickBot="1">
      <c r="B85" s="72"/>
      <c r="C85" s="73"/>
      <c r="D85" s="72"/>
      <c r="E85" s="72"/>
    </row>
    <row r="90" spans="2:5" ht="12.75">
      <c r="B90" s="2" t="s">
        <v>124</v>
      </c>
      <c r="D90" s="162" t="s">
        <v>125</v>
      </c>
      <c r="E90" s="162"/>
    </row>
    <row r="91" spans="2:5" ht="12.75">
      <c r="B91" s="2" t="s">
        <v>126</v>
      </c>
      <c r="D91" s="162" t="s">
        <v>127</v>
      </c>
      <c r="E91" s="162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D90:E90"/>
    <mergeCell ref="D91:E91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4"/>
  <sheetViews>
    <sheetView zoomScalePageLayoutView="0" workbookViewId="0" topLeftCell="A1">
      <pane ySplit="8" topLeftCell="A9" activePane="bottomLeft" state="frozen"/>
      <selection pane="topLeft" activeCell="B18" sqref="B18"/>
      <selection pane="bottomLeft" activeCell="B18" sqref="B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9" t="s">
        <v>248</v>
      </c>
      <c r="C3" s="180"/>
      <c r="D3" s="180"/>
      <c r="E3" s="180"/>
      <c r="F3" s="180"/>
      <c r="G3" s="180"/>
      <c r="H3" s="181"/>
    </row>
    <row r="4" spans="2:8" ht="12.75">
      <c r="B4" s="179" t="s">
        <v>129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101"/>
      <c r="C6" s="191" t="s">
        <v>249</v>
      </c>
      <c r="D6" s="192"/>
      <c r="E6" s="192"/>
      <c r="F6" s="192"/>
      <c r="G6" s="193"/>
      <c r="H6" s="189" t="s">
        <v>250</v>
      </c>
    </row>
    <row r="7" spans="2:8" ht="12.75">
      <c r="B7" s="102" t="s">
        <v>225</v>
      </c>
      <c r="C7" s="189" t="s">
        <v>251</v>
      </c>
      <c r="D7" s="187" t="s">
        <v>252</v>
      </c>
      <c r="E7" s="189" t="s">
        <v>253</v>
      </c>
      <c r="F7" s="189" t="s">
        <v>208</v>
      </c>
      <c r="G7" s="189" t="s">
        <v>254</v>
      </c>
      <c r="H7" s="194"/>
    </row>
    <row r="8" spans="2:8" ht="13.5" thickBot="1">
      <c r="B8" s="103" t="s">
        <v>138</v>
      </c>
      <c r="C8" s="190"/>
      <c r="D8" s="188"/>
      <c r="E8" s="190"/>
      <c r="F8" s="190"/>
      <c r="G8" s="190"/>
      <c r="H8" s="190"/>
    </row>
    <row r="9" spans="2:8" ht="12.75">
      <c r="B9" s="68" t="s">
        <v>255</v>
      </c>
      <c r="C9" s="87"/>
      <c r="D9" s="87"/>
      <c r="E9" s="87"/>
      <c r="F9" s="87"/>
      <c r="G9" s="87"/>
      <c r="H9" s="87"/>
    </row>
    <row r="10" spans="2:8" ht="12.75">
      <c r="B10" s="75" t="s">
        <v>256</v>
      </c>
      <c r="C10" s="87"/>
      <c r="D10" s="87"/>
      <c r="E10" s="87">
        <f>C10+D10</f>
        <v>0</v>
      </c>
      <c r="F10" s="87"/>
      <c r="G10" s="87"/>
      <c r="H10" s="87">
        <f>G10-C10</f>
        <v>0</v>
      </c>
    </row>
    <row r="11" spans="2:8" ht="12.75">
      <c r="B11" s="75" t="s">
        <v>257</v>
      </c>
      <c r="C11" s="87"/>
      <c r="D11" s="87"/>
      <c r="E11" s="87">
        <f aca="true" t="shared" si="0" ref="E11:E40">C11+D11</f>
        <v>0</v>
      </c>
      <c r="F11" s="87"/>
      <c r="G11" s="87"/>
      <c r="H11" s="87">
        <f aca="true" t="shared" si="1" ref="H11:H16">G11-C11</f>
        <v>0</v>
      </c>
    </row>
    <row r="12" spans="2:8" ht="12.75">
      <c r="B12" s="75" t="s">
        <v>258</v>
      </c>
      <c r="C12" s="87"/>
      <c r="D12" s="87"/>
      <c r="E12" s="87">
        <f t="shared" si="0"/>
        <v>0</v>
      </c>
      <c r="F12" s="87"/>
      <c r="G12" s="87"/>
      <c r="H12" s="87">
        <f t="shared" si="1"/>
        <v>0</v>
      </c>
    </row>
    <row r="13" spans="2:8" ht="12.75">
      <c r="B13" s="75" t="s">
        <v>259</v>
      </c>
      <c r="C13" s="87">
        <v>30518407</v>
      </c>
      <c r="D13" s="87">
        <v>0</v>
      </c>
      <c r="E13" s="87">
        <f t="shared" si="0"/>
        <v>30518407</v>
      </c>
      <c r="F13" s="87">
        <v>15045902.45</v>
      </c>
      <c r="G13" s="87">
        <v>15045902.45</v>
      </c>
      <c r="H13" s="87">
        <f t="shared" si="1"/>
        <v>-15472504.55</v>
      </c>
    </row>
    <row r="14" spans="2:8" ht="12.75">
      <c r="B14" s="75" t="s">
        <v>260</v>
      </c>
      <c r="C14" s="87">
        <v>0</v>
      </c>
      <c r="D14" s="87">
        <v>18777.69</v>
      </c>
      <c r="E14" s="87">
        <f t="shared" si="0"/>
        <v>18777.69</v>
      </c>
      <c r="F14" s="87">
        <v>18777.69</v>
      </c>
      <c r="G14" s="87">
        <v>18777.69</v>
      </c>
      <c r="H14" s="87">
        <f t="shared" si="1"/>
        <v>18777.69</v>
      </c>
    </row>
    <row r="15" spans="2:8" ht="12.75">
      <c r="B15" s="75" t="s">
        <v>261</v>
      </c>
      <c r="C15" s="87"/>
      <c r="D15" s="87"/>
      <c r="E15" s="87">
        <f t="shared" si="0"/>
        <v>0</v>
      </c>
      <c r="F15" s="87"/>
      <c r="G15" s="87"/>
      <c r="H15" s="87">
        <f t="shared" si="1"/>
        <v>0</v>
      </c>
    </row>
    <row r="16" spans="2:8" ht="12.75">
      <c r="B16" s="75" t="s">
        <v>262</v>
      </c>
      <c r="C16" s="87">
        <v>0</v>
      </c>
      <c r="D16" s="87">
        <v>272532</v>
      </c>
      <c r="E16" s="87">
        <f t="shared" si="0"/>
        <v>272532</v>
      </c>
      <c r="F16" s="87">
        <v>272532</v>
      </c>
      <c r="G16" s="87">
        <v>272532</v>
      </c>
      <c r="H16" s="87">
        <f t="shared" si="1"/>
        <v>272532</v>
      </c>
    </row>
    <row r="17" spans="2:8" ht="25.5">
      <c r="B17" s="79" t="s">
        <v>263</v>
      </c>
      <c r="C17" s="87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9" t="s">
        <v>264</v>
      </c>
      <c r="C18" s="87"/>
      <c r="D18" s="87"/>
      <c r="E18" s="87">
        <f t="shared" si="0"/>
        <v>0</v>
      </c>
      <c r="F18" s="87"/>
      <c r="G18" s="87"/>
      <c r="H18" s="87">
        <f>G18-C18</f>
        <v>0</v>
      </c>
    </row>
    <row r="19" spans="2:8" ht="12.75">
      <c r="B19" s="89" t="s">
        <v>265</v>
      </c>
      <c r="C19" s="87"/>
      <c r="D19" s="87"/>
      <c r="E19" s="87">
        <f t="shared" si="0"/>
        <v>0</v>
      </c>
      <c r="F19" s="87"/>
      <c r="G19" s="87"/>
      <c r="H19" s="87">
        <f aca="true" t="shared" si="3" ref="H19:H40">G19-C19</f>
        <v>0</v>
      </c>
    </row>
    <row r="20" spans="2:8" ht="12.75">
      <c r="B20" s="89" t="s">
        <v>266</v>
      </c>
      <c r="C20" s="87"/>
      <c r="D20" s="87"/>
      <c r="E20" s="87">
        <f t="shared" si="0"/>
        <v>0</v>
      </c>
      <c r="F20" s="87"/>
      <c r="G20" s="87"/>
      <c r="H20" s="87">
        <f t="shared" si="3"/>
        <v>0</v>
      </c>
    </row>
    <row r="21" spans="2:8" ht="12.75">
      <c r="B21" s="89" t="s">
        <v>267</v>
      </c>
      <c r="C21" s="87"/>
      <c r="D21" s="87"/>
      <c r="E21" s="87">
        <f t="shared" si="0"/>
        <v>0</v>
      </c>
      <c r="F21" s="87"/>
      <c r="G21" s="87"/>
      <c r="H21" s="87">
        <f t="shared" si="3"/>
        <v>0</v>
      </c>
    </row>
    <row r="22" spans="2:8" ht="12.75">
      <c r="B22" s="89" t="s">
        <v>268</v>
      </c>
      <c r="C22" s="87"/>
      <c r="D22" s="87"/>
      <c r="E22" s="87">
        <f t="shared" si="0"/>
        <v>0</v>
      </c>
      <c r="F22" s="87"/>
      <c r="G22" s="87"/>
      <c r="H22" s="87">
        <f t="shared" si="3"/>
        <v>0</v>
      </c>
    </row>
    <row r="23" spans="2:8" ht="25.5">
      <c r="B23" s="90" t="s">
        <v>269</v>
      </c>
      <c r="C23" s="87"/>
      <c r="D23" s="87"/>
      <c r="E23" s="87">
        <f t="shared" si="0"/>
        <v>0</v>
      </c>
      <c r="F23" s="87"/>
      <c r="G23" s="87"/>
      <c r="H23" s="87">
        <f t="shared" si="3"/>
        <v>0</v>
      </c>
    </row>
    <row r="24" spans="2:8" ht="25.5">
      <c r="B24" s="90" t="s">
        <v>270</v>
      </c>
      <c r="C24" s="87"/>
      <c r="D24" s="87"/>
      <c r="E24" s="87">
        <f t="shared" si="0"/>
        <v>0</v>
      </c>
      <c r="F24" s="87"/>
      <c r="G24" s="87"/>
      <c r="H24" s="87">
        <f t="shared" si="3"/>
        <v>0</v>
      </c>
    </row>
    <row r="25" spans="2:8" ht="12.75">
      <c r="B25" s="89" t="s">
        <v>271</v>
      </c>
      <c r="C25" s="87"/>
      <c r="D25" s="87"/>
      <c r="E25" s="87">
        <f t="shared" si="0"/>
        <v>0</v>
      </c>
      <c r="F25" s="87"/>
      <c r="G25" s="87"/>
      <c r="H25" s="87">
        <f t="shared" si="3"/>
        <v>0</v>
      </c>
    </row>
    <row r="26" spans="2:8" ht="12.75">
      <c r="B26" s="89" t="s">
        <v>272</v>
      </c>
      <c r="C26" s="87"/>
      <c r="D26" s="87"/>
      <c r="E26" s="87">
        <f t="shared" si="0"/>
        <v>0</v>
      </c>
      <c r="F26" s="87"/>
      <c r="G26" s="87"/>
      <c r="H26" s="87">
        <f t="shared" si="3"/>
        <v>0</v>
      </c>
    </row>
    <row r="27" spans="2:8" ht="12.75">
      <c r="B27" s="89" t="s">
        <v>273</v>
      </c>
      <c r="C27" s="87"/>
      <c r="D27" s="87"/>
      <c r="E27" s="87">
        <f t="shared" si="0"/>
        <v>0</v>
      </c>
      <c r="F27" s="87"/>
      <c r="G27" s="87"/>
      <c r="H27" s="87">
        <f t="shared" si="3"/>
        <v>0</v>
      </c>
    </row>
    <row r="28" spans="2:8" ht="25.5">
      <c r="B28" s="90" t="s">
        <v>274</v>
      </c>
      <c r="C28" s="87"/>
      <c r="D28" s="87"/>
      <c r="E28" s="87">
        <f t="shared" si="0"/>
        <v>0</v>
      </c>
      <c r="F28" s="87"/>
      <c r="G28" s="87"/>
      <c r="H28" s="87">
        <f t="shared" si="3"/>
        <v>0</v>
      </c>
    </row>
    <row r="29" spans="2:8" ht="25.5">
      <c r="B29" s="79" t="s">
        <v>275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89" t="s">
        <v>276</v>
      </c>
      <c r="C30" s="87"/>
      <c r="D30" s="87"/>
      <c r="E30" s="87">
        <f t="shared" si="0"/>
        <v>0</v>
      </c>
      <c r="F30" s="87"/>
      <c r="G30" s="87"/>
      <c r="H30" s="87">
        <f t="shared" si="3"/>
        <v>0</v>
      </c>
    </row>
    <row r="31" spans="2:8" ht="12.75">
      <c r="B31" s="89" t="s">
        <v>277</v>
      </c>
      <c r="C31" s="87"/>
      <c r="D31" s="87"/>
      <c r="E31" s="87">
        <f t="shared" si="0"/>
        <v>0</v>
      </c>
      <c r="F31" s="87"/>
      <c r="G31" s="87"/>
      <c r="H31" s="87">
        <f t="shared" si="3"/>
        <v>0</v>
      </c>
    </row>
    <row r="32" spans="2:8" ht="12.75">
      <c r="B32" s="89" t="s">
        <v>278</v>
      </c>
      <c r="C32" s="87"/>
      <c r="D32" s="87"/>
      <c r="E32" s="87">
        <f t="shared" si="0"/>
        <v>0</v>
      </c>
      <c r="F32" s="87"/>
      <c r="G32" s="87"/>
      <c r="H32" s="87">
        <f t="shared" si="3"/>
        <v>0</v>
      </c>
    </row>
    <row r="33" spans="2:8" ht="25.5">
      <c r="B33" s="90" t="s">
        <v>279</v>
      </c>
      <c r="C33" s="87"/>
      <c r="D33" s="87"/>
      <c r="E33" s="87">
        <f t="shared" si="0"/>
        <v>0</v>
      </c>
      <c r="F33" s="87"/>
      <c r="G33" s="87"/>
      <c r="H33" s="87">
        <f t="shared" si="3"/>
        <v>0</v>
      </c>
    </row>
    <row r="34" spans="2:8" ht="12.75">
      <c r="B34" s="89" t="s">
        <v>280</v>
      </c>
      <c r="C34" s="87"/>
      <c r="D34" s="87"/>
      <c r="E34" s="87">
        <f t="shared" si="0"/>
        <v>0</v>
      </c>
      <c r="F34" s="87"/>
      <c r="G34" s="87"/>
      <c r="H34" s="87">
        <f t="shared" si="3"/>
        <v>0</v>
      </c>
    </row>
    <row r="35" spans="2:8" ht="12.75">
      <c r="B35" s="75" t="s">
        <v>281</v>
      </c>
      <c r="C35" s="87">
        <v>77784832</v>
      </c>
      <c r="D35" s="87">
        <v>0</v>
      </c>
      <c r="E35" s="87">
        <f t="shared" si="0"/>
        <v>77784832</v>
      </c>
      <c r="F35" s="87">
        <v>38329665</v>
      </c>
      <c r="G35" s="87">
        <v>38329665</v>
      </c>
      <c r="H35" s="87">
        <f t="shared" si="3"/>
        <v>-39455167</v>
      </c>
    </row>
    <row r="36" spans="2:8" ht="12.75">
      <c r="B36" s="75" t="s">
        <v>282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89" t="s">
        <v>283</v>
      </c>
      <c r="C37" s="87"/>
      <c r="D37" s="87"/>
      <c r="E37" s="87">
        <f t="shared" si="0"/>
        <v>0</v>
      </c>
      <c r="F37" s="87"/>
      <c r="G37" s="87"/>
      <c r="H37" s="87">
        <f t="shared" si="3"/>
        <v>0</v>
      </c>
    </row>
    <row r="38" spans="2:8" ht="12.75">
      <c r="B38" s="75" t="s">
        <v>284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89" t="s">
        <v>285</v>
      </c>
      <c r="C39" s="87"/>
      <c r="D39" s="87"/>
      <c r="E39" s="87">
        <f t="shared" si="0"/>
        <v>0</v>
      </c>
      <c r="F39" s="87"/>
      <c r="G39" s="87"/>
      <c r="H39" s="87">
        <f t="shared" si="3"/>
        <v>0</v>
      </c>
    </row>
    <row r="40" spans="2:8" ht="12.75">
      <c r="B40" s="89" t="s">
        <v>286</v>
      </c>
      <c r="C40" s="87"/>
      <c r="D40" s="87"/>
      <c r="E40" s="87">
        <f t="shared" si="0"/>
        <v>0</v>
      </c>
      <c r="F40" s="87"/>
      <c r="G40" s="87"/>
      <c r="H40" s="87">
        <f t="shared" si="3"/>
        <v>0</v>
      </c>
    </row>
    <row r="41" spans="2:8" ht="12.75">
      <c r="B41" s="91"/>
      <c r="C41" s="87"/>
      <c r="D41" s="87"/>
      <c r="E41" s="87"/>
      <c r="F41" s="87"/>
      <c r="G41" s="87"/>
      <c r="H41" s="87"/>
    </row>
    <row r="42" spans="2:8" ht="25.5">
      <c r="B42" s="54" t="s">
        <v>287</v>
      </c>
      <c r="C42" s="92">
        <f aca="true" t="shared" si="7" ref="C42:H42">C10+C11+C12+C13+C14+C15+C16+C17+C29+C35+C36+C38</f>
        <v>108303239</v>
      </c>
      <c r="D42" s="93">
        <f t="shared" si="7"/>
        <v>291309.69</v>
      </c>
      <c r="E42" s="93">
        <f t="shared" si="7"/>
        <v>108594548.69</v>
      </c>
      <c r="F42" s="93">
        <f t="shared" si="7"/>
        <v>53666877.14</v>
      </c>
      <c r="G42" s="93">
        <f t="shared" si="7"/>
        <v>53666877.14</v>
      </c>
      <c r="H42" s="93">
        <f t="shared" si="7"/>
        <v>-54636361.86</v>
      </c>
    </row>
    <row r="43" spans="2:8" ht="12.75">
      <c r="B43" s="71"/>
      <c r="C43" s="87"/>
      <c r="D43" s="94"/>
      <c r="E43" s="94"/>
      <c r="F43" s="94"/>
      <c r="G43" s="94"/>
      <c r="H43" s="94"/>
    </row>
    <row r="44" spans="2:8" ht="25.5">
      <c r="B44" s="54" t="s">
        <v>288</v>
      </c>
      <c r="C44" s="95"/>
      <c r="D44" s="95"/>
      <c r="E44" s="95"/>
      <c r="F44" s="95"/>
      <c r="G44" s="95"/>
      <c r="H44" s="87"/>
    </row>
    <row r="45" spans="2:8" ht="12.75">
      <c r="B45" s="91"/>
      <c r="C45" s="87"/>
      <c r="D45" s="87"/>
      <c r="E45" s="87"/>
      <c r="F45" s="87"/>
      <c r="G45" s="87"/>
      <c r="H45" s="87"/>
    </row>
    <row r="46" spans="2:8" ht="12.75">
      <c r="B46" s="68" t="s">
        <v>289</v>
      </c>
      <c r="C46" s="87"/>
      <c r="D46" s="87"/>
      <c r="E46" s="87"/>
      <c r="F46" s="87"/>
      <c r="G46" s="87"/>
      <c r="H46" s="87"/>
    </row>
    <row r="47" spans="2:8" ht="12.75">
      <c r="B47" s="75" t="s">
        <v>290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0" t="s">
        <v>291</v>
      </c>
      <c r="C48" s="87"/>
      <c r="D48" s="87"/>
      <c r="E48" s="87">
        <f aca="true" t="shared" si="9" ref="E48:E65">C48+D48</f>
        <v>0</v>
      </c>
      <c r="F48" s="87"/>
      <c r="G48" s="87"/>
      <c r="H48" s="87">
        <f aca="true" t="shared" si="10" ref="H48:H65">G48-C48</f>
        <v>0</v>
      </c>
    </row>
    <row r="49" spans="2:8" ht="25.5">
      <c r="B49" s="90" t="s">
        <v>292</v>
      </c>
      <c r="C49" s="87"/>
      <c r="D49" s="87"/>
      <c r="E49" s="87">
        <f t="shared" si="9"/>
        <v>0</v>
      </c>
      <c r="F49" s="87"/>
      <c r="G49" s="87"/>
      <c r="H49" s="87">
        <f t="shared" si="10"/>
        <v>0</v>
      </c>
    </row>
    <row r="50" spans="2:8" ht="25.5">
      <c r="B50" s="90" t="s">
        <v>293</v>
      </c>
      <c r="C50" s="87"/>
      <c r="D50" s="87"/>
      <c r="E50" s="87">
        <f t="shared" si="9"/>
        <v>0</v>
      </c>
      <c r="F50" s="87"/>
      <c r="G50" s="87"/>
      <c r="H50" s="87">
        <f t="shared" si="10"/>
        <v>0</v>
      </c>
    </row>
    <row r="51" spans="2:8" ht="38.25">
      <c r="B51" s="90" t="s">
        <v>294</v>
      </c>
      <c r="C51" s="87"/>
      <c r="D51" s="87"/>
      <c r="E51" s="87">
        <f t="shared" si="9"/>
        <v>0</v>
      </c>
      <c r="F51" s="87"/>
      <c r="G51" s="87"/>
      <c r="H51" s="87">
        <f t="shared" si="10"/>
        <v>0</v>
      </c>
    </row>
    <row r="52" spans="2:8" ht="12.75">
      <c r="B52" s="90" t="s">
        <v>295</v>
      </c>
      <c r="C52" s="87"/>
      <c r="D52" s="87"/>
      <c r="E52" s="87">
        <f t="shared" si="9"/>
        <v>0</v>
      </c>
      <c r="F52" s="87"/>
      <c r="G52" s="87"/>
      <c r="H52" s="87">
        <f t="shared" si="10"/>
        <v>0</v>
      </c>
    </row>
    <row r="53" spans="2:8" ht="25.5">
      <c r="B53" s="90" t="s">
        <v>296</v>
      </c>
      <c r="C53" s="87"/>
      <c r="D53" s="87"/>
      <c r="E53" s="87">
        <f t="shared" si="9"/>
        <v>0</v>
      </c>
      <c r="F53" s="87"/>
      <c r="G53" s="87"/>
      <c r="H53" s="87">
        <f t="shared" si="10"/>
        <v>0</v>
      </c>
    </row>
    <row r="54" spans="2:8" ht="25.5">
      <c r="B54" s="90" t="s">
        <v>297</v>
      </c>
      <c r="C54" s="87"/>
      <c r="D54" s="87"/>
      <c r="E54" s="87">
        <f t="shared" si="9"/>
        <v>0</v>
      </c>
      <c r="F54" s="87"/>
      <c r="G54" s="87"/>
      <c r="H54" s="87">
        <f t="shared" si="10"/>
        <v>0</v>
      </c>
    </row>
    <row r="55" spans="2:8" ht="25.5">
      <c r="B55" s="90" t="s">
        <v>298</v>
      </c>
      <c r="C55" s="87"/>
      <c r="D55" s="87"/>
      <c r="E55" s="87">
        <f t="shared" si="9"/>
        <v>0</v>
      </c>
      <c r="F55" s="87"/>
      <c r="G55" s="87"/>
      <c r="H55" s="87">
        <f t="shared" si="10"/>
        <v>0</v>
      </c>
    </row>
    <row r="56" spans="2:8" ht="12.75">
      <c r="B56" s="79" t="s">
        <v>299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0" t="s">
        <v>300</v>
      </c>
      <c r="C57" s="87"/>
      <c r="D57" s="87"/>
      <c r="E57" s="87">
        <f t="shared" si="9"/>
        <v>0</v>
      </c>
      <c r="F57" s="87"/>
      <c r="G57" s="87"/>
      <c r="H57" s="87">
        <f t="shared" si="10"/>
        <v>0</v>
      </c>
    </row>
    <row r="58" spans="2:8" ht="12.75">
      <c r="B58" s="90" t="s">
        <v>301</v>
      </c>
      <c r="C58" s="87"/>
      <c r="D58" s="87"/>
      <c r="E58" s="87">
        <f t="shared" si="9"/>
        <v>0</v>
      </c>
      <c r="F58" s="87"/>
      <c r="G58" s="87"/>
      <c r="H58" s="87">
        <f t="shared" si="10"/>
        <v>0</v>
      </c>
    </row>
    <row r="59" spans="2:8" ht="12.75">
      <c r="B59" s="90" t="s">
        <v>302</v>
      </c>
      <c r="C59" s="87"/>
      <c r="D59" s="87"/>
      <c r="E59" s="87">
        <f t="shared" si="9"/>
        <v>0</v>
      </c>
      <c r="F59" s="87"/>
      <c r="G59" s="87"/>
      <c r="H59" s="87">
        <f t="shared" si="10"/>
        <v>0</v>
      </c>
    </row>
    <row r="60" spans="2:8" ht="12.75">
      <c r="B60" s="90" t="s">
        <v>303</v>
      </c>
      <c r="C60" s="87"/>
      <c r="D60" s="87"/>
      <c r="E60" s="87">
        <f t="shared" si="9"/>
        <v>0</v>
      </c>
      <c r="F60" s="87"/>
      <c r="G60" s="87"/>
      <c r="H60" s="87">
        <f t="shared" si="10"/>
        <v>0</v>
      </c>
    </row>
    <row r="61" spans="2:8" ht="12.75">
      <c r="B61" s="79" t="s">
        <v>304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0" t="s">
        <v>305</v>
      </c>
      <c r="C62" s="87"/>
      <c r="D62" s="87"/>
      <c r="E62" s="87">
        <f t="shared" si="9"/>
        <v>0</v>
      </c>
      <c r="F62" s="87"/>
      <c r="G62" s="87"/>
      <c r="H62" s="87">
        <f t="shared" si="10"/>
        <v>0</v>
      </c>
    </row>
    <row r="63" spans="2:8" ht="12.75">
      <c r="B63" s="90" t="s">
        <v>306</v>
      </c>
      <c r="C63" s="87"/>
      <c r="D63" s="87"/>
      <c r="E63" s="87">
        <f t="shared" si="9"/>
        <v>0</v>
      </c>
      <c r="F63" s="87"/>
      <c r="G63" s="87"/>
      <c r="H63" s="87">
        <f t="shared" si="10"/>
        <v>0</v>
      </c>
    </row>
    <row r="64" spans="2:8" ht="38.25">
      <c r="B64" s="79" t="s">
        <v>307</v>
      </c>
      <c r="C64" s="87"/>
      <c r="D64" s="87"/>
      <c r="E64" s="87">
        <f t="shared" si="9"/>
        <v>0</v>
      </c>
      <c r="F64" s="87"/>
      <c r="G64" s="87"/>
      <c r="H64" s="87">
        <f t="shared" si="10"/>
        <v>0</v>
      </c>
    </row>
    <row r="65" spans="2:8" ht="12.75">
      <c r="B65" s="96" t="s">
        <v>308</v>
      </c>
      <c r="C65" s="97"/>
      <c r="D65" s="97"/>
      <c r="E65" s="97">
        <f t="shared" si="9"/>
        <v>0</v>
      </c>
      <c r="F65" s="97"/>
      <c r="G65" s="97"/>
      <c r="H65" s="97">
        <f t="shared" si="10"/>
        <v>0</v>
      </c>
    </row>
    <row r="66" spans="2:8" ht="12.75">
      <c r="B66" s="91"/>
      <c r="C66" s="87"/>
      <c r="D66" s="87"/>
      <c r="E66" s="87"/>
      <c r="F66" s="87"/>
      <c r="G66" s="87"/>
      <c r="H66" s="87"/>
    </row>
    <row r="67" spans="2:8" ht="25.5">
      <c r="B67" s="54" t="s">
        <v>309</v>
      </c>
      <c r="C67" s="92">
        <f aca="true" t="shared" si="13" ref="C67:H67">C47+C56+C61+C64+C65</f>
        <v>0</v>
      </c>
      <c r="D67" s="92">
        <f t="shared" si="13"/>
        <v>0</v>
      </c>
      <c r="E67" s="92">
        <f t="shared" si="13"/>
        <v>0</v>
      </c>
      <c r="F67" s="92">
        <f t="shared" si="13"/>
        <v>0</v>
      </c>
      <c r="G67" s="92">
        <f t="shared" si="13"/>
        <v>0</v>
      </c>
      <c r="H67" s="92">
        <f t="shared" si="13"/>
        <v>0</v>
      </c>
    </row>
    <row r="68" spans="2:8" ht="12.75">
      <c r="B68" s="98"/>
      <c r="C68" s="87"/>
      <c r="D68" s="87"/>
      <c r="E68" s="87"/>
      <c r="F68" s="87"/>
      <c r="G68" s="87"/>
      <c r="H68" s="87"/>
    </row>
    <row r="69" spans="2:8" ht="25.5">
      <c r="B69" s="54" t="s">
        <v>310</v>
      </c>
      <c r="C69" s="92">
        <f aca="true" t="shared" si="14" ref="C69:H69">C70</f>
        <v>0</v>
      </c>
      <c r="D69" s="92">
        <f t="shared" si="14"/>
        <v>0</v>
      </c>
      <c r="E69" s="92">
        <f t="shared" si="14"/>
        <v>0</v>
      </c>
      <c r="F69" s="92">
        <f t="shared" si="14"/>
        <v>0</v>
      </c>
      <c r="G69" s="92">
        <f t="shared" si="14"/>
        <v>0</v>
      </c>
      <c r="H69" s="92">
        <f t="shared" si="14"/>
        <v>0</v>
      </c>
    </row>
    <row r="70" spans="2:8" ht="12.75">
      <c r="B70" s="98" t="s">
        <v>311</v>
      </c>
      <c r="C70" s="87"/>
      <c r="D70" s="87"/>
      <c r="E70" s="87">
        <f>C70+D70</f>
        <v>0</v>
      </c>
      <c r="F70" s="87"/>
      <c r="G70" s="87"/>
      <c r="H70" s="87">
        <f>G70-C70</f>
        <v>0</v>
      </c>
    </row>
    <row r="71" spans="2:8" ht="12.75">
      <c r="B71" s="98"/>
      <c r="C71" s="87"/>
      <c r="D71" s="87"/>
      <c r="E71" s="87"/>
      <c r="F71" s="87"/>
      <c r="G71" s="87"/>
      <c r="H71" s="87"/>
    </row>
    <row r="72" spans="2:8" ht="12.75">
      <c r="B72" s="54" t="s">
        <v>312</v>
      </c>
      <c r="C72" s="92">
        <f aca="true" t="shared" si="15" ref="C72:H72">C42+C67+C69</f>
        <v>108303239</v>
      </c>
      <c r="D72" s="92">
        <f t="shared" si="15"/>
        <v>291309.69</v>
      </c>
      <c r="E72" s="92">
        <f t="shared" si="15"/>
        <v>108594548.69</v>
      </c>
      <c r="F72" s="92">
        <f t="shared" si="15"/>
        <v>53666877.14</v>
      </c>
      <c r="G72" s="92">
        <f t="shared" si="15"/>
        <v>53666877.14</v>
      </c>
      <c r="H72" s="92">
        <f t="shared" si="15"/>
        <v>-54636361.86</v>
      </c>
    </row>
    <row r="73" spans="2:8" ht="12.75">
      <c r="B73" s="98"/>
      <c r="C73" s="87"/>
      <c r="D73" s="87"/>
      <c r="E73" s="87"/>
      <c r="F73" s="87"/>
      <c r="G73" s="87"/>
      <c r="H73" s="87"/>
    </row>
    <row r="74" spans="2:8" ht="12.75">
      <c r="B74" s="54" t="s">
        <v>313</v>
      </c>
      <c r="C74" s="87"/>
      <c r="D74" s="87"/>
      <c r="E74" s="87"/>
      <c r="F74" s="87"/>
      <c r="G74" s="87"/>
      <c r="H74" s="87"/>
    </row>
    <row r="75" spans="2:8" ht="25.5">
      <c r="B75" s="98" t="s">
        <v>314</v>
      </c>
      <c r="C75" s="87"/>
      <c r="D75" s="87"/>
      <c r="E75" s="87">
        <f>C75+D75</f>
        <v>0</v>
      </c>
      <c r="F75" s="87"/>
      <c r="G75" s="87"/>
      <c r="H75" s="87">
        <f>G75-C75</f>
        <v>0</v>
      </c>
    </row>
    <row r="76" spans="2:8" ht="25.5">
      <c r="B76" s="98" t="s">
        <v>315</v>
      </c>
      <c r="C76" s="87"/>
      <c r="D76" s="87"/>
      <c r="E76" s="87">
        <f>C76+D76</f>
        <v>0</v>
      </c>
      <c r="F76" s="87"/>
      <c r="G76" s="87"/>
      <c r="H76" s="87">
        <f>G76-C76</f>
        <v>0</v>
      </c>
    </row>
    <row r="77" spans="2:8" ht="25.5">
      <c r="B77" s="54" t="s">
        <v>316</v>
      </c>
      <c r="C77" s="92">
        <f aca="true" t="shared" si="16" ref="C77:H77">SUM(C75:C76)</f>
        <v>0</v>
      </c>
      <c r="D77" s="92">
        <f t="shared" si="16"/>
        <v>0</v>
      </c>
      <c r="E77" s="92">
        <f t="shared" si="16"/>
        <v>0</v>
      </c>
      <c r="F77" s="92">
        <f t="shared" si="16"/>
        <v>0</v>
      </c>
      <c r="G77" s="92">
        <f t="shared" si="16"/>
        <v>0</v>
      </c>
      <c r="H77" s="92">
        <f t="shared" si="16"/>
        <v>0</v>
      </c>
    </row>
    <row r="78" spans="2:8" ht="13.5" thickBot="1">
      <c r="B78" s="99"/>
      <c r="C78" s="100"/>
      <c r="D78" s="100"/>
      <c r="E78" s="100"/>
      <c r="F78" s="100"/>
      <c r="G78" s="100"/>
      <c r="H78" s="100"/>
    </row>
    <row r="83" spans="2:7" ht="12.75">
      <c r="B83" s="2" t="s">
        <v>124</v>
      </c>
      <c r="F83" s="162" t="s">
        <v>125</v>
      </c>
      <c r="G83" s="162"/>
    </row>
    <row r="84" spans="2:7" ht="12.75">
      <c r="B84" s="2" t="s">
        <v>126</v>
      </c>
      <c r="F84" s="162" t="s">
        <v>127</v>
      </c>
      <c r="G84" s="162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F83:G83"/>
    <mergeCell ref="F84:G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7"/>
  <sheetViews>
    <sheetView zoomScalePageLayoutView="0" workbookViewId="0" topLeftCell="A1">
      <pane ySplit="9" topLeftCell="A160" activePane="bottomLeft" state="frozen"/>
      <selection pane="topLeft" activeCell="B18" sqref="B18"/>
      <selection pane="bottomLeft" activeCell="B18" sqref="B1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7"/>
    </row>
    <row r="3" spans="2:9" ht="12.75">
      <c r="B3" s="179" t="s">
        <v>317</v>
      </c>
      <c r="C3" s="180"/>
      <c r="D3" s="180"/>
      <c r="E3" s="180"/>
      <c r="F3" s="180"/>
      <c r="G3" s="180"/>
      <c r="H3" s="180"/>
      <c r="I3" s="198"/>
    </row>
    <row r="4" spans="2:9" ht="12.75">
      <c r="B4" s="179" t="s">
        <v>318</v>
      </c>
      <c r="C4" s="180"/>
      <c r="D4" s="180"/>
      <c r="E4" s="180"/>
      <c r="F4" s="180"/>
      <c r="G4" s="180"/>
      <c r="H4" s="180"/>
      <c r="I4" s="198"/>
    </row>
    <row r="5" spans="2:9" ht="12.75">
      <c r="B5" s="179" t="s">
        <v>129</v>
      </c>
      <c r="C5" s="180"/>
      <c r="D5" s="180"/>
      <c r="E5" s="180"/>
      <c r="F5" s="180"/>
      <c r="G5" s="180"/>
      <c r="H5" s="180"/>
      <c r="I5" s="198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199"/>
    </row>
    <row r="7" spans="2:9" ht="15.75" customHeight="1">
      <c r="B7" s="153" t="s">
        <v>2</v>
      </c>
      <c r="C7" s="155"/>
      <c r="D7" s="153" t="s">
        <v>319</v>
      </c>
      <c r="E7" s="154"/>
      <c r="F7" s="154"/>
      <c r="G7" s="154"/>
      <c r="H7" s="155"/>
      <c r="I7" s="189" t="s">
        <v>320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194"/>
    </row>
    <row r="9" spans="2:9" ht="26.25" thickBot="1">
      <c r="B9" s="182"/>
      <c r="C9" s="184"/>
      <c r="D9" s="122" t="s">
        <v>210</v>
      </c>
      <c r="E9" s="81" t="s">
        <v>321</v>
      </c>
      <c r="F9" s="122" t="s">
        <v>322</v>
      </c>
      <c r="G9" s="122" t="s">
        <v>208</v>
      </c>
      <c r="H9" s="122" t="s">
        <v>211</v>
      </c>
      <c r="I9" s="190"/>
    </row>
    <row r="10" spans="2:9" ht="12.75">
      <c r="B10" s="104" t="s">
        <v>323</v>
      </c>
      <c r="C10" s="105"/>
      <c r="D10" s="106">
        <f aca="true" t="shared" si="0" ref="D10:I10">D11+D19+D29+D39+D49+D59+D72+D76+D63</f>
        <v>108303239</v>
      </c>
      <c r="E10" s="106">
        <f t="shared" si="0"/>
        <v>291309.6900000004</v>
      </c>
      <c r="F10" s="106">
        <f t="shared" si="0"/>
        <v>108594548.69000001</v>
      </c>
      <c r="G10" s="106">
        <f t="shared" si="0"/>
        <v>51361070.080000006</v>
      </c>
      <c r="H10" s="106">
        <f t="shared" si="0"/>
        <v>49340431.71</v>
      </c>
      <c r="I10" s="106">
        <f t="shared" si="0"/>
        <v>57233478.61</v>
      </c>
    </row>
    <row r="11" spans="2:9" ht="12.75">
      <c r="B11" s="107" t="s">
        <v>324</v>
      </c>
      <c r="C11" s="108"/>
      <c r="D11" s="94">
        <f aca="true" t="shared" si="1" ref="D11:I11">SUM(D12:D18)</f>
        <v>92130271</v>
      </c>
      <c r="E11" s="94">
        <f t="shared" si="1"/>
        <v>14514.110000000313</v>
      </c>
      <c r="F11" s="94">
        <f t="shared" si="1"/>
        <v>92144785.11</v>
      </c>
      <c r="G11" s="94">
        <f t="shared" si="1"/>
        <v>39742530.050000004</v>
      </c>
      <c r="H11" s="94">
        <f t="shared" si="1"/>
        <v>37878275.68</v>
      </c>
      <c r="I11" s="94">
        <f t="shared" si="1"/>
        <v>52402255.06</v>
      </c>
    </row>
    <row r="12" spans="2:9" ht="12.75">
      <c r="B12" s="109" t="s">
        <v>325</v>
      </c>
      <c r="C12" s="110"/>
      <c r="D12" s="94">
        <v>59755548</v>
      </c>
      <c r="E12" s="87">
        <v>-2207140.94</v>
      </c>
      <c r="F12" s="87">
        <f>D12+E12</f>
        <v>57548407.06</v>
      </c>
      <c r="G12" s="87">
        <v>30771408.11</v>
      </c>
      <c r="H12" s="87">
        <v>30771408.11</v>
      </c>
      <c r="I12" s="87">
        <f>F12-G12</f>
        <v>26776998.950000003</v>
      </c>
    </row>
    <row r="13" spans="2:9" ht="12.75">
      <c r="B13" s="109" t="s">
        <v>326</v>
      </c>
      <c r="C13" s="110"/>
      <c r="D13" s="94">
        <v>9242</v>
      </c>
      <c r="E13" s="87">
        <v>0</v>
      </c>
      <c r="F13" s="87">
        <f aca="true" t="shared" si="2" ref="F13:F18">D13+E13</f>
        <v>9242</v>
      </c>
      <c r="G13" s="87">
        <v>0</v>
      </c>
      <c r="H13" s="87">
        <v>0</v>
      </c>
      <c r="I13" s="87">
        <f aca="true" t="shared" si="3" ref="I13:I18">F13-G13</f>
        <v>9242</v>
      </c>
    </row>
    <row r="14" spans="2:9" ht="12.75">
      <c r="B14" s="109" t="s">
        <v>327</v>
      </c>
      <c r="C14" s="110"/>
      <c r="D14" s="94">
        <v>14933763</v>
      </c>
      <c r="E14" s="87">
        <v>825138.68</v>
      </c>
      <c r="F14" s="87">
        <f t="shared" si="2"/>
        <v>15758901.68</v>
      </c>
      <c r="G14" s="87">
        <v>1571665.27</v>
      </c>
      <c r="H14" s="87">
        <v>1571665.27</v>
      </c>
      <c r="I14" s="87">
        <f t="shared" si="3"/>
        <v>14187236.41</v>
      </c>
    </row>
    <row r="15" spans="2:9" ht="12.75">
      <c r="B15" s="109" t="s">
        <v>328</v>
      </c>
      <c r="C15" s="110"/>
      <c r="D15" s="94">
        <v>16871979</v>
      </c>
      <c r="E15" s="87">
        <v>1332855.1</v>
      </c>
      <c r="F15" s="87">
        <f t="shared" si="2"/>
        <v>18204834.1</v>
      </c>
      <c r="G15" s="87">
        <v>7335795.4</v>
      </c>
      <c r="H15" s="87">
        <v>5471541.03</v>
      </c>
      <c r="I15" s="87">
        <f t="shared" si="3"/>
        <v>10869038.700000001</v>
      </c>
    </row>
    <row r="16" spans="2:9" ht="12.75">
      <c r="B16" s="109" t="s">
        <v>329</v>
      </c>
      <c r="C16" s="110"/>
      <c r="D16" s="94">
        <v>559739</v>
      </c>
      <c r="E16" s="87">
        <v>63661.27</v>
      </c>
      <c r="F16" s="87">
        <f t="shared" si="2"/>
        <v>623400.27</v>
      </c>
      <c r="G16" s="87">
        <v>63661.27</v>
      </c>
      <c r="H16" s="87">
        <v>63661.27</v>
      </c>
      <c r="I16" s="87">
        <f t="shared" si="3"/>
        <v>559739</v>
      </c>
    </row>
    <row r="17" spans="2:9" ht="12.75">
      <c r="B17" s="109" t="s">
        <v>330</v>
      </c>
      <c r="C17" s="110"/>
      <c r="D17" s="94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9" t="s">
        <v>331</v>
      </c>
      <c r="C18" s="110"/>
      <c r="D18" s="94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7" t="s">
        <v>332</v>
      </c>
      <c r="C19" s="108"/>
      <c r="D19" s="94">
        <f aca="true" t="shared" si="4" ref="D19:I19">SUM(D20:D28)</f>
        <v>5742565</v>
      </c>
      <c r="E19" s="94">
        <f t="shared" si="4"/>
        <v>-905793.4299999999</v>
      </c>
      <c r="F19" s="94">
        <f t="shared" si="4"/>
        <v>4836771.57</v>
      </c>
      <c r="G19" s="94">
        <f t="shared" si="4"/>
        <v>4265759.970000001</v>
      </c>
      <c r="H19" s="94">
        <f t="shared" si="4"/>
        <v>4265759.970000001</v>
      </c>
      <c r="I19" s="94">
        <f t="shared" si="4"/>
        <v>571011.5999999999</v>
      </c>
    </row>
    <row r="20" spans="2:9" ht="12.75">
      <c r="B20" s="109" t="s">
        <v>333</v>
      </c>
      <c r="C20" s="110"/>
      <c r="D20" s="94">
        <v>1449725</v>
      </c>
      <c r="E20" s="87">
        <v>1151765.6</v>
      </c>
      <c r="F20" s="94">
        <f aca="true" t="shared" si="5" ref="F20:F28">D20+E20</f>
        <v>2601490.6</v>
      </c>
      <c r="G20" s="87">
        <v>2462050.43</v>
      </c>
      <c r="H20" s="87">
        <v>2462050.43</v>
      </c>
      <c r="I20" s="87">
        <f>F20-G20</f>
        <v>139440.16999999993</v>
      </c>
    </row>
    <row r="21" spans="2:9" ht="12.75">
      <c r="B21" s="109" t="s">
        <v>334</v>
      </c>
      <c r="C21" s="110"/>
      <c r="D21" s="94">
        <v>98400</v>
      </c>
      <c r="E21" s="87">
        <v>0</v>
      </c>
      <c r="F21" s="94">
        <f t="shared" si="5"/>
        <v>98400</v>
      </c>
      <c r="G21" s="87">
        <v>75187.96</v>
      </c>
      <c r="H21" s="87">
        <v>75187.96</v>
      </c>
      <c r="I21" s="87">
        <f aca="true" t="shared" si="6" ref="I21:I83">F21-G21</f>
        <v>23212.039999999994</v>
      </c>
    </row>
    <row r="22" spans="2:9" ht="12.75">
      <c r="B22" s="109" t="s">
        <v>335</v>
      </c>
      <c r="C22" s="110"/>
      <c r="D22" s="94"/>
      <c r="E22" s="87"/>
      <c r="F22" s="94">
        <f t="shared" si="5"/>
        <v>0</v>
      </c>
      <c r="G22" s="87"/>
      <c r="H22" s="87"/>
      <c r="I22" s="87">
        <f t="shared" si="6"/>
        <v>0</v>
      </c>
    </row>
    <row r="23" spans="2:9" ht="12.75">
      <c r="B23" s="109" t="s">
        <v>336</v>
      </c>
      <c r="C23" s="110"/>
      <c r="D23" s="94">
        <v>1062278</v>
      </c>
      <c r="E23" s="87">
        <v>1483.41</v>
      </c>
      <c r="F23" s="94">
        <f t="shared" si="5"/>
        <v>1063761.41</v>
      </c>
      <c r="G23" s="87">
        <v>1007971.01</v>
      </c>
      <c r="H23" s="87">
        <v>1007971.01</v>
      </c>
      <c r="I23" s="87">
        <f t="shared" si="6"/>
        <v>55790.39999999991</v>
      </c>
    </row>
    <row r="24" spans="2:9" ht="12.75">
      <c r="B24" s="109" t="s">
        <v>337</v>
      </c>
      <c r="C24" s="110"/>
      <c r="D24" s="94">
        <v>518000</v>
      </c>
      <c r="E24" s="87">
        <v>-323130.29</v>
      </c>
      <c r="F24" s="94">
        <f t="shared" si="5"/>
        <v>194869.71000000002</v>
      </c>
      <c r="G24" s="87">
        <v>148853.79</v>
      </c>
      <c r="H24" s="87">
        <v>148853.79</v>
      </c>
      <c r="I24" s="87">
        <f t="shared" si="6"/>
        <v>46015.92000000001</v>
      </c>
    </row>
    <row r="25" spans="2:9" ht="12.75">
      <c r="B25" s="109" t="s">
        <v>338</v>
      </c>
      <c r="C25" s="110"/>
      <c r="D25" s="94">
        <v>320000</v>
      </c>
      <c r="E25" s="87">
        <v>-50000</v>
      </c>
      <c r="F25" s="94">
        <f t="shared" si="5"/>
        <v>270000</v>
      </c>
      <c r="G25" s="87">
        <v>116000</v>
      </c>
      <c r="H25" s="87">
        <v>116000</v>
      </c>
      <c r="I25" s="87">
        <f t="shared" si="6"/>
        <v>154000</v>
      </c>
    </row>
    <row r="26" spans="2:9" ht="12.75">
      <c r="B26" s="109" t="s">
        <v>339</v>
      </c>
      <c r="C26" s="110"/>
      <c r="D26" s="94">
        <v>585748</v>
      </c>
      <c r="E26" s="87">
        <v>-475793.43</v>
      </c>
      <c r="F26" s="94">
        <f t="shared" si="5"/>
        <v>109954.57</v>
      </c>
      <c r="G26" s="87">
        <v>70159.43</v>
      </c>
      <c r="H26" s="87">
        <v>70159.43</v>
      </c>
      <c r="I26" s="87">
        <f t="shared" si="6"/>
        <v>39795.140000000014</v>
      </c>
    </row>
    <row r="27" spans="2:9" ht="12.75">
      <c r="B27" s="109" t="s">
        <v>340</v>
      </c>
      <c r="C27" s="110"/>
      <c r="D27" s="94"/>
      <c r="E27" s="87"/>
      <c r="F27" s="94">
        <f t="shared" si="5"/>
        <v>0</v>
      </c>
      <c r="G27" s="87"/>
      <c r="H27" s="87"/>
      <c r="I27" s="87">
        <f t="shared" si="6"/>
        <v>0</v>
      </c>
    </row>
    <row r="28" spans="2:9" ht="12.75">
      <c r="B28" s="109" t="s">
        <v>341</v>
      </c>
      <c r="C28" s="110"/>
      <c r="D28" s="94">
        <v>1708414</v>
      </c>
      <c r="E28" s="87">
        <v>-1210118.72</v>
      </c>
      <c r="F28" s="94">
        <f t="shared" si="5"/>
        <v>498295.28</v>
      </c>
      <c r="G28" s="87">
        <v>385537.35</v>
      </c>
      <c r="H28" s="87">
        <v>385537.35</v>
      </c>
      <c r="I28" s="87">
        <f t="shared" si="6"/>
        <v>112757.93000000005</v>
      </c>
    </row>
    <row r="29" spans="2:9" ht="12.75">
      <c r="B29" s="107" t="s">
        <v>342</v>
      </c>
      <c r="C29" s="108"/>
      <c r="D29" s="94">
        <f aca="true" t="shared" si="7" ref="D29:I29">SUM(D30:D38)</f>
        <v>9620203</v>
      </c>
      <c r="E29" s="94">
        <f t="shared" si="7"/>
        <v>110793.42999999996</v>
      </c>
      <c r="F29" s="94">
        <f t="shared" si="7"/>
        <v>9730996.43</v>
      </c>
      <c r="G29" s="94">
        <f t="shared" si="7"/>
        <v>5764766.630000001</v>
      </c>
      <c r="H29" s="94">
        <f t="shared" si="7"/>
        <v>5608382.630000001</v>
      </c>
      <c r="I29" s="94">
        <f t="shared" si="7"/>
        <v>3966229.8</v>
      </c>
    </row>
    <row r="30" spans="2:9" ht="12.75">
      <c r="B30" s="109" t="s">
        <v>343</v>
      </c>
      <c r="C30" s="110"/>
      <c r="D30" s="94">
        <v>2160636</v>
      </c>
      <c r="E30" s="87">
        <v>0</v>
      </c>
      <c r="F30" s="94">
        <f aca="true" t="shared" si="8" ref="F30:F38">D30+E30</f>
        <v>2160636</v>
      </c>
      <c r="G30" s="87">
        <v>1167163.71</v>
      </c>
      <c r="H30" s="87">
        <v>1167163.71</v>
      </c>
      <c r="I30" s="87">
        <f t="shared" si="6"/>
        <v>993472.29</v>
      </c>
    </row>
    <row r="31" spans="2:9" ht="12.75">
      <c r="B31" s="109" t="s">
        <v>344</v>
      </c>
      <c r="C31" s="110"/>
      <c r="D31" s="94">
        <v>531505</v>
      </c>
      <c r="E31" s="87">
        <v>398381.16</v>
      </c>
      <c r="F31" s="94">
        <f t="shared" si="8"/>
        <v>929886.1599999999</v>
      </c>
      <c r="G31" s="87">
        <v>929886.16</v>
      </c>
      <c r="H31" s="87">
        <v>929886.16</v>
      </c>
      <c r="I31" s="87">
        <f t="shared" si="6"/>
        <v>0</v>
      </c>
    </row>
    <row r="32" spans="2:9" ht="12.75">
      <c r="B32" s="109" t="s">
        <v>345</v>
      </c>
      <c r="C32" s="110"/>
      <c r="D32" s="94">
        <v>1675736</v>
      </c>
      <c r="E32" s="87">
        <v>0</v>
      </c>
      <c r="F32" s="94">
        <f t="shared" si="8"/>
        <v>1675736</v>
      </c>
      <c r="G32" s="87">
        <v>837767.2</v>
      </c>
      <c r="H32" s="87">
        <v>837767.2</v>
      </c>
      <c r="I32" s="87">
        <f t="shared" si="6"/>
        <v>837968.8</v>
      </c>
    </row>
    <row r="33" spans="2:9" ht="12.75">
      <c r="B33" s="109" t="s">
        <v>346</v>
      </c>
      <c r="C33" s="110"/>
      <c r="D33" s="94">
        <v>1033400</v>
      </c>
      <c r="E33" s="87">
        <v>0</v>
      </c>
      <c r="F33" s="94">
        <f t="shared" si="8"/>
        <v>1033400</v>
      </c>
      <c r="G33" s="87">
        <v>276578.53</v>
      </c>
      <c r="H33" s="87">
        <v>276578.53</v>
      </c>
      <c r="I33" s="87">
        <f t="shared" si="6"/>
        <v>756821.47</v>
      </c>
    </row>
    <row r="34" spans="2:9" ht="12.75">
      <c r="B34" s="109" t="s">
        <v>347</v>
      </c>
      <c r="C34" s="110"/>
      <c r="D34" s="94">
        <v>1377041</v>
      </c>
      <c r="E34" s="87">
        <v>-365897.63</v>
      </c>
      <c r="F34" s="94">
        <f t="shared" si="8"/>
        <v>1011143.37</v>
      </c>
      <c r="G34" s="87">
        <v>829484.03</v>
      </c>
      <c r="H34" s="87">
        <v>829484.03</v>
      </c>
      <c r="I34" s="87">
        <f t="shared" si="6"/>
        <v>181659.33999999997</v>
      </c>
    </row>
    <row r="35" spans="2:9" ht="12.75">
      <c r="B35" s="109" t="s">
        <v>348</v>
      </c>
      <c r="C35" s="110"/>
      <c r="D35" s="94">
        <v>140000</v>
      </c>
      <c r="E35" s="87">
        <v>0</v>
      </c>
      <c r="F35" s="94">
        <f t="shared" si="8"/>
        <v>140000</v>
      </c>
      <c r="G35" s="87">
        <v>81200</v>
      </c>
      <c r="H35" s="87">
        <v>81200</v>
      </c>
      <c r="I35" s="87">
        <f t="shared" si="6"/>
        <v>58800</v>
      </c>
    </row>
    <row r="36" spans="2:9" ht="12.75">
      <c r="B36" s="109" t="s">
        <v>349</v>
      </c>
      <c r="C36" s="110"/>
      <c r="D36" s="94">
        <v>105450</v>
      </c>
      <c r="E36" s="87">
        <v>0</v>
      </c>
      <c r="F36" s="94">
        <f t="shared" si="8"/>
        <v>105450</v>
      </c>
      <c r="G36" s="87">
        <v>6762.11</v>
      </c>
      <c r="H36" s="87">
        <v>6762.11</v>
      </c>
      <c r="I36" s="87">
        <f t="shared" si="6"/>
        <v>98687.89</v>
      </c>
    </row>
    <row r="37" spans="2:9" ht="12.75">
      <c r="B37" s="109" t="s">
        <v>350</v>
      </c>
      <c r="C37" s="110"/>
      <c r="D37" s="94">
        <v>494000</v>
      </c>
      <c r="E37" s="87">
        <v>78309.9</v>
      </c>
      <c r="F37" s="94">
        <f t="shared" si="8"/>
        <v>572309.9</v>
      </c>
      <c r="G37" s="87">
        <v>533309.9</v>
      </c>
      <c r="H37" s="87">
        <v>533309.9</v>
      </c>
      <c r="I37" s="87">
        <f t="shared" si="6"/>
        <v>39000</v>
      </c>
    </row>
    <row r="38" spans="2:9" ht="12.75">
      <c r="B38" s="109" t="s">
        <v>351</v>
      </c>
      <c r="C38" s="110"/>
      <c r="D38" s="94">
        <v>2102435</v>
      </c>
      <c r="E38" s="87">
        <v>0</v>
      </c>
      <c r="F38" s="94">
        <f t="shared" si="8"/>
        <v>2102435</v>
      </c>
      <c r="G38" s="87">
        <v>1102614.99</v>
      </c>
      <c r="H38" s="87">
        <v>946230.99</v>
      </c>
      <c r="I38" s="87">
        <f t="shared" si="6"/>
        <v>999820.01</v>
      </c>
    </row>
    <row r="39" spans="2:9" ht="25.5" customHeight="1">
      <c r="B39" s="195" t="s">
        <v>352</v>
      </c>
      <c r="C39" s="196"/>
      <c r="D39" s="94">
        <f aca="true" t="shared" si="9" ref="D39:I39">SUM(D40:D48)</f>
        <v>140000</v>
      </c>
      <c r="E39" s="94">
        <f t="shared" si="9"/>
        <v>0</v>
      </c>
      <c r="F39" s="94">
        <f>SUM(F40:F48)</f>
        <v>140000</v>
      </c>
      <c r="G39" s="94">
        <f t="shared" si="9"/>
        <v>20200</v>
      </c>
      <c r="H39" s="94">
        <f t="shared" si="9"/>
        <v>20200</v>
      </c>
      <c r="I39" s="94">
        <f t="shared" si="9"/>
        <v>119800</v>
      </c>
    </row>
    <row r="40" spans="2:9" ht="12.75">
      <c r="B40" s="109" t="s">
        <v>353</v>
      </c>
      <c r="C40" s="110"/>
      <c r="D40" s="94"/>
      <c r="E40" s="87"/>
      <c r="F40" s="94">
        <f>D40+E40</f>
        <v>0</v>
      </c>
      <c r="G40" s="87"/>
      <c r="H40" s="87"/>
      <c r="I40" s="87">
        <f t="shared" si="6"/>
        <v>0</v>
      </c>
    </row>
    <row r="41" spans="2:9" ht="12.75">
      <c r="B41" s="109" t="s">
        <v>354</v>
      </c>
      <c r="C41" s="110"/>
      <c r="D41" s="94"/>
      <c r="E41" s="87"/>
      <c r="F41" s="94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9" t="s">
        <v>355</v>
      </c>
      <c r="C42" s="110"/>
      <c r="D42" s="94"/>
      <c r="E42" s="87"/>
      <c r="F42" s="94">
        <f t="shared" si="10"/>
        <v>0</v>
      </c>
      <c r="G42" s="87"/>
      <c r="H42" s="87"/>
      <c r="I42" s="87">
        <f t="shared" si="6"/>
        <v>0</v>
      </c>
    </row>
    <row r="43" spans="2:9" ht="12.75">
      <c r="B43" s="109" t="s">
        <v>356</v>
      </c>
      <c r="C43" s="110"/>
      <c r="D43" s="94">
        <v>140000</v>
      </c>
      <c r="E43" s="87">
        <v>0</v>
      </c>
      <c r="F43" s="94">
        <f t="shared" si="10"/>
        <v>140000</v>
      </c>
      <c r="G43" s="87">
        <v>20200</v>
      </c>
      <c r="H43" s="87">
        <v>20200</v>
      </c>
      <c r="I43" s="87">
        <f t="shared" si="6"/>
        <v>119800</v>
      </c>
    </row>
    <row r="44" spans="2:9" ht="12.75">
      <c r="B44" s="109" t="s">
        <v>357</v>
      </c>
      <c r="C44" s="110"/>
      <c r="D44" s="94"/>
      <c r="E44" s="87"/>
      <c r="F44" s="94">
        <f t="shared" si="10"/>
        <v>0</v>
      </c>
      <c r="G44" s="87"/>
      <c r="H44" s="87"/>
      <c r="I44" s="87">
        <f t="shared" si="6"/>
        <v>0</v>
      </c>
    </row>
    <row r="45" spans="2:9" ht="12.75">
      <c r="B45" s="109" t="s">
        <v>358</v>
      </c>
      <c r="C45" s="110"/>
      <c r="D45" s="94"/>
      <c r="E45" s="87"/>
      <c r="F45" s="94">
        <f t="shared" si="10"/>
        <v>0</v>
      </c>
      <c r="G45" s="87"/>
      <c r="H45" s="87"/>
      <c r="I45" s="87">
        <f t="shared" si="6"/>
        <v>0</v>
      </c>
    </row>
    <row r="46" spans="2:9" ht="12.75">
      <c r="B46" s="109" t="s">
        <v>359</v>
      </c>
      <c r="C46" s="110"/>
      <c r="D46" s="94"/>
      <c r="E46" s="87"/>
      <c r="F46" s="94">
        <f t="shared" si="10"/>
        <v>0</v>
      </c>
      <c r="G46" s="87"/>
      <c r="H46" s="87"/>
      <c r="I46" s="87">
        <f t="shared" si="6"/>
        <v>0</v>
      </c>
    </row>
    <row r="47" spans="2:9" ht="12.75">
      <c r="B47" s="109" t="s">
        <v>360</v>
      </c>
      <c r="C47" s="110"/>
      <c r="D47" s="94"/>
      <c r="E47" s="87"/>
      <c r="F47" s="94">
        <f t="shared" si="10"/>
        <v>0</v>
      </c>
      <c r="G47" s="87"/>
      <c r="H47" s="87"/>
      <c r="I47" s="87">
        <f t="shared" si="6"/>
        <v>0</v>
      </c>
    </row>
    <row r="48" spans="2:9" ht="12.75">
      <c r="B48" s="109" t="s">
        <v>361</v>
      </c>
      <c r="C48" s="110"/>
      <c r="D48" s="94"/>
      <c r="E48" s="87"/>
      <c r="F48" s="94">
        <f t="shared" si="10"/>
        <v>0</v>
      </c>
      <c r="G48" s="87"/>
      <c r="H48" s="87"/>
      <c r="I48" s="87">
        <f t="shared" si="6"/>
        <v>0</v>
      </c>
    </row>
    <row r="49" spans="2:9" ht="12.75">
      <c r="B49" s="195" t="s">
        <v>362</v>
      </c>
      <c r="C49" s="196"/>
      <c r="D49" s="94">
        <f aca="true" t="shared" si="11" ref="D49:I49">SUM(D50:D58)</f>
        <v>670200</v>
      </c>
      <c r="E49" s="94">
        <f t="shared" si="11"/>
        <v>1071795.58</v>
      </c>
      <c r="F49" s="94">
        <f t="shared" si="11"/>
        <v>1741995.58</v>
      </c>
      <c r="G49" s="94">
        <f t="shared" si="11"/>
        <v>1567813.4300000002</v>
      </c>
      <c r="H49" s="94">
        <f t="shared" si="11"/>
        <v>1567813.4300000002</v>
      </c>
      <c r="I49" s="94">
        <f t="shared" si="11"/>
        <v>174182.15000000002</v>
      </c>
    </row>
    <row r="50" spans="2:9" ht="12.75">
      <c r="B50" s="109" t="s">
        <v>363</v>
      </c>
      <c r="C50" s="110"/>
      <c r="D50" s="94">
        <v>470000</v>
      </c>
      <c r="E50" s="87">
        <v>353514.3</v>
      </c>
      <c r="F50" s="94">
        <f t="shared" si="10"/>
        <v>823514.3</v>
      </c>
      <c r="G50" s="87">
        <v>704532.15</v>
      </c>
      <c r="H50" s="87">
        <v>704532.15</v>
      </c>
      <c r="I50" s="87">
        <f t="shared" si="6"/>
        <v>118982.15000000002</v>
      </c>
    </row>
    <row r="51" spans="2:9" ht="12.75">
      <c r="B51" s="109" t="s">
        <v>364</v>
      </c>
      <c r="C51" s="110"/>
      <c r="D51" s="94">
        <v>70000</v>
      </c>
      <c r="E51" s="87">
        <v>688861.28</v>
      </c>
      <c r="F51" s="94">
        <f t="shared" si="10"/>
        <v>758861.28</v>
      </c>
      <c r="G51" s="87">
        <v>718861.28</v>
      </c>
      <c r="H51" s="87">
        <v>718861.28</v>
      </c>
      <c r="I51" s="87">
        <f t="shared" si="6"/>
        <v>40000</v>
      </c>
    </row>
    <row r="52" spans="2:9" ht="12.75">
      <c r="B52" s="109" t="s">
        <v>365</v>
      </c>
      <c r="C52" s="110"/>
      <c r="D52" s="94">
        <v>35200</v>
      </c>
      <c r="E52" s="87">
        <v>-30000</v>
      </c>
      <c r="F52" s="94">
        <f t="shared" si="10"/>
        <v>5200</v>
      </c>
      <c r="G52" s="87">
        <v>0</v>
      </c>
      <c r="H52" s="87">
        <v>0</v>
      </c>
      <c r="I52" s="87">
        <f t="shared" si="6"/>
        <v>5200</v>
      </c>
    </row>
    <row r="53" spans="2:9" ht="12.75">
      <c r="B53" s="109" t="s">
        <v>366</v>
      </c>
      <c r="C53" s="110"/>
      <c r="D53" s="94"/>
      <c r="E53" s="87"/>
      <c r="F53" s="94">
        <f t="shared" si="10"/>
        <v>0</v>
      </c>
      <c r="G53" s="87"/>
      <c r="H53" s="87"/>
      <c r="I53" s="87">
        <f t="shared" si="6"/>
        <v>0</v>
      </c>
    </row>
    <row r="54" spans="2:9" ht="12.75">
      <c r="B54" s="109" t="s">
        <v>367</v>
      </c>
      <c r="C54" s="110"/>
      <c r="D54" s="94"/>
      <c r="E54" s="87"/>
      <c r="F54" s="94">
        <f t="shared" si="10"/>
        <v>0</v>
      </c>
      <c r="G54" s="87"/>
      <c r="H54" s="87"/>
      <c r="I54" s="87">
        <f t="shared" si="6"/>
        <v>0</v>
      </c>
    </row>
    <row r="55" spans="2:9" ht="12.75">
      <c r="B55" s="109" t="s">
        <v>368</v>
      </c>
      <c r="C55" s="110"/>
      <c r="D55" s="94">
        <v>95000</v>
      </c>
      <c r="E55" s="87">
        <v>59420</v>
      </c>
      <c r="F55" s="94">
        <f t="shared" si="10"/>
        <v>154420</v>
      </c>
      <c r="G55" s="87">
        <v>144420</v>
      </c>
      <c r="H55" s="87">
        <v>144420</v>
      </c>
      <c r="I55" s="87">
        <f t="shared" si="6"/>
        <v>10000</v>
      </c>
    </row>
    <row r="56" spans="2:9" ht="12.75">
      <c r="B56" s="109" t="s">
        <v>369</v>
      </c>
      <c r="C56" s="110"/>
      <c r="D56" s="94"/>
      <c r="E56" s="87"/>
      <c r="F56" s="94">
        <f t="shared" si="10"/>
        <v>0</v>
      </c>
      <c r="G56" s="87"/>
      <c r="H56" s="87"/>
      <c r="I56" s="87">
        <f t="shared" si="6"/>
        <v>0</v>
      </c>
    </row>
    <row r="57" spans="2:9" ht="12.75">
      <c r="B57" s="109" t="s">
        <v>370</v>
      </c>
      <c r="C57" s="110"/>
      <c r="D57" s="94"/>
      <c r="E57" s="87"/>
      <c r="F57" s="94">
        <f t="shared" si="10"/>
        <v>0</v>
      </c>
      <c r="G57" s="87"/>
      <c r="H57" s="87"/>
      <c r="I57" s="87">
        <f t="shared" si="6"/>
        <v>0</v>
      </c>
    </row>
    <row r="58" spans="2:9" ht="12.75">
      <c r="B58" s="109" t="s">
        <v>371</v>
      </c>
      <c r="C58" s="110"/>
      <c r="D58" s="94"/>
      <c r="E58" s="87"/>
      <c r="F58" s="94">
        <f t="shared" si="10"/>
        <v>0</v>
      </c>
      <c r="G58" s="87"/>
      <c r="H58" s="87"/>
      <c r="I58" s="87">
        <f t="shared" si="6"/>
        <v>0</v>
      </c>
    </row>
    <row r="59" spans="2:9" ht="12.75">
      <c r="B59" s="107" t="s">
        <v>372</v>
      </c>
      <c r="C59" s="108"/>
      <c r="D59" s="94">
        <f>SUM(D60:D62)</f>
        <v>0</v>
      </c>
      <c r="E59" s="94">
        <f>SUM(E60:E62)</f>
        <v>0</v>
      </c>
      <c r="F59" s="94">
        <f>SUM(F60:F62)</f>
        <v>0</v>
      </c>
      <c r="G59" s="94">
        <f>SUM(G60:G62)</f>
        <v>0</v>
      </c>
      <c r="H59" s="94">
        <f>SUM(H60:H62)</f>
        <v>0</v>
      </c>
      <c r="I59" s="87">
        <f t="shared" si="6"/>
        <v>0</v>
      </c>
    </row>
    <row r="60" spans="2:9" ht="12.75">
      <c r="B60" s="109" t="s">
        <v>373</v>
      </c>
      <c r="C60" s="110"/>
      <c r="D60" s="94"/>
      <c r="E60" s="87"/>
      <c r="F60" s="94">
        <f t="shared" si="10"/>
        <v>0</v>
      </c>
      <c r="G60" s="87"/>
      <c r="H60" s="87"/>
      <c r="I60" s="87">
        <f t="shared" si="6"/>
        <v>0</v>
      </c>
    </row>
    <row r="61" spans="2:9" ht="12.75">
      <c r="B61" s="109" t="s">
        <v>374</v>
      </c>
      <c r="C61" s="110"/>
      <c r="D61" s="94"/>
      <c r="E61" s="87"/>
      <c r="F61" s="94">
        <f t="shared" si="10"/>
        <v>0</v>
      </c>
      <c r="G61" s="87"/>
      <c r="H61" s="87"/>
      <c r="I61" s="87">
        <f t="shared" si="6"/>
        <v>0</v>
      </c>
    </row>
    <row r="62" spans="2:9" ht="12.75">
      <c r="B62" s="109" t="s">
        <v>375</v>
      </c>
      <c r="C62" s="110"/>
      <c r="D62" s="94"/>
      <c r="E62" s="87"/>
      <c r="F62" s="94">
        <f t="shared" si="10"/>
        <v>0</v>
      </c>
      <c r="G62" s="87"/>
      <c r="H62" s="87"/>
      <c r="I62" s="87">
        <f t="shared" si="6"/>
        <v>0</v>
      </c>
    </row>
    <row r="63" spans="2:9" ht="12.75">
      <c r="B63" s="195" t="s">
        <v>376</v>
      </c>
      <c r="C63" s="196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87">
        <f t="shared" si="6"/>
        <v>0</v>
      </c>
    </row>
    <row r="64" spans="2:9" ht="12.75">
      <c r="B64" s="109" t="s">
        <v>377</v>
      </c>
      <c r="C64" s="110"/>
      <c r="D64" s="94"/>
      <c r="E64" s="87"/>
      <c r="F64" s="94">
        <f t="shared" si="10"/>
        <v>0</v>
      </c>
      <c r="G64" s="87"/>
      <c r="H64" s="87"/>
      <c r="I64" s="87">
        <f t="shared" si="6"/>
        <v>0</v>
      </c>
    </row>
    <row r="65" spans="2:9" ht="12.75">
      <c r="B65" s="109" t="s">
        <v>378</v>
      </c>
      <c r="C65" s="110"/>
      <c r="D65" s="94"/>
      <c r="E65" s="87"/>
      <c r="F65" s="94">
        <f t="shared" si="10"/>
        <v>0</v>
      </c>
      <c r="G65" s="87"/>
      <c r="H65" s="87"/>
      <c r="I65" s="87">
        <f t="shared" si="6"/>
        <v>0</v>
      </c>
    </row>
    <row r="66" spans="2:9" ht="12.75">
      <c r="B66" s="109" t="s">
        <v>379</v>
      </c>
      <c r="C66" s="110"/>
      <c r="D66" s="94"/>
      <c r="E66" s="87"/>
      <c r="F66" s="94">
        <f t="shared" si="10"/>
        <v>0</v>
      </c>
      <c r="G66" s="87"/>
      <c r="H66" s="87"/>
      <c r="I66" s="87">
        <f t="shared" si="6"/>
        <v>0</v>
      </c>
    </row>
    <row r="67" spans="2:9" ht="12.75">
      <c r="B67" s="109" t="s">
        <v>380</v>
      </c>
      <c r="C67" s="110"/>
      <c r="D67" s="94"/>
      <c r="E67" s="87"/>
      <c r="F67" s="94">
        <f t="shared" si="10"/>
        <v>0</v>
      </c>
      <c r="G67" s="87"/>
      <c r="H67" s="87"/>
      <c r="I67" s="87">
        <f t="shared" si="6"/>
        <v>0</v>
      </c>
    </row>
    <row r="68" spans="2:9" ht="12.75">
      <c r="B68" s="109" t="s">
        <v>381</v>
      </c>
      <c r="C68" s="110"/>
      <c r="D68" s="94"/>
      <c r="E68" s="87"/>
      <c r="F68" s="94">
        <f t="shared" si="10"/>
        <v>0</v>
      </c>
      <c r="G68" s="87"/>
      <c r="H68" s="87"/>
      <c r="I68" s="87">
        <f t="shared" si="6"/>
        <v>0</v>
      </c>
    </row>
    <row r="69" spans="2:9" ht="12.75">
      <c r="B69" s="109" t="s">
        <v>382</v>
      </c>
      <c r="C69" s="110"/>
      <c r="D69" s="94"/>
      <c r="E69" s="87"/>
      <c r="F69" s="94">
        <f t="shared" si="10"/>
        <v>0</v>
      </c>
      <c r="G69" s="87"/>
      <c r="H69" s="87"/>
      <c r="I69" s="87">
        <f t="shared" si="6"/>
        <v>0</v>
      </c>
    </row>
    <row r="70" spans="2:9" ht="12.75">
      <c r="B70" s="109" t="s">
        <v>383</v>
      </c>
      <c r="C70" s="110"/>
      <c r="D70" s="94"/>
      <c r="E70" s="87"/>
      <c r="F70" s="94">
        <f t="shared" si="10"/>
        <v>0</v>
      </c>
      <c r="G70" s="87"/>
      <c r="H70" s="87"/>
      <c r="I70" s="87">
        <f t="shared" si="6"/>
        <v>0</v>
      </c>
    </row>
    <row r="71" spans="2:9" ht="12.75">
      <c r="B71" s="109" t="s">
        <v>384</v>
      </c>
      <c r="C71" s="110"/>
      <c r="D71" s="94"/>
      <c r="E71" s="87"/>
      <c r="F71" s="94">
        <f t="shared" si="10"/>
        <v>0</v>
      </c>
      <c r="G71" s="87"/>
      <c r="H71" s="87"/>
      <c r="I71" s="87">
        <f t="shared" si="6"/>
        <v>0</v>
      </c>
    </row>
    <row r="72" spans="2:9" ht="12.75">
      <c r="B72" s="107" t="s">
        <v>385</v>
      </c>
      <c r="C72" s="108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87">
        <f t="shared" si="6"/>
        <v>0</v>
      </c>
    </row>
    <row r="73" spans="2:9" ht="12.75">
      <c r="B73" s="109" t="s">
        <v>386</v>
      </c>
      <c r="C73" s="110"/>
      <c r="D73" s="94"/>
      <c r="E73" s="87"/>
      <c r="F73" s="94">
        <f t="shared" si="10"/>
        <v>0</v>
      </c>
      <c r="G73" s="87"/>
      <c r="H73" s="87"/>
      <c r="I73" s="87">
        <f t="shared" si="6"/>
        <v>0</v>
      </c>
    </row>
    <row r="74" spans="2:9" ht="12.75">
      <c r="B74" s="109" t="s">
        <v>387</v>
      </c>
      <c r="C74" s="110"/>
      <c r="D74" s="94"/>
      <c r="E74" s="87"/>
      <c r="F74" s="94">
        <f t="shared" si="10"/>
        <v>0</v>
      </c>
      <c r="G74" s="87"/>
      <c r="H74" s="87"/>
      <c r="I74" s="87">
        <f t="shared" si="6"/>
        <v>0</v>
      </c>
    </row>
    <row r="75" spans="2:9" ht="12.75">
      <c r="B75" s="109" t="s">
        <v>388</v>
      </c>
      <c r="C75" s="110"/>
      <c r="D75" s="94"/>
      <c r="E75" s="87"/>
      <c r="F75" s="94">
        <f t="shared" si="10"/>
        <v>0</v>
      </c>
      <c r="G75" s="87"/>
      <c r="H75" s="87"/>
      <c r="I75" s="87">
        <f t="shared" si="6"/>
        <v>0</v>
      </c>
    </row>
    <row r="76" spans="2:9" ht="12.75">
      <c r="B76" s="107" t="s">
        <v>389</v>
      </c>
      <c r="C76" s="108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87">
        <f t="shared" si="6"/>
        <v>0</v>
      </c>
    </row>
    <row r="77" spans="2:9" ht="12.75">
      <c r="B77" s="109" t="s">
        <v>390</v>
      </c>
      <c r="C77" s="110"/>
      <c r="D77" s="94"/>
      <c r="E77" s="87"/>
      <c r="F77" s="94">
        <f t="shared" si="10"/>
        <v>0</v>
      </c>
      <c r="G77" s="87"/>
      <c r="H77" s="87"/>
      <c r="I77" s="87">
        <f t="shared" si="6"/>
        <v>0</v>
      </c>
    </row>
    <row r="78" spans="2:9" ht="12.75">
      <c r="B78" s="109" t="s">
        <v>391</v>
      </c>
      <c r="C78" s="110"/>
      <c r="D78" s="94"/>
      <c r="E78" s="87"/>
      <c r="F78" s="94">
        <f t="shared" si="10"/>
        <v>0</v>
      </c>
      <c r="G78" s="87"/>
      <c r="H78" s="87"/>
      <c r="I78" s="87">
        <f t="shared" si="6"/>
        <v>0</v>
      </c>
    </row>
    <row r="79" spans="2:9" ht="12.75">
      <c r="B79" s="109" t="s">
        <v>392</v>
      </c>
      <c r="C79" s="110"/>
      <c r="D79" s="94"/>
      <c r="E79" s="87"/>
      <c r="F79" s="94">
        <f t="shared" si="10"/>
        <v>0</v>
      </c>
      <c r="G79" s="87"/>
      <c r="H79" s="87"/>
      <c r="I79" s="87">
        <f t="shared" si="6"/>
        <v>0</v>
      </c>
    </row>
    <row r="80" spans="2:9" ht="12.75">
      <c r="B80" s="109" t="s">
        <v>393</v>
      </c>
      <c r="C80" s="110"/>
      <c r="D80" s="94"/>
      <c r="E80" s="87"/>
      <c r="F80" s="94">
        <f t="shared" si="10"/>
        <v>0</v>
      </c>
      <c r="G80" s="87"/>
      <c r="H80" s="87"/>
      <c r="I80" s="87">
        <f t="shared" si="6"/>
        <v>0</v>
      </c>
    </row>
    <row r="81" spans="2:9" ht="12.75">
      <c r="B81" s="109" t="s">
        <v>394</v>
      </c>
      <c r="C81" s="110"/>
      <c r="D81" s="94"/>
      <c r="E81" s="87"/>
      <c r="F81" s="94">
        <f t="shared" si="10"/>
        <v>0</v>
      </c>
      <c r="G81" s="87"/>
      <c r="H81" s="87"/>
      <c r="I81" s="87">
        <f t="shared" si="6"/>
        <v>0</v>
      </c>
    </row>
    <row r="82" spans="2:9" ht="12.75">
      <c r="B82" s="109" t="s">
        <v>395</v>
      </c>
      <c r="C82" s="110"/>
      <c r="D82" s="94"/>
      <c r="E82" s="87"/>
      <c r="F82" s="94">
        <f t="shared" si="10"/>
        <v>0</v>
      </c>
      <c r="G82" s="87"/>
      <c r="H82" s="87"/>
      <c r="I82" s="87">
        <f t="shared" si="6"/>
        <v>0</v>
      </c>
    </row>
    <row r="83" spans="2:9" ht="12.75">
      <c r="B83" s="109" t="s">
        <v>396</v>
      </c>
      <c r="C83" s="110"/>
      <c r="D83" s="94"/>
      <c r="E83" s="87"/>
      <c r="F83" s="94">
        <f t="shared" si="10"/>
        <v>0</v>
      </c>
      <c r="G83" s="87"/>
      <c r="H83" s="87"/>
      <c r="I83" s="87">
        <f t="shared" si="6"/>
        <v>0</v>
      </c>
    </row>
    <row r="84" spans="2:9" ht="12.75">
      <c r="B84" s="111"/>
      <c r="C84" s="112"/>
      <c r="D84" s="113"/>
      <c r="E84" s="97"/>
      <c r="F84" s="97"/>
      <c r="G84" s="97"/>
      <c r="H84" s="97"/>
      <c r="I84" s="97"/>
    </row>
    <row r="85" spans="2:9" ht="12.75">
      <c r="B85" s="114" t="s">
        <v>397</v>
      </c>
      <c r="C85" s="115"/>
      <c r="D85" s="116">
        <f aca="true" t="shared" si="12" ref="D85:I85">D86+D104+D94+D114+D124+D134+D138+D147+D151</f>
        <v>0</v>
      </c>
      <c r="E85" s="116">
        <f>E86+E104+E94+E114+E124+E134+E138+E147+E151</f>
        <v>0</v>
      </c>
      <c r="F85" s="116">
        <f t="shared" si="12"/>
        <v>0</v>
      </c>
      <c r="G85" s="116">
        <f>G86+G104+G94+G114+G124+G134+G138+G147+G151</f>
        <v>0</v>
      </c>
      <c r="H85" s="116">
        <f>H86+H104+H94+H114+H124+H134+H138+H147+H151</f>
        <v>0</v>
      </c>
      <c r="I85" s="116">
        <f t="shared" si="12"/>
        <v>0</v>
      </c>
    </row>
    <row r="86" spans="2:9" ht="12.75">
      <c r="B86" s="107" t="s">
        <v>324</v>
      </c>
      <c r="C86" s="108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87">
        <f aca="true" t="shared" si="13" ref="I86:I149">F86-G86</f>
        <v>0</v>
      </c>
    </row>
    <row r="87" spans="2:9" ht="12.75">
      <c r="B87" s="109" t="s">
        <v>325</v>
      </c>
      <c r="C87" s="110"/>
      <c r="D87" s="94"/>
      <c r="E87" s="87"/>
      <c r="F87" s="94">
        <f aca="true" t="shared" si="14" ref="F87:F103">D87+E87</f>
        <v>0</v>
      </c>
      <c r="G87" s="87"/>
      <c r="H87" s="87"/>
      <c r="I87" s="87">
        <f t="shared" si="13"/>
        <v>0</v>
      </c>
    </row>
    <row r="88" spans="2:9" ht="12.75">
      <c r="B88" s="109" t="s">
        <v>326</v>
      </c>
      <c r="C88" s="110"/>
      <c r="D88" s="94"/>
      <c r="E88" s="87"/>
      <c r="F88" s="94">
        <f t="shared" si="14"/>
        <v>0</v>
      </c>
      <c r="G88" s="87"/>
      <c r="H88" s="87"/>
      <c r="I88" s="87">
        <f t="shared" si="13"/>
        <v>0</v>
      </c>
    </row>
    <row r="89" spans="2:9" ht="12.75">
      <c r="B89" s="109" t="s">
        <v>327</v>
      </c>
      <c r="C89" s="110"/>
      <c r="D89" s="94"/>
      <c r="E89" s="87"/>
      <c r="F89" s="94">
        <f t="shared" si="14"/>
        <v>0</v>
      </c>
      <c r="G89" s="87"/>
      <c r="H89" s="87"/>
      <c r="I89" s="87">
        <f t="shared" si="13"/>
        <v>0</v>
      </c>
    </row>
    <row r="90" spans="2:9" ht="12.75">
      <c r="B90" s="109" t="s">
        <v>328</v>
      </c>
      <c r="C90" s="110"/>
      <c r="D90" s="94"/>
      <c r="E90" s="87"/>
      <c r="F90" s="94">
        <f t="shared" si="14"/>
        <v>0</v>
      </c>
      <c r="G90" s="87"/>
      <c r="H90" s="87"/>
      <c r="I90" s="87">
        <f t="shared" si="13"/>
        <v>0</v>
      </c>
    </row>
    <row r="91" spans="2:9" ht="12.75">
      <c r="B91" s="109" t="s">
        <v>329</v>
      </c>
      <c r="C91" s="110"/>
      <c r="D91" s="94"/>
      <c r="E91" s="87"/>
      <c r="F91" s="94">
        <f t="shared" si="14"/>
        <v>0</v>
      </c>
      <c r="G91" s="87"/>
      <c r="H91" s="87"/>
      <c r="I91" s="87">
        <f t="shared" si="13"/>
        <v>0</v>
      </c>
    </row>
    <row r="92" spans="2:9" ht="12.75">
      <c r="B92" s="109" t="s">
        <v>330</v>
      </c>
      <c r="C92" s="110"/>
      <c r="D92" s="94"/>
      <c r="E92" s="87"/>
      <c r="F92" s="94">
        <f t="shared" si="14"/>
        <v>0</v>
      </c>
      <c r="G92" s="87"/>
      <c r="H92" s="87"/>
      <c r="I92" s="87">
        <f t="shared" si="13"/>
        <v>0</v>
      </c>
    </row>
    <row r="93" spans="2:9" ht="12.75">
      <c r="B93" s="109" t="s">
        <v>331</v>
      </c>
      <c r="C93" s="110"/>
      <c r="D93" s="94"/>
      <c r="E93" s="87"/>
      <c r="F93" s="94">
        <f t="shared" si="14"/>
        <v>0</v>
      </c>
      <c r="G93" s="87"/>
      <c r="H93" s="87"/>
      <c r="I93" s="87">
        <f t="shared" si="13"/>
        <v>0</v>
      </c>
    </row>
    <row r="94" spans="2:9" ht="12.75">
      <c r="B94" s="107" t="s">
        <v>332</v>
      </c>
      <c r="C94" s="108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87">
        <f t="shared" si="13"/>
        <v>0</v>
      </c>
    </row>
    <row r="95" spans="2:9" ht="12.75">
      <c r="B95" s="109" t="s">
        <v>333</v>
      </c>
      <c r="C95" s="110"/>
      <c r="D95" s="94"/>
      <c r="E95" s="87"/>
      <c r="F95" s="94">
        <f t="shared" si="14"/>
        <v>0</v>
      </c>
      <c r="G95" s="87"/>
      <c r="H95" s="87"/>
      <c r="I95" s="87">
        <f t="shared" si="13"/>
        <v>0</v>
      </c>
    </row>
    <row r="96" spans="2:9" ht="12.75">
      <c r="B96" s="109" t="s">
        <v>334</v>
      </c>
      <c r="C96" s="110"/>
      <c r="D96" s="94"/>
      <c r="E96" s="87"/>
      <c r="F96" s="94">
        <f t="shared" si="14"/>
        <v>0</v>
      </c>
      <c r="G96" s="87"/>
      <c r="H96" s="87"/>
      <c r="I96" s="87">
        <f t="shared" si="13"/>
        <v>0</v>
      </c>
    </row>
    <row r="97" spans="2:9" ht="12.75">
      <c r="B97" s="109" t="s">
        <v>335</v>
      </c>
      <c r="C97" s="110"/>
      <c r="D97" s="94"/>
      <c r="E97" s="87"/>
      <c r="F97" s="94">
        <f t="shared" si="14"/>
        <v>0</v>
      </c>
      <c r="G97" s="87"/>
      <c r="H97" s="87"/>
      <c r="I97" s="87">
        <f t="shared" si="13"/>
        <v>0</v>
      </c>
    </row>
    <row r="98" spans="2:9" ht="12.75">
      <c r="B98" s="109" t="s">
        <v>336</v>
      </c>
      <c r="C98" s="110"/>
      <c r="D98" s="94"/>
      <c r="E98" s="87"/>
      <c r="F98" s="94">
        <f t="shared" si="14"/>
        <v>0</v>
      </c>
      <c r="G98" s="87"/>
      <c r="H98" s="87"/>
      <c r="I98" s="87">
        <f t="shared" si="13"/>
        <v>0</v>
      </c>
    </row>
    <row r="99" spans="2:9" ht="12.75">
      <c r="B99" s="109" t="s">
        <v>337</v>
      </c>
      <c r="C99" s="110"/>
      <c r="D99" s="94"/>
      <c r="E99" s="87"/>
      <c r="F99" s="94">
        <f t="shared" si="14"/>
        <v>0</v>
      </c>
      <c r="G99" s="87"/>
      <c r="H99" s="87"/>
      <c r="I99" s="87">
        <f t="shared" si="13"/>
        <v>0</v>
      </c>
    </row>
    <row r="100" spans="2:9" ht="12.75">
      <c r="B100" s="109" t="s">
        <v>338</v>
      </c>
      <c r="C100" s="110"/>
      <c r="D100" s="94"/>
      <c r="E100" s="87"/>
      <c r="F100" s="94">
        <f t="shared" si="14"/>
        <v>0</v>
      </c>
      <c r="G100" s="87"/>
      <c r="H100" s="87"/>
      <c r="I100" s="87">
        <f t="shared" si="13"/>
        <v>0</v>
      </c>
    </row>
    <row r="101" spans="2:9" ht="12.75">
      <c r="B101" s="109" t="s">
        <v>339</v>
      </c>
      <c r="C101" s="110"/>
      <c r="D101" s="94"/>
      <c r="E101" s="87"/>
      <c r="F101" s="94">
        <f t="shared" si="14"/>
        <v>0</v>
      </c>
      <c r="G101" s="87"/>
      <c r="H101" s="87"/>
      <c r="I101" s="87">
        <f t="shared" si="13"/>
        <v>0</v>
      </c>
    </row>
    <row r="102" spans="2:9" ht="12.75">
      <c r="B102" s="109" t="s">
        <v>340</v>
      </c>
      <c r="C102" s="110"/>
      <c r="D102" s="94"/>
      <c r="E102" s="87"/>
      <c r="F102" s="94">
        <f t="shared" si="14"/>
        <v>0</v>
      </c>
      <c r="G102" s="87"/>
      <c r="H102" s="87"/>
      <c r="I102" s="87">
        <f t="shared" si="13"/>
        <v>0</v>
      </c>
    </row>
    <row r="103" spans="2:9" ht="12.75">
      <c r="B103" s="109" t="s">
        <v>341</v>
      </c>
      <c r="C103" s="110"/>
      <c r="D103" s="94"/>
      <c r="E103" s="87"/>
      <c r="F103" s="94">
        <f t="shared" si="14"/>
        <v>0</v>
      </c>
      <c r="G103" s="87"/>
      <c r="H103" s="87"/>
      <c r="I103" s="87">
        <f t="shared" si="13"/>
        <v>0</v>
      </c>
    </row>
    <row r="104" spans="2:9" ht="12.75">
      <c r="B104" s="107" t="s">
        <v>342</v>
      </c>
      <c r="C104" s="108"/>
      <c r="D104" s="94">
        <f>SUM(D105:D113)</f>
        <v>0</v>
      </c>
      <c r="E104" s="94">
        <f>SUM(E105:E113)</f>
        <v>0</v>
      </c>
      <c r="F104" s="94">
        <f>SUM(F105:F113)</f>
        <v>0</v>
      </c>
      <c r="G104" s="94">
        <f>SUM(G105:G113)</f>
        <v>0</v>
      </c>
      <c r="H104" s="94">
        <f>SUM(H105:H113)</f>
        <v>0</v>
      </c>
      <c r="I104" s="87">
        <f t="shared" si="13"/>
        <v>0</v>
      </c>
    </row>
    <row r="105" spans="2:9" ht="12.75">
      <c r="B105" s="109" t="s">
        <v>343</v>
      </c>
      <c r="C105" s="110"/>
      <c r="D105" s="94"/>
      <c r="E105" s="87"/>
      <c r="F105" s="87">
        <f>D105+E105</f>
        <v>0</v>
      </c>
      <c r="G105" s="87"/>
      <c r="H105" s="87"/>
      <c r="I105" s="87">
        <f t="shared" si="13"/>
        <v>0</v>
      </c>
    </row>
    <row r="106" spans="2:9" ht="12.75">
      <c r="B106" s="109" t="s">
        <v>344</v>
      </c>
      <c r="C106" s="110"/>
      <c r="D106" s="94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09" t="s">
        <v>345</v>
      </c>
      <c r="C107" s="110"/>
      <c r="D107" s="94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09" t="s">
        <v>346</v>
      </c>
      <c r="C108" s="110"/>
      <c r="D108" s="94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9" t="s">
        <v>347</v>
      </c>
      <c r="C109" s="110"/>
      <c r="D109" s="94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9" t="s">
        <v>348</v>
      </c>
      <c r="C110" s="110"/>
      <c r="D110" s="94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9" t="s">
        <v>349</v>
      </c>
      <c r="C111" s="110"/>
      <c r="D111" s="94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9" t="s">
        <v>350</v>
      </c>
      <c r="C112" s="110"/>
      <c r="D112" s="94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09" t="s">
        <v>351</v>
      </c>
      <c r="C113" s="110"/>
      <c r="D113" s="94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195" t="s">
        <v>352</v>
      </c>
      <c r="C114" s="196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87">
        <f t="shared" si="13"/>
        <v>0</v>
      </c>
    </row>
    <row r="115" spans="2:9" ht="12.75">
      <c r="B115" s="109" t="s">
        <v>353</v>
      </c>
      <c r="C115" s="110"/>
      <c r="D115" s="94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9" t="s">
        <v>354</v>
      </c>
      <c r="C116" s="110"/>
      <c r="D116" s="94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9" t="s">
        <v>355</v>
      </c>
      <c r="C117" s="110"/>
      <c r="D117" s="94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9" t="s">
        <v>356</v>
      </c>
      <c r="C118" s="110"/>
      <c r="D118" s="94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09" t="s">
        <v>357</v>
      </c>
      <c r="C119" s="110"/>
      <c r="D119" s="94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9" t="s">
        <v>358</v>
      </c>
      <c r="C120" s="110"/>
      <c r="D120" s="94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9" t="s">
        <v>359</v>
      </c>
      <c r="C121" s="110"/>
      <c r="D121" s="94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9" t="s">
        <v>360</v>
      </c>
      <c r="C122" s="110"/>
      <c r="D122" s="94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9" t="s">
        <v>361</v>
      </c>
      <c r="C123" s="110"/>
      <c r="D123" s="94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7" t="s">
        <v>362</v>
      </c>
      <c r="C124" s="108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87">
        <f t="shared" si="13"/>
        <v>0</v>
      </c>
    </row>
    <row r="125" spans="2:9" ht="12.75">
      <c r="B125" s="109" t="s">
        <v>363</v>
      </c>
      <c r="C125" s="110"/>
      <c r="D125" s="94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09" t="s">
        <v>364</v>
      </c>
      <c r="C126" s="110"/>
      <c r="D126" s="94"/>
      <c r="E126" s="87"/>
      <c r="F126" s="87">
        <f aca="true" t="shared" si="17" ref="F126:F133">D126+E126</f>
        <v>0</v>
      </c>
      <c r="G126" s="87"/>
      <c r="H126" s="87"/>
      <c r="I126" s="87">
        <f t="shared" si="13"/>
        <v>0</v>
      </c>
    </row>
    <row r="127" spans="2:9" ht="12.75">
      <c r="B127" s="109" t="s">
        <v>365</v>
      </c>
      <c r="C127" s="110"/>
      <c r="D127" s="94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09" t="s">
        <v>366</v>
      </c>
      <c r="C128" s="110"/>
      <c r="D128" s="94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9" t="s">
        <v>367</v>
      </c>
      <c r="C129" s="110"/>
      <c r="D129" s="94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9" t="s">
        <v>368</v>
      </c>
      <c r="C130" s="110"/>
      <c r="D130" s="94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9" t="s">
        <v>369</v>
      </c>
      <c r="C131" s="110"/>
      <c r="D131" s="94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9" t="s">
        <v>370</v>
      </c>
      <c r="C132" s="110"/>
      <c r="D132" s="94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9" t="s">
        <v>371</v>
      </c>
      <c r="C133" s="110"/>
      <c r="D133" s="94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07" t="s">
        <v>372</v>
      </c>
      <c r="C134" s="108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87">
        <f t="shared" si="13"/>
        <v>0</v>
      </c>
    </row>
    <row r="135" spans="2:9" ht="12.75">
      <c r="B135" s="109" t="s">
        <v>373</v>
      </c>
      <c r="C135" s="110"/>
      <c r="D135" s="94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9" t="s">
        <v>374</v>
      </c>
      <c r="C136" s="110"/>
      <c r="D136" s="94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9" t="s">
        <v>375</v>
      </c>
      <c r="C137" s="110"/>
      <c r="D137" s="94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7" t="s">
        <v>376</v>
      </c>
      <c r="C138" s="108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87">
        <f t="shared" si="13"/>
        <v>0</v>
      </c>
    </row>
    <row r="139" spans="2:9" ht="12.75">
      <c r="B139" s="109" t="s">
        <v>377</v>
      </c>
      <c r="C139" s="110"/>
      <c r="D139" s="94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9" t="s">
        <v>378</v>
      </c>
      <c r="C140" s="110"/>
      <c r="D140" s="94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9" t="s">
        <v>379</v>
      </c>
      <c r="C141" s="110"/>
      <c r="D141" s="94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9" t="s">
        <v>380</v>
      </c>
      <c r="C142" s="110"/>
      <c r="D142" s="94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9" t="s">
        <v>381</v>
      </c>
      <c r="C143" s="110"/>
      <c r="D143" s="94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9" t="s">
        <v>382</v>
      </c>
      <c r="C144" s="110"/>
      <c r="D144" s="94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9" t="s">
        <v>383</v>
      </c>
      <c r="C145" s="110"/>
      <c r="D145" s="94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9" t="s">
        <v>384</v>
      </c>
      <c r="C146" s="110"/>
      <c r="D146" s="94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7" t="s">
        <v>385</v>
      </c>
      <c r="C147" s="108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87">
        <f t="shared" si="13"/>
        <v>0</v>
      </c>
    </row>
    <row r="148" spans="2:9" ht="12.75">
      <c r="B148" s="109" t="s">
        <v>386</v>
      </c>
      <c r="C148" s="110"/>
      <c r="D148" s="94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9" t="s">
        <v>387</v>
      </c>
      <c r="C149" s="110"/>
      <c r="D149" s="94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9" t="s">
        <v>388</v>
      </c>
      <c r="C150" s="110"/>
      <c r="D150" s="94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7" t="s">
        <v>389</v>
      </c>
      <c r="C151" s="108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87">
        <f t="shared" si="19"/>
        <v>0</v>
      </c>
    </row>
    <row r="152" spans="2:9" ht="12.75">
      <c r="B152" s="109" t="s">
        <v>390</v>
      </c>
      <c r="C152" s="110"/>
      <c r="D152" s="94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9" t="s">
        <v>391</v>
      </c>
      <c r="C153" s="110"/>
      <c r="D153" s="94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9" t="s">
        <v>392</v>
      </c>
      <c r="C154" s="110"/>
      <c r="D154" s="94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9" t="s">
        <v>393</v>
      </c>
      <c r="C155" s="110"/>
      <c r="D155" s="94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9" t="s">
        <v>394</v>
      </c>
      <c r="C156" s="110"/>
      <c r="D156" s="94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9" t="s">
        <v>395</v>
      </c>
      <c r="C157" s="110"/>
      <c r="D157" s="94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9" t="s">
        <v>396</v>
      </c>
      <c r="C158" s="110"/>
      <c r="D158" s="94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7"/>
      <c r="C159" s="108"/>
      <c r="D159" s="94"/>
      <c r="E159" s="87"/>
      <c r="F159" s="87"/>
      <c r="G159" s="87"/>
      <c r="H159" s="87"/>
      <c r="I159" s="87"/>
    </row>
    <row r="160" spans="2:9" ht="12.75">
      <c r="B160" s="117" t="s">
        <v>398</v>
      </c>
      <c r="C160" s="118"/>
      <c r="D160" s="106">
        <f aca="true" t="shared" si="21" ref="D160:I160">D10+D85</f>
        <v>108303239</v>
      </c>
      <c r="E160" s="106">
        <f t="shared" si="21"/>
        <v>291309.6900000004</v>
      </c>
      <c r="F160" s="106">
        <f t="shared" si="21"/>
        <v>108594548.69000001</v>
      </c>
      <c r="G160" s="106">
        <f t="shared" si="21"/>
        <v>51361070.080000006</v>
      </c>
      <c r="H160" s="106">
        <f t="shared" si="21"/>
        <v>49340431.71</v>
      </c>
      <c r="I160" s="106">
        <f t="shared" si="21"/>
        <v>57233478.61</v>
      </c>
    </row>
    <row r="161" spans="2:9" ht="13.5" thickBot="1">
      <c r="B161" s="119"/>
      <c r="C161" s="120"/>
      <c r="D161" s="121"/>
      <c r="E161" s="100"/>
      <c r="F161" s="100"/>
      <c r="G161" s="100"/>
      <c r="H161" s="100"/>
      <c r="I161" s="100"/>
    </row>
    <row r="166" spans="3:8" ht="12.75">
      <c r="C166" s="2" t="s">
        <v>124</v>
      </c>
      <c r="G166" s="162" t="s">
        <v>125</v>
      </c>
      <c r="H166" s="162"/>
    </row>
    <row r="167" spans="3:8" ht="12.75">
      <c r="C167" s="2" t="s">
        <v>126</v>
      </c>
      <c r="G167" s="162" t="s">
        <v>127</v>
      </c>
      <c r="H167" s="16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G166:H166"/>
    <mergeCell ref="G167:H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B18" sqref="B18"/>
      <selection pane="bottomLeft" activeCell="B18" sqref="B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0" t="s">
        <v>120</v>
      </c>
      <c r="C2" s="201"/>
      <c r="D2" s="201"/>
      <c r="E2" s="201"/>
      <c r="F2" s="201"/>
      <c r="G2" s="201"/>
      <c r="H2" s="202"/>
    </row>
    <row r="3" spans="2:8" ht="12.75">
      <c r="B3" s="156" t="s">
        <v>317</v>
      </c>
      <c r="C3" s="157"/>
      <c r="D3" s="157"/>
      <c r="E3" s="157"/>
      <c r="F3" s="157"/>
      <c r="G3" s="157"/>
      <c r="H3" s="158"/>
    </row>
    <row r="4" spans="2:8" ht="12.75">
      <c r="B4" s="156" t="s">
        <v>399</v>
      </c>
      <c r="C4" s="157"/>
      <c r="D4" s="157"/>
      <c r="E4" s="157"/>
      <c r="F4" s="157"/>
      <c r="G4" s="157"/>
      <c r="H4" s="158"/>
    </row>
    <row r="5" spans="2:8" ht="12.75">
      <c r="B5" s="156" t="s">
        <v>129</v>
      </c>
      <c r="C5" s="157"/>
      <c r="D5" s="157"/>
      <c r="E5" s="157"/>
      <c r="F5" s="157"/>
      <c r="G5" s="157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87" t="s">
        <v>2</v>
      </c>
      <c r="C7" s="203" t="s">
        <v>319</v>
      </c>
      <c r="D7" s="204"/>
      <c r="E7" s="204"/>
      <c r="F7" s="204"/>
      <c r="G7" s="205"/>
      <c r="H7" s="187" t="s">
        <v>320</v>
      </c>
    </row>
    <row r="8" spans="2:8" ht="26.25" thickBot="1">
      <c r="B8" s="188"/>
      <c r="C8" s="81" t="s">
        <v>210</v>
      </c>
      <c r="D8" s="81" t="s">
        <v>252</v>
      </c>
      <c r="E8" s="81" t="s">
        <v>253</v>
      </c>
      <c r="F8" s="81" t="s">
        <v>208</v>
      </c>
      <c r="G8" s="81" t="s">
        <v>227</v>
      </c>
      <c r="H8" s="188"/>
    </row>
    <row r="9" spans="2:8" ht="12.75">
      <c r="B9" s="123" t="s">
        <v>400</v>
      </c>
      <c r="C9" s="124">
        <f aca="true" t="shared" si="0" ref="C9:H9">SUM(C10:C17)</f>
        <v>108303239</v>
      </c>
      <c r="D9" s="124">
        <f t="shared" si="0"/>
        <v>291309.68999999994</v>
      </c>
      <c r="E9" s="124">
        <f t="shared" si="0"/>
        <v>108594548.69</v>
      </c>
      <c r="F9" s="124">
        <f t="shared" si="0"/>
        <v>51361070.08</v>
      </c>
      <c r="G9" s="124">
        <f t="shared" si="0"/>
        <v>49340431.71</v>
      </c>
      <c r="H9" s="124">
        <f t="shared" si="0"/>
        <v>57233478.61</v>
      </c>
    </row>
    <row r="10" spans="2:8" ht="12.75" customHeight="1">
      <c r="B10" s="125" t="s">
        <v>401</v>
      </c>
      <c r="C10" s="126">
        <v>61094986.92</v>
      </c>
      <c r="D10" s="126">
        <v>-1062152.1</v>
      </c>
      <c r="E10" s="126">
        <f>C10+D10</f>
        <v>60032834.82</v>
      </c>
      <c r="F10" s="126">
        <v>26194115.92</v>
      </c>
      <c r="G10" s="126">
        <v>26194115.92</v>
      </c>
      <c r="H10" s="87">
        <f>E10-F10</f>
        <v>33838718.9</v>
      </c>
    </row>
    <row r="11" spans="2:8" ht="12.75">
      <c r="B11" s="125" t="s">
        <v>402</v>
      </c>
      <c r="C11" s="9">
        <v>47208252.08</v>
      </c>
      <c r="D11" s="9">
        <v>1353461.79</v>
      </c>
      <c r="E11" s="9">
        <f>C11+D11</f>
        <v>48561713.87</v>
      </c>
      <c r="F11" s="9">
        <v>25166954.16</v>
      </c>
      <c r="G11" s="9">
        <v>23146315.79</v>
      </c>
      <c r="H11" s="87">
        <f>E11-F11</f>
        <v>23394759.709999997</v>
      </c>
    </row>
    <row r="12" spans="2:8" ht="12.75">
      <c r="B12" s="125"/>
      <c r="C12" s="9"/>
      <c r="D12" s="9"/>
      <c r="E12" s="9"/>
      <c r="F12" s="9"/>
      <c r="G12" s="9"/>
      <c r="H12" s="87">
        <f aca="true" t="shared" si="1" ref="H12:H17">E12-F12</f>
        <v>0</v>
      </c>
    </row>
    <row r="13" spans="2:8" ht="12.75">
      <c r="B13" s="125"/>
      <c r="C13" s="9"/>
      <c r="D13" s="9"/>
      <c r="E13" s="9"/>
      <c r="F13" s="9"/>
      <c r="G13" s="9"/>
      <c r="H13" s="87">
        <f t="shared" si="1"/>
        <v>0</v>
      </c>
    </row>
    <row r="14" spans="2:8" ht="12.75">
      <c r="B14" s="125"/>
      <c r="C14" s="9"/>
      <c r="D14" s="9"/>
      <c r="E14" s="9"/>
      <c r="F14" s="9"/>
      <c r="G14" s="9"/>
      <c r="H14" s="87">
        <f t="shared" si="1"/>
        <v>0</v>
      </c>
    </row>
    <row r="15" spans="2:8" ht="12.75">
      <c r="B15" s="125"/>
      <c r="C15" s="9"/>
      <c r="D15" s="9"/>
      <c r="E15" s="9"/>
      <c r="F15" s="9"/>
      <c r="G15" s="9"/>
      <c r="H15" s="87">
        <f t="shared" si="1"/>
        <v>0</v>
      </c>
    </row>
    <row r="16" spans="2:8" ht="12.75">
      <c r="B16" s="125"/>
      <c r="C16" s="9"/>
      <c r="D16" s="9"/>
      <c r="E16" s="9"/>
      <c r="F16" s="9"/>
      <c r="G16" s="9"/>
      <c r="H16" s="87">
        <f t="shared" si="1"/>
        <v>0</v>
      </c>
    </row>
    <row r="17" spans="2:8" ht="12.75">
      <c r="B17" s="125"/>
      <c r="C17" s="9"/>
      <c r="D17" s="9"/>
      <c r="E17" s="9"/>
      <c r="F17" s="9"/>
      <c r="G17" s="9"/>
      <c r="H17" s="87">
        <f t="shared" si="1"/>
        <v>0</v>
      </c>
    </row>
    <row r="18" spans="2:8" ht="12.75">
      <c r="B18" s="127"/>
      <c r="C18" s="9"/>
      <c r="D18" s="9"/>
      <c r="E18" s="9"/>
      <c r="F18" s="9"/>
      <c r="G18" s="9"/>
      <c r="H18" s="9"/>
    </row>
    <row r="19" spans="2:8" ht="12.75">
      <c r="B19" s="128" t="s">
        <v>403</v>
      </c>
      <c r="C19" s="129">
        <f aca="true" t="shared" si="2" ref="C19:H19">SUM(C20:C27)</f>
        <v>0</v>
      </c>
      <c r="D19" s="129">
        <f t="shared" si="2"/>
        <v>0</v>
      </c>
      <c r="E19" s="129">
        <f t="shared" si="2"/>
        <v>0</v>
      </c>
      <c r="F19" s="129">
        <f t="shared" si="2"/>
        <v>0</v>
      </c>
      <c r="G19" s="129">
        <f t="shared" si="2"/>
        <v>0</v>
      </c>
      <c r="H19" s="129">
        <f t="shared" si="2"/>
        <v>0</v>
      </c>
    </row>
    <row r="20" spans="2:8" ht="12.75">
      <c r="B20" s="125" t="s">
        <v>401</v>
      </c>
      <c r="C20" s="126">
        <v>0</v>
      </c>
      <c r="D20" s="126">
        <v>0</v>
      </c>
      <c r="E20" s="126">
        <f>C20+D20</f>
        <v>0</v>
      </c>
      <c r="F20" s="126">
        <v>0</v>
      </c>
      <c r="G20" s="126">
        <v>0</v>
      </c>
      <c r="H20" s="87">
        <f>E20-F20</f>
        <v>0</v>
      </c>
    </row>
    <row r="21" spans="2:8" ht="12.75">
      <c r="B21" s="125" t="s">
        <v>402</v>
      </c>
      <c r="C21" s="126">
        <v>0</v>
      </c>
      <c r="D21" s="126">
        <v>0</v>
      </c>
      <c r="E21" s="126">
        <f>C21+D21</f>
        <v>0</v>
      </c>
      <c r="F21" s="126">
        <v>0</v>
      </c>
      <c r="G21" s="126">
        <v>0</v>
      </c>
      <c r="H21" s="87">
        <f>E21-F21</f>
        <v>0</v>
      </c>
    </row>
    <row r="22" spans="2:8" ht="12.75">
      <c r="B22" s="125"/>
      <c r="C22" s="126"/>
      <c r="D22" s="126"/>
      <c r="E22" s="126"/>
      <c r="F22" s="126"/>
      <c r="G22" s="126"/>
      <c r="H22" s="87">
        <f aca="true" t="shared" si="3" ref="H22:H28">E22-F22</f>
        <v>0</v>
      </c>
    </row>
    <row r="23" spans="2:8" ht="12.75">
      <c r="B23" s="125"/>
      <c r="C23" s="126"/>
      <c r="D23" s="126"/>
      <c r="E23" s="126"/>
      <c r="F23" s="126"/>
      <c r="G23" s="126"/>
      <c r="H23" s="87">
        <f t="shared" si="3"/>
        <v>0</v>
      </c>
    </row>
    <row r="24" spans="2:8" ht="12.75">
      <c r="B24" s="125"/>
      <c r="C24" s="9"/>
      <c r="D24" s="9"/>
      <c r="E24" s="9"/>
      <c r="F24" s="9"/>
      <c r="G24" s="9"/>
      <c r="H24" s="87">
        <f t="shared" si="3"/>
        <v>0</v>
      </c>
    </row>
    <row r="25" spans="2:8" ht="12.75">
      <c r="B25" s="125"/>
      <c r="C25" s="9"/>
      <c r="D25" s="9"/>
      <c r="E25" s="9"/>
      <c r="F25" s="9"/>
      <c r="G25" s="9"/>
      <c r="H25" s="87">
        <f t="shared" si="3"/>
        <v>0</v>
      </c>
    </row>
    <row r="26" spans="2:8" ht="12.75">
      <c r="B26" s="125"/>
      <c r="C26" s="9"/>
      <c r="D26" s="9"/>
      <c r="E26" s="9"/>
      <c r="F26" s="9"/>
      <c r="G26" s="9"/>
      <c r="H26" s="87">
        <f t="shared" si="3"/>
        <v>0</v>
      </c>
    </row>
    <row r="27" spans="2:8" ht="12.75">
      <c r="B27" s="125"/>
      <c r="C27" s="9"/>
      <c r="D27" s="9"/>
      <c r="E27" s="9"/>
      <c r="F27" s="9"/>
      <c r="G27" s="9"/>
      <c r="H27" s="87">
        <f t="shared" si="3"/>
        <v>0</v>
      </c>
    </row>
    <row r="28" spans="2:8" ht="12.75">
      <c r="B28" s="127"/>
      <c r="C28" s="9"/>
      <c r="D28" s="9"/>
      <c r="E28" s="9"/>
      <c r="F28" s="9"/>
      <c r="G28" s="9"/>
      <c r="H28" s="87">
        <f t="shared" si="3"/>
        <v>0</v>
      </c>
    </row>
    <row r="29" spans="2:8" ht="12.75">
      <c r="B29" s="123" t="s">
        <v>398</v>
      </c>
      <c r="C29" s="7">
        <f aca="true" t="shared" si="4" ref="C29:H29">C9+C19</f>
        <v>108303239</v>
      </c>
      <c r="D29" s="7">
        <f t="shared" si="4"/>
        <v>291309.68999999994</v>
      </c>
      <c r="E29" s="7">
        <f t="shared" si="4"/>
        <v>108594548.69</v>
      </c>
      <c r="F29" s="7">
        <f t="shared" si="4"/>
        <v>51361070.08</v>
      </c>
      <c r="G29" s="7">
        <f t="shared" si="4"/>
        <v>49340431.71</v>
      </c>
      <c r="H29" s="7">
        <f t="shared" si="4"/>
        <v>57233478.61</v>
      </c>
    </row>
    <row r="30" spans="2:8" ht="13.5" thickBot="1">
      <c r="B30" s="130"/>
      <c r="C30" s="19"/>
      <c r="D30" s="19"/>
      <c r="E30" s="19"/>
      <c r="F30" s="19"/>
      <c r="G30" s="19"/>
      <c r="H30" s="19"/>
    </row>
    <row r="35" spans="2:7" ht="12.75">
      <c r="B35" s="2" t="s">
        <v>124</v>
      </c>
      <c r="F35" s="162" t="s">
        <v>125</v>
      </c>
      <c r="G35" s="162"/>
    </row>
    <row r="36" spans="2:7" ht="12.75">
      <c r="B36" s="2" t="s">
        <v>126</v>
      </c>
      <c r="F36" s="162" t="s">
        <v>127</v>
      </c>
      <c r="G36" s="162"/>
    </row>
  </sheetData>
  <sheetProtection/>
  <mergeCells count="10">
    <mergeCell ref="F35:G35"/>
    <mergeCell ref="F36:G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100"/>
  <sheetViews>
    <sheetView zoomScalePageLayoutView="0" workbookViewId="0" topLeftCell="A1">
      <pane ySplit="9" topLeftCell="A70" activePane="bottomLeft" state="frozen"/>
      <selection pane="topLeft" activeCell="B18" sqref="B18"/>
      <selection pane="bottomLeft" activeCell="B18" sqref="B1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7"/>
    </row>
    <row r="3" spans="1:7" ht="12.75">
      <c r="A3" s="179" t="s">
        <v>317</v>
      </c>
      <c r="B3" s="180"/>
      <c r="C3" s="180"/>
      <c r="D3" s="180"/>
      <c r="E3" s="180"/>
      <c r="F3" s="180"/>
      <c r="G3" s="198"/>
    </row>
    <row r="4" spans="1:7" ht="12.75">
      <c r="A4" s="179" t="s">
        <v>404</v>
      </c>
      <c r="B4" s="180"/>
      <c r="C4" s="180"/>
      <c r="D4" s="180"/>
      <c r="E4" s="180"/>
      <c r="F4" s="180"/>
      <c r="G4" s="198"/>
    </row>
    <row r="5" spans="1:7" ht="12.75">
      <c r="A5" s="179" t="s">
        <v>129</v>
      </c>
      <c r="B5" s="180"/>
      <c r="C5" s="180"/>
      <c r="D5" s="180"/>
      <c r="E5" s="180"/>
      <c r="F5" s="180"/>
      <c r="G5" s="198"/>
    </row>
    <row r="6" spans="1:7" ht="13.5" thickBot="1">
      <c r="A6" s="182" t="s">
        <v>1</v>
      </c>
      <c r="B6" s="183"/>
      <c r="C6" s="183"/>
      <c r="D6" s="183"/>
      <c r="E6" s="183"/>
      <c r="F6" s="183"/>
      <c r="G6" s="199"/>
    </row>
    <row r="7" spans="1:7" ht="15.75" customHeight="1">
      <c r="A7" s="153" t="s">
        <v>2</v>
      </c>
      <c r="B7" s="200" t="s">
        <v>319</v>
      </c>
      <c r="C7" s="201"/>
      <c r="D7" s="201"/>
      <c r="E7" s="201"/>
      <c r="F7" s="202"/>
      <c r="G7" s="187" t="s">
        <v>320</v>
      </c>
    </row>
    <row r="8" spans="1:7" ht="15.75" customHeight="1" thickBot="1">
      <c r="A8" s="179"/>
      <c r="B8" s="159"/>
      <c r="C8" s="160"/>
      <c r="D8" s="160"/>
      <c r="E8" s="160"/>
      <c r="F8" s="161"/>
      <c r="G8" s="206"/>
    </row>
    <row r="9" spans="1:7" ht="26.25" thickBot="1">
      <c r="A9" s="182"/>
      <c r="B9" s="140" t="s">
        <v>210</v>
      </c>
      <c r="C9" s="81" t="s">
        <v>321</v>
      </c>
      <c r="D9" s="81" t="s">
        <v>322</v>
      </c>
      <c r="E9" s="81" t="s">
        <v>208</v>
      </c>
      <c r="F9" s="81" t="s">
        <v>227</v>
      </c>
      <c r="G9" s="188"/>
    </row>
    <row r="10" spans="1:7" ht="12.75">
      <c r="A10" s="131"/>
      <c r="B10" s="132"/>
      <c r="C10" s="132"/>
      <c r="D10" s="132"/>
      <c r="E10" s="132"/>
      <c r="F10" s="132"/>
      <c r="G10" s="132"/>
    </row>
    <row r="11" spans="1:7" ht="12.75">
      <c r="A11" s="133" t="s">
        <v>405</v>
      </c>
      <c r="B11" s="69">
        <f aca="true" t="shared" si="0" ref="B11:G11">B12+B22+B31+B42</f>
        <v>108303239</v>
      </c>
      <c r="C11" s="69">
        <f t="shared" si="0"/>
        <v>291309.69</v>
      </c>
      <c r="D11" s="69">
        <f t="shared" si="0"/>
        <v>108594548.69</v>
      </c>
      <c r="E11" s="69">
        <f t="shared" si="0"/>
        <v>51361070.08</v>
      </c>
      <c r="F11" s="69">
        <f t="shared" si="0"/>
        <v>49340431.71</v>
      </c>
      <c r="G11" s="69">
        <f t="shared" si="0"/>
        <v>57233478.61</v>
      </c>
    </row>
    <row r="12" spans="1:7" ht="12.75">
      <c r="A12" s="133" t="s">
        <v>406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4" t="s">
        <v>407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4" t="s">
        <v>408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4" t="s">
        <v>409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4" t="s">
        <v>410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4" t="s">
        <v>411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4" t="s">
        <v>412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4" t="s">
        <v>413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4" t="s">
        <v>414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35"/>
      <c r="B21" s="67"/>
      <c r="C21" s="67"/>
      <c r="D21" s="67"/>
      <c r="E21" s="67"/>
      <c r="F21" s="67"/>
      <c r="G21" s="67"/>
    </row>
    <row r="22" spans="1:7" ht="12.75">
      <c r="A22" s="133" t="s">
        <v>415</v>
      </c>
      <c r="B22" s="69">
        <f>SUM(B23:B29)</f>
        <v>108303239</v>
      </c>
      <c r="C22" s="69">
        <f>SUM(C23:C29)</f>
        <v>291309.69</v>
      </c>
      <c r="D22" s="69">
        <f>SUM(D23:D29)</f>
        <v>108594548.69</v>
      </c>
      <c r="E22" s="69">
        <f>SUM(E23:E29)</f>
        <v>51361070.08</v>
      </c>
      <c r="F22" s="69">
        <f>SUM(F23:F29)</f>
        <v>49340431.71</v>
      </c>
      <c r="G22" s="69">
        <f aca="true" t="shared" si="3" ref="G22:G29">D22-E22</f>
        <v>57233478.61</v>
      </c>
    </row>
    <row r="23" spans="1:7" ht="12.75">
      <c r="A23" s="134" t="s">
        <v>416</v>
      </c>
      <c r="B23" s="67"/>
      <c r="C23" s="67"/>
      <c r="D23" s="67">
        <f>B23+C23</f>
        <v>0</v>
      </c>
      <c r="E23" s="67"/>
      <c r="F23" s="67"/>
      <c r="G23" s="67">
        <f t="shared" si="3"/>
        <v>0</v>
      </c>
    </row>
    <row r="24" spans="1:7" ht="12.75">
      <c r="A24" s="134" t="s">
        <v>417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4" t="s">
        <v>418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4" t="s">
        <v>419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4" t="s">
        <v>420</v>
      </c>
      <c r="B27" s="67">
        <v>108303239</v>
      </c>
      <c r="C27" s="67">
        <v>291309.69</v>
      </c>
      <c r="D27" s="67">
        <f t="shared" si="4"/>
        <v>108594548.69</v>
      </c>
      <c r="E27" s="67">
        <v>51361070.08</v>
      </c>
      <c r="F27" s="67">
        <v>49340431.71</v>
      </c>
      <c r="G27" s="67">
        <f t="shared" si="3"/>
        <v>57233478.61</v>
      </c>
    </row>
    <row r="28" spans="1:7" ht="12.75">
      <c r="A28" s="134" t="s">
        <v>421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4" t="s">
        <v>422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35"/>
      <c r="B30" s="67"/>
      <c r="C30" s="67"/>
      <c r="D30" s="67"/>
      <c r="E30" s="67"/>
      <c r="F30" s="67"/>
      <c r="G30" s="67"/>
    </row>
    <row r="31" spans="1:7" ht="12.75">
      <c r="A31" s="133" t="s">
        <v>423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4" t="s">
        <v>424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4" t="s">
        <v>425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4" t="s">
        <v>426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4" t="s">
        <v>427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4" t="s">
        <v>428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4" t="s">
        <v>429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4" t="s">
        <v>430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4" t="s">
        <v>431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4" t="s">
        <v>432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35"/>
      <c r="B41" s="67"/>
      <c r="C41" s="67"/>
      <c r="D41" s="67"/>
      <c r="E41" s="67"/>
      <c r="F41" s="67"/>
      <c r="G41" s="67"/>
    </row>
    <row r="42" spans="1:7" ht="12.75">
      <c r="A42" s="133" t="s">
        <v>433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4" t="s">
        <v>434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10" t="s">
        <v>435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4" t="s">
        <v>436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4" t="s">
        <v>437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35"/>
      <c r="B47" s="67"/>
      <c r="C47" s="67"/>
      <c r="D47" s="67"/>
      <c r="E47" s="67"/>
      <c r="F47" s="67"/>
      <c r="G47" s="67"/>
    </row>
    <row r="48" spans="1:7" ht="12.75">
      <c r="A48" s="133" t="s">
        <v>438</v>
      </c>
      <c r="B48" s="69">
        <f>B49+B59+B68+B79</f>
        <v>0</v>
      </c>
      <c r="C48" s="69">
        <f>C49+C59+C68+C79</f>
        <v>0</v>
      </c>
      <c r="D48" s="69">
        <f>D49+D59+D68+D79</f>
        <v>0</v>
      </c>
      <c r="E48" s="69">
        <f>E49+E59+E68+E79</f>
        <v>0</v>
      </c>
      <c r="F48" s="69">
        <f>F49+F59+F68+F79</f>
        <v>0</v>
      </c>
      <c r="G48" s="69">
        <f aca="true" t="shared" si="7" ref="G48:G83">D48-E48</f>
        <v>0</v>
      </c>
    </row>
    <row r="49" spans="1:7" ht="12.75">
      <c r="A49" s="133" t="s">
        <v>406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4" t="s">
        <v>407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4" t="s">
        <v>408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4" t="s">
        <v>409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4" t="s">
        <v>410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4" t="s">
        <v>411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4" t="s">
        <v>412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4" t="s">
        <v>413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4" t="s">
        <v>414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35"/>
      <c r="B58" s="67"/>
      <c r="C58" s="67"/>
      <c r="D58" s="67"/>
      <c r="E58" s="67"/>
      <c r="F58" s="67"/>
      <c r="G58" s="67"/>
    </row>
    <row r="59" spans="1:7" ht="12.75">
      <c r="A59" s="133" t="s">
        <v>415</v>
      </c>
      <c r="B59" s="69">
        <f>SUM(B60:B66)</f>
        <v>0</v>
      </c>
      <c r="C59" s="69">
        <f>SUM(C60:C66)</f>
        <v>0</v>
      </c>
      <c r="D59" s="69">
        <f>SUM(D60:D66)</f>
        <v>0</v>
      </c>
      <c r="E59" s="69">
        <f>SUM(E60:E66)</f>
        <v>0</v>
      </c>
      <c r="F59" s="69">
        <f>SUM(F60:F66)</f>
        <v>0</v>
      </c>
      <c r="G59" s="69">
        <f t="shared" si="7"/>
        <v>0</v>
      </c>
    </row>
    <row r="60" spans="1:7" ht="12.75">
      <c r="A60" s="134" t="s">
        <v>416</v>
      </c>
      <c r="B60" s="67"/>
      <c r="C60" s="67"/>
      <c r="D60" s="67">
        <f>B60+C60</f>
        <v>0</v>
      </c>
      <c r="E60" s="67"/>
      <c r="F60" s="67"/>
      <c r="G60" s="67">
        <f t="shared" si="7"/>
        <v>0</v>
      </c>
    </row>
    <row r="61" spans="1:7" ht="12.75">
      <c r="A61" s="134" t="s">
        <v>417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4" t="s">
        <v>418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4" t="s">
        <v>419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4" t="s">
        <v>420</v>
      </c>
      <c r="B64" s="67"/>
      <c r="C64" s="67"/>
      <c r="D64" s="67">
        <f t="shared" si="9"/>
        <v>0</v>
      </c>
      <c r="E64" s="67"/>
      <c r="F64" s="67"/>
      <c r="G64" s="67">
        <f t="shared" si="7"/>
        <v>0</v>
      </c>
    </row>
    <row r="65" spans="1:7" ht="12.75">
      <c r="A65" s="134" t="s">
        <v>421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4" t="s">
        <v>422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35"/>
      <c r="B67" s="67"/>
      <c r="C67" s="67"/>
      <c r="D67" s="67"/>
      <c r="E67" s="67"/>
      <c r="F67" s="67"/>
      <c r="G67" s="67"/>
    </row>
    <row r="68" spans="1:7" ht="12.75">
      <c r="A68" s="133" t="s">
        <v>423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4" t="s">
        <v>424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4" t="s">
        <v>425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4" t="s">
        <v>426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4" t="s">
        <v>427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4" t="s">
        <v>428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4" t="s">
        <v>429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4" t="s">
        <v>430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4" t="s">
        <v>431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36" t="s">
        <v>432</v>
      </c>
      <c r="B77" s="137"/>
      <c r="C77" s="137"/>
      <c r="D77" s="137">
        <f t="shared" si="10"/>
        <v>0</v>
      </c>
      <c r="E77" s="137"/>
      <c r="F77" s="137"/>
      <c r="G77" s="137">
        <f t="shared" si="7"/>
        <v>0</v>
      </c>
    </row>
    <row r="78" spans="1:7" ht="12.75">
      <c r="A78" s="135"/>
      <c r="B78" s="67"/>
      <c r="C78" s="67"/>
      <c r="D78" s="67"/>
      <c r="E78" s="67"/>
      <c r="F78" s="67"/>
      <c r="G78" s="67"/>
    </row>
    <row r="79" spans="1:7" ht="12.75">
      <c r="A79" s="133" t="s">
        <v>433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4" t="s">
        <v>434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10" t="s">
        <v>435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4" t="s">
        <v>436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4" t="s">
        <v>437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35"/>
      <c r="B84" s="67"/>
      <c r="C84" s="67"/>
      <c r="D84" s="67"/>
      <c r="E84" s="67"/>
      <c r="F84" s="67"/>
      <c r="G84" s="67"/>
    </row>
    <row r="85" spans="1:7" ht="12.75">
      <c r="A85" s="133" t="s">
        <v>398</v>
      </c>
      <c r="B85" s="69">
        <f aca="true" t="shared" si="11" ref="B85:G85">B11+B48</f>
        <v>108303239</v>
      </c>
      <c r="C85" s="69">
        <f t="shared" si="11"/>
        <v>291309.69</v>
      </c>
      <c r="D85" s="69">
        <f t="shared" si="11"/>
        <v>108594548.69</v>
      </c>
      <c r="E85" s="69">
        <f t="shared" si="11"/>
        <v>51361070.08</v>
      </c>
      <c r="F85" s="69">
        <f t="shared" si="11"/>
        <v>49340431.71</v>
      </c>
      <c r="G85" s="69">
        <f t="shared" si="11"/>
        <v>57233478.61</v>
      </c>
    </row>
    <row r="86" spans="1:7" ht="13.5" thickBot="1">
      <c r="A86" s="138"/>
      <c r="B86" s="139"/>
      <c r="C86" s="139"/>
      <c r="D86" s="139"/>
      <c r="E86" s="139"/>
      <c r="F86" s="139"/>
      <c r="G86" s="139"/>
    </row>
    <row r="92" spans="1:6" ht="12.75">
      <c r="A92" s="152" t="s">
        <v>124</v>
      </c>
      <c r="E92" s="162" t="s">
        <v>125</v>
      </c>
      <c r="F92" s="162"/>
    </row>
    <row r="93" spans="1:6" ht="12.75">
      <c r="A93" s="152" t="s">
        <v>126</v>
      </c>
      <c r="E93" s="162" t="s">
        <v>127</v>
      </c>
      <c r="F93" s="162"/>
    </row>
    <row r="100" ht="12.75">
      <c r="A100" s="1" t="s">
        <v>454</v>
      </c>
    </row>
  </sheetData>
  <sheetProtection/>
  <mergeCells count="10">
    <mergeCell ref="E92:F92"/>
    <mergeCell ref="E93:F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9"/>
  <sheetViews>
    <sheetView zoomScalePageLayoutView="0" workbookViewId="0" topLeftCell="B1">
      <pane ySplit="8" topLeftCell="A9" activePane="bottomLeft" state="frozen"/>
      <selection pane="topLeft" activeCell="B18" sqref="B18"/>
      <selection pane="bottomLeft" activeCell="B18" sqref="B1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7"/>
    </row>
    <row r="3" spans="2:8" ht="12.75">
      <c r="B3" s="179" t="s">
        <v>317</v>
      </c>
      <c r="C3" s="180"/>
      <c r="D3" s="180"/>
      <c r="E3" s="180"/>
      <c r="F3" s="180"/>
      <c r="G3" s="180"/>
      <c r="H3" s="198"/>
    </row>
    <row r="4" spans="2:8" ht="12.75">
      <c r="B4" s="179" t="s">
        <v>439</v>
      </c>
      <c r="C4" s="180"/>
      <c r="D4" s="180"/>
      <c r="E4" s="180"/>
      <c r="F4" s="180"/>
      <c r="G4" s="180"/>
      <c r="H4" s="198"/>
    </row>
    <row r="5" spans="2:8" ht="12.75">
      <c r="B5" s="179" t="s">
        <v>129</v>
      </c>
      <c r="C5" s="180"/>
      <c r="D5" s="180"/>
      <c r="E5" s="180"/>
      <c r="F5" s="180"/>
      <c r="G5" s="180"/>
      <c r="H5" s="198"/>
    </row>
    <row r="6" spans="2:8" ht="13.5" thickBot="1">
      <c r="B6" s="182" t="s">
        <v>1</v>
      </c>
      <c r="C6" s="183"/>
      <c r="D6" s="183"/>
      <c r="E6" s="183"/>
      <c r="F6" s="183"/>
      <c r="G6" s="183"/>
      <c r="H6" s="199"/>
    </row>
    <row r="7" spans="2:8" ht="13.5" thickBot="1">
      <c r="B7" s="189" t="s">
        <v>2</v>
      </c>
      <c r="C7" s="203" t="s">
        <v>319</v>
      </c>
      <c r="D7" s="204"/>
      <c r="E7" s="204"/>
      <c r="F7" s="204"/>
      <c r="G7" s="205"/>
      <c r="H7" s="187" t="s">
        <v>320</v>
      </c>
    </row>
    <row r="8" spans="2:8" ht="26.25" thickBot="1">
      <c r="B8" s="190"/>
      <c r="C8" s="81" t="s">
        <v>210</v>
      </c>
      <c r="D8" s="81" t="s">
        <v>321</v>
      </c>
      <c r="E8" s="81" t="s">
        <v>322</v>
      </c>
      <c r="F8" s="81" t="s">
        <v>440</v>
      </c>
      <c r="G8" s="81" t="s">
        <v>227</v>
      </c>
      <c r="H8" s="188"/>
    </row>
    <row r="9" spans="2:8" ht="12.75">
      <c r="B9" s="141" t="s">
        <v>441</v>
      </c>
      <c r="C9" s="129">
        <f>C10+C11+C12+C15+C16+C19</f>
        <v>92130271</v>
      </c>
      <c r="D9" s="129">
        <f>D10+D11+D12+D15+D16+D19</f>
        <v>14514.11</v>
      </c>
      <c r="E9" s="129">
        <f>E10+E11+E12+E15+E16+E19</f>
        <v>92144785.11</v>
      </c>
      <c r="F9" s="129">
        <f>F10+F11+F12+F15+F16+F19</f>
        <v>39742530.05</v>
      </c>
      <c r="G9" s="129">
        <f>G10+G11+G12+G15+G16+G19</f>
        <v>37878275.68</v>
      </c>
      <c r="H9" s="7">
        <f>E9-F9</f>
        <v>52402255.06</v>
      </c>
    </row>
    <row r="10" spans="2:8" ht="20.25" customHeight="1">
      <c r="B10" s="142" t="s">
        <v>442</v>
      </c>
      <c r="C10" s="129">
        <v>92130271</v>
      </c>
      <c r="D10" s="7">
        <v>14514.11</v>
      </c>
      <c r="E10" s="9">
        <f>C10+D10</f>
        <v>92144785.11</v>
      </c>
      <c r="F10" s="7">
        <v>39742530.05</v>
      </c>
      <c r="G10" s="7">
        <v>37878275.68</v>
      </c>
      <c r="H10" s="9">
        <f aca="true" t="shared" si="0" ref="H10:H31">E10-F10</f>
        <v>52402255.06</v>
      </c>
    </row>
    <row r="11" spans="2:8" ht="12.75">
      <c r="B11" s="142" t="s">
        <v>443</v>
      </c>
      <c r="C11" s="129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2" t="s">
        <v>444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>SUM(F13:F14)</f>
        <v>0</v>
      </c>
      <c r="G12" s="126">
        <f>SUM(G13:G14)</f>
        <v>0</v>
      </c>
      <c r="H12" s="9">
        <f t="shared" si="0"/>
        <v>0</v>
      </c>
    </row>
    <row r="13" spans="2:8" ht="12.75">
      <c r="B13" s="143" t="s">
        <v>445</v>
      </c>
      <c r="C13" s="129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3" t="s">
        <v>446</v>
      </c>
      <c r="C14" s="129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2" t="s">
        <v>447</v>
      </c>
      <c r="C15" s="12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2" t="s">
        <v>448</v>
      </c>
      <c r="C16" s="126">
        <f>C17+C18</f>
        <v>0</v>
      </c>
      <c r="D16" s="126">
        <f>D17+D18</f>
        <v>0</v>
      </c>
      <c r="E16" s="126">
        <f>E17+E18</f>
        <v>0</v>
      </c>
      <c r="F16" s="126">
        <f>F17+F18</f>
        <v>0</v>
      </c>
      <c r="G16" s="126">
        <f>G17+G18</f>
        <v>0</v>
      </c>
      <c r="H16" s="9">
        <f t="shared" si="0"/>
        <v>0</v>
      </c>
    </row>
    <row r="17" spans="2:8" ht="12.75">
      <c r="B17" s="143" t="s">
        <v>449</v>
      </c>
      <c r="C17" s="129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3" t="s">
        <v>450</v>
      </c>
      <c r="C18" s="129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2" t="s">
        <v>451</v>
      </c>
      <c r="C19" s="12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8" customFormat="1" ht="12.75">
      <c r="B20" s="144"/>
      <c r="C20" s="145"/>
      <c r="D20" s="146"/>
      <c r="E20" s="146"/>
      <c r="F20" s="146"/>
      <c r="G20" s="146"/>
      <c r="H20" s="147"/>
    </row>
    <row r="21" spans="2:8" ht="12.75">
      <c r="B21" s="141" t="s">
        <v>452</v>
      </c>
      <c r="C21" s="129">
        <f>C22+C23+C24+C27+C28+C31</f>
        <v>0</v>
      </c>
      <c r="D21" s="129">
        <f>D22+D23+D24+D27+D28+D31</f>
        <v>0</v>
      </c>
      <c r="E21" s="129">
        <f>E22+E23+E24+E27+E28+E31</f>
        <v>0</v>
      </c>
      <c r="F21" s="129">
        <f>F22+F23+F24+F27+F28+F31</f>
        <v>0</v>
      </c>
      <c r="G21" s="129">
        <f>G22+G23+G24+G27+G28+G31</f>
        <v>0</v>
      </c>
      <c r="H21" s="7">
        <f t="shared" si="0"/>
        <v>0</v>
      </c>
    </row>
    <row r="22" spans="2:8" ht="18.75" customHeight="1">
      <c r="B22" s="142" t="s">
        <v>442</v>
      </c>
      <c r="C22" s="129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2" t="s">
        <v>443</v>
      </c>
      <c r="C23" s="129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2" t="s">
        <v>444</v>
      </c>
      <c r="C24" s="126">
        <f>SUM(C25:C26)</f>
        <v>0</v>
      </c>
      <c r="D24" s="126">
        <f>SUM(D25:D26)</f>
        <v>0</v>
      </c>
      <c r="E24" s="126">
        <f>SUM(E25:E26)</f>
        <v>0</v>
      </c>
      <c r="F24" s="126">
        <f>SUM(F25:F26)</f>
        <v>0</v>
      </c>
      <c r="G24" s="126">
        <f>SUM(G25:G26)</f>
        <v>0</v>
      </c>
      <c r="H24" s="9">
        <f t="shared" si="0"/>
        <v>0</v>
      </c>
    </row>
    <row r="25" spans="2:8" ht="12.75">
      <c r="B25" s="143" t="s">
        <v>445</v>
      </c>
      <c r="C25" s="129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3" t="s">
        <v>446</v>
      </c>
      <c r="C26" s="129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2" t="s">
        <v>447</v>
      </c>
      <c r="C27" s="12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2" t="s">
        <v>448</v>
      </c>
      <c r="C28" s="126">
        <f>C29+C30</f>
        <v>0</v>
      </c>
      <c r="D28" s="126">
        <f>D29+D30</f>
        <v>0</v>
      </c>
      <c r="E28" s="126">
        <f>E29+E30</f>
        <v>0</v>
      </c>
      <c r="F28" s="126">
        <f>F29+F30</f>
        <v>0</v>
      </c>
      <c r="G28" s="126">
        <f>G29+G30</f>
        <v>0</v>
      </c>
      <c r="H28" s="9">
        <f t="shared" si="0"/>
        <v>0</v>
      </c>
    </row>
    <row r="29" spans="2:8" ht="12.75">
      <c r="B29" s="143" t="s">
        <v>449</v>
      </c>
      <c r="C29" s="129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3" t="s">
        <v>450</v>
      </c>
      <c r="C30" s="129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2" t="s">
        <v>451</v>
      </c>
      <c r="C31" s="129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1" t="s">
        <v>453</v>
      </c>
      <c r="C32" s="129">
        <f aca="true" t="shared" si="1" ref="C32:H32">C9+C21</f>
        <v>92130271</v>
      </c>
      <c r="D32" s="129">
        <f t="shared" si="1"/>
        <v>14514.11</v>
      </c>
      <c r="E32" s="129">
        <f t="shared" si="1"/>
        <v>92144785.11</v>
      </c>
      <c r="F32" s="129">
        <f t="shared" si="1"/>
        <v>39742530.05</v>
      </c>
      <c r="G32" s="129">
        <f t="shared" si="1"/>
        <v>37878275.68</v>
      </c>
      <c r="H32" s="129">
        <f t="shared" si="1"/>
        <v>52402255.06</v>
      </c>
    </row>
    <row r="33" spans="2:8" ht="13.5" thickBot="1">
      <c r="B33" s="149"/>
      <c r="C33" s="150"/>
      <c r="D33" s="151"/>
      <c r="E33" s="151"/>
      <c r="F33" s="151"/>
      <c r="G33" s="151"/>
      <c r="H33" s="151"/>
    </row>
    <row r="38" spans="2:7" ht="12.75">
      <c r="B38" s="2" t="s">
        <v>124</v>
      </c>
      <c r="F38" s="162" t="s">
        <v>125</v>
      </c>
      <c r="G38" s="162"/>
    </row>
    <row r="39" spans="2:7" ht="12.75">
      <c r="B39" s="2" t="s">
        <v>126</v>
      </c>
      <c r="F39" s="162" t="s">
        <v>127</v>
      </c>
      <c r="G39" s="162"/>
    </row>
  </sheetData>
  <sheetProtection/>
  <mergeCells count="10">
    <mergeCell ref="F38:G38"/>
    <mergeCell ref="F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2021-07-06T16:00:27Z</cp:lastPrinted>
  <dcterms:created xsi:type="dcterms:W3CDTF">2016-10-11T18:36:49Z</dcterms:created>
  <dcterms:modified xsi:type="dcterms:W3CDTF">2021-07-21T21:53:31Z</dcterms:modified>
  <cp:category/>
  <cp:version/>
  <cp:contentType/>
  <cp:contentStatus/>
</cp:coreProperties>
</file>