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10890" tabRatio="93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1'!$B$1:$G$90</definedName>
    <definedName name="_xlnm.Print_Area" localSheetId="1">'FORMATO 2'!$A$1:$I$49</definedName>
    <definedName name="_xlnm.Print_Area" localSheetId="2">'FORMATO 3'!$A$1:$L$30</definedName>
    <definedName name="_xlnm.Print_Area" localSheetId="3">'FORMATO 4'!$A$1:$E$97</definedName>
    <definedName name="_xlnm.Print_Area" localSheetId="4">'FORMATO 5'!$A$1:$H$87</definedName>
    <definedName name="_xlnm.Print_Area" localSheetId="5">'FORMATO 6A'!$A$1:$I$167</definedName>
    <definedName name="_xlnm.Print_Area" localSheetId="6">'FORMATO 6B'!$A$1:$H$43</definedName>
    <definedName name="_xlnm.Print_Area" localSheetId="7">'FORMATO 6C'!$A$1:$G$97</definedName>
    <definedName name="_xlnm.Print_Area" localSheetId="8">'FORMATO 6D'!$A$1:$H$44</definedName>
    <definedName name="_xlnm.Print_Titles" localSheetId="0">'FORMATO 1'!$1:$4</definedName>
    <definedName name="_xlnm.Print_Titles" localSheetId="3">'FORMATO 4'!$1:$6</definedName>
    <definedName name="_xlnm.Print_Titles" localSheetId="4">'FORMATO 5'!$2:$8</definedName>
    <definedName name="_xlnm.Print_Titles" localSheetId="5">'FORMATO 6A'!$1:$8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<sst xmlns="http://schemas.openxmlformats.org/spreadsheetml/2006/main" count="660" uniqueCount="450">
  <si>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</si>
  <si>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</si>
  <si>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</si>
  <si>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</si>
  <si>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</si>
  <si>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</si>
  <si>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</si>
  <si>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</si>
  <si>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</si>
  <si>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</si>
  <si>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</si>
  <si>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</si>
  <si>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</si>
  <si>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</si>
  <si>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</si>
  <si>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</si>
  <si>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</si>
  <si>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</si>
  <si>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</si>
  <si>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</si>
  <si>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</si>
  <si>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</si>
  <si>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</si>
  <si>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</si>
  <si>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</si>
  <si>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</si>
  <si>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</si>
  <si>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</si>
  <si>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</si>
  <si>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</si>
  <si>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</si>
  <si>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</si>
  <si>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</si>
  <si>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</si>
  <si>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</si>
  <si>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</si>
  <si>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</si>
  <si>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</si>
  <si>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</si>
  <si>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</si>
  <si>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</si>
  <si>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</si>
  <si>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</si>
  <si>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</si>
  <si>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</si>
  <si>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</si>
  <si>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</si>
  <si>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</si>
  <si>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</si>
  <si>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</si>
  <si>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</si>
  <si>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</si>
  <si>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</si>
  <si>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</si>
  <si>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</si>
  <si>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</si>
  <si>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</si>
  <si>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</si>
  <si>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</si>
  <si>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</si>
  <si>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</si>
  <si>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</si>
  <si>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</si>
  <si>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</si>
  <si>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</si>
  <si>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</si>
  <si>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</si>
  <si>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</si>
  <si>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</si>
  <si>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</si>
  <si>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</si>
  <si>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</si>
  <si>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</si>
  <si>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</si>
  <si>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</si>
  <si>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</si>
  <si>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</si>
  <si>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</si>
  <si>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</si>
  <si>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</si>
  <si>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</si>
  <si>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</si>
  <si>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</si>
  <si>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</si>
  <si>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</si>
  <si>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</si>
  <si>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</si>
  <si>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</si>
  <si>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</si>
  <si>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</si>
  <si>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</si>
  <si>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</si>
  <si>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</si>
  <si>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</si>
  <si>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</si>
  <si>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</si>
  <si>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</si>
  <si>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</si>
  <si>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</si>
  <si>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</si>
  <si>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</si>
  <si>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</si>
  <si>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</si>
  <si>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</si>
  <si>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</si>
  <si>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</si>
  <si>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</si>
  <si>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</si>
  <si>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</si>
  <si>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</si>
  <si>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</si>
  <si>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</si>
  <si>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</si>
  <si>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</si>
  <si>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</si>
  <si>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</si>
  <si>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</si>
  <si>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</si>
  <si>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</si>
  <si>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</si>
  <si>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Bachilleres del Estado de Tlaxcala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</si>
  <si>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</si>
  <si>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</si>
  <si>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</si>
  <si>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</si>
  <si>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</si>
  <si>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</si>
  <si>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</si>
  <si>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</si>
  <si>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</si>
  <si>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</si>
  <si>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</si>
  <si>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</si>
  <si>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</si>
  <si>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</si>
  <si>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</si>
  <si>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</si>
  <si>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</si>
  <si>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</si>
  <si>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</si>
  <si>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</si>
  <si>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</si>
  <si>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</si>
  <si>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</si>
  <si>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</si>
  <si>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</si>
  <si>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</si>
  <si>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</si>
  <si>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</si>
  <si>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</si>
  <si>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</si>
  <si>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</si>
  <si>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</si>
  <si>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</si>
  <si>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</si>
  <si>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</si>
  <si>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</si>
  <si>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</si>
  <si>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</si>
  <si>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</si>
  <si>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</si>
  <si>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</si>
  <si>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</si>
  <si>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</si>
  <si>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</si>
  <si>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</si>
  <si>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</si>
  <si>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</si>
  <si>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</si>
  <si>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</si>
  <si>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</si>
  <si>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</si>
  <si>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</si>
  <si>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</si>
  <si>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</si>
  <si>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</si>
  <si>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</si>
  <si>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</si>
  <si>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</si>
  <si>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</si>
  <si>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</si>
  <si>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</si>
  <si>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</si>
  <si>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</si>
  <si>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</si>
  <si>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</si>
  <si>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</si>
  <si>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</si>
  <si>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</si>
  <si>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</si>
  <si>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</si>
  <si>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</si>
  <si>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</si>
  <si>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</si>
  <si>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</si>
  <si>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</si>
  <si>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</si>
  <si>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</si>
  <si>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</si>
  <si>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</si>
  <si>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</si>
  <si>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</si>
  <si>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</si>
  <si>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</si>
  <si>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</si>
  <si>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</si>
  <si>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</si>
  <si>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</si>
  <si>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</si>
  <si>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</si>
  <si>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</si>
  <si>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</si>
  <si>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</si>
  <si>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</si>
  <si>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</si>
  <si>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</si>
  <si>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</si>
  <si>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</si>
  <si>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</si>
  <si>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</si>
  <si>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</si>
  <si>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</si>
  <si>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</si>
  <si>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</si>
  <si>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</si>
  <si>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</si>
  <si>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</si>
  <si>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</si>
  <si>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</si>
  <si>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</si>
  <si>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</si>
  <si>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</si>
  <si>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</si>
  <si>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</si>
  <si>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</si>
  <si>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</si>
  <si>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</si>
  <si>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</si>
  <si>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</si>
  <si>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</si>
  <si>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</si>
  <si>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</si>
  <si>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</si>
  <si>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</si>
  <si>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</si>
  <si>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</si>
  <si>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</si>
  <si>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</si>
  <si>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</si>
  <si>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</si>
  <si>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</si>
  <si>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</si>
  <si>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</si>
  <si>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</si>
  <si>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</si>
  <si>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</si>
  <si>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</si>
  <si>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</si>
  <si>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</si>
  <si>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</si>
  <si>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</si>
  <si>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</si>
  <si>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</si>
  <si>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</si>
  <si>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</si>
  <si>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</si>
  <si>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</si>
  <si>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</si>
  <si>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</si>
  <si>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</si>
  <si>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</si>
  <si>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</si>
  <si>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</si>
  <si>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</si>
  <si>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</si>
  <si>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</si>
  <si>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</si>
  <si>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</si>
  <si>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</si>
  <si>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</si>
  <si>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</si>
  <si>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</si>
  <si>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</si>
  <si>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</si>
  <si>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</si>
  <si>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</si>
  <si>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</si>
  <si>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</si>
  <si>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</si>
  <si>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</si>
  <si>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</si>
  <si>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</si>
  <si>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</si>
  <si>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</si>
  <si>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</si>
  <si>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</si>
  <si>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</si>
  <si>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</si>
  <si>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</si>
  <si>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</si>
  <si>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</si>
  <si>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</si>
  <si>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</si>
  <si>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</si>
  <si>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</si>
  <si>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</si>
  <si>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</si>
  <si>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</si>
  <si>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</si>
  <si>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</si>
  <si>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</si>
  <si>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</si>
  <si>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</si>
  <si>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</si>
  <si>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</si>
  <si>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</si>
  <si>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</si>
  <si>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</si>
  <si>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</si>
  <si>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</si>
  <si>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</si>
  <si>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</si>
  <si>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</si>
  <si>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</si>
  <si>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</si>
  <si>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</si>
  <si>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</si>
  <si>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</si>
  <si>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</si>
  <si>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</si>
  <si>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</si>
  <si>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</si>
  <si>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</si>
  <si>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</si>
  <si>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</si>
  <si>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</si>
  <si>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</si>
  <si>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</si>
  <si>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</si>
  <si>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</si>
  <si>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</si>
  <si>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</si>
  <si>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</si>
  <si>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</si>
  <si>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</si>
  <si>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</si>
  <si>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</si>
  <si>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</si>
  <si>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</si>
  <si>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</si>
  <si>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</si>
  <si>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</si>
  <si>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</si>
  <si>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</si>
  <si>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</si>
  <si>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</si>
  <si>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</si>
  <si>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</si>
  <si>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</si>
  <si>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</si>
  <si>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</si>
  <si>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</si>
  <si>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</si>
  <si>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</si>
  <si>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</si>
  <si>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</si>
  <si>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</si>
  <si>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</si>
  <si>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</si>
  <si>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</si>
  <si>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</si>
  <si>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</si>
  <si>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</si>
  <si>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</si>
  <si>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</si>
  <si>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</si>
  <si>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</si>
  <si>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</si>
  <si>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</si>
  <si>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</si>
  <si>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</si>
  <si>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</si>
  <si>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</si>
  <si>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</si>
  <si>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</si>
  <si>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</si>
  <si>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</si>
  <si>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</si>
  <si>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</si>
  <si>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</si>
  <si>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</si>
  <si>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</si>
  <si>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COLEGIO DE BACHILLERES DEL ESTADO DE TLAXCALA (COBAT)</t>
  </si>
  <si>
    <t>TELEBACHILLERATOS COMUNITARIOS (TBC)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</si>
  <si>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</si>
  <si>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</si>
  <si>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</si>
  <si>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</si>
  <si>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</si>
  <si>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</si>
  <si>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</si>
  <si>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</si>
  <si>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</si>
  <si>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</si>
  <si>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</si>
  <si>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</si>
  <si>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</si>
  <si>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</si>
  <si>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</si>
  <si>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</si>
  <si>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</si>
  <si>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</si>
  <si>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</si>
  <si>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</si>
  <si>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</si>
  <si>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</si>
  <si>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</si>
  <si>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</si>
  <si>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</si>
  <si>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</si>
  <si>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</si>
  <si>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</si>
  <si>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</si>
  <si>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</si>
  <si>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</si>
  <si>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</si>
  <si>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</si>
  <si>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</si>
  <si>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</si>
  <si>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</si>
  <si>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</si>
  <si>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</si>
  <si>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</si>
  <si>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</si>
  <si>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</si>
  <si>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</si>
  <si>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</si>
  <si>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</si>
  <si>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</si>
  <si>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</si>
  <si>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</si>
  <si>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</si>
  <si>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</si>
  <si>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</si>
  <si>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</si>
  <si>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2021 (d)</t>
  </si>
  <si>
    <t>31 de diciembre de 2020 (e)</t>
  </si>
  <si>
    <t>Saldo al 31 de diciembre de 2020 (d)</t>
  </si>
  <si>
    <t>Al 31 de diciembre de 2020 y al 30 de Septiembre de 2021 (b)</t>
  </si>
  <si>
    <t>Del 1 de Enero al 30 de Septiembre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</si>
</sst>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_-* #,##0.0_-;\-* #,##0.0_-;_-* &quot;-&quot;??_-;_-@_-"/>
    <numFmt numFmtId="168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Calibri (Cuerpo)"/>
      <family val="0"/>
    </font>
    <font>
      <b/>
      <sz val="12"/>
      <color indexed="8"/>
      <name val="Calibri (Cuerpo)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164" fontId="45" fillId="0" borderId="13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0" borderId="12" xfId="0" applyNumberFormat="1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0" borderId="16" xfId="0" applyNumberFormat="1" applyFont="1" applyBorder="1" applyAlignment="1">
      <alignment horizontal="left" vertical="center" indent="1"/>
    </xf>
    <xf numFmtId="164" fontId="45" fillId="0" borderId="17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5" fillId="0" borderId="19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0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164" fontId="45" fillId="0" borderId="16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164" fontId="46" fillId="0" borderId="23" xfId="0" applyNumberFormat="1" applyFont="1" applyBorder="1" applyAlignment="1">
      <alignment horizontal="right" vertical="center"/>
    </xf>
    <xf numFmtId="0" fontId="46" fillId="0" borderId="19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justify" vertical="center" wrapText="1"/>
    </xf>
    <xf numFmtId="164" fontId="46" fillId="0" borderId="14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 indent="2"/>
    </xf>
    <xf numFmtId="0" fontId="45" fillId="0" borderId="0" xfId="0" applyFont="1" applyFill="1" applyAlignment="1">
      <alignment/>
    </xf>
    <xf numFmtId="0" fontId="45" fillId="0" borderId="19" xfId="0" applyFont="1" applyFill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center" vertical="center"/>
    </xf>
    <xf numFmtId="164" fontId="45" fillId="0" borderId="17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6" fillId="0" borderId="12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164" fontId="45" fillId="0" borderId="26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right" vertical="center"/>
    </xf>
    <xf numFmtId="0" fontId="45" fillId="0" borderId="27" xfId="0" applyFont="1" applyBorder="1" applyAlignment="1">
      <alignment vertical="center"/>
    </xf>
    <xf numFmtId="164" fontId="45" fillId="0" borderId="14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2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6" fillId="33" borderId="28" xfId="0" applyNumberFormat="1" applyFont="1" applyFill="1" applyBorder="1" applyAlignment="1">
      <alignment vertical="center"/>
    </xf>
    <xf numFmtId="164" fontId="46" fillId="33" borderId="29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6" fillId="33" borderId="15" xfId="0" applyNumberFormat="1" applyFont="1" applyFill="1" applyBorder="1" applyAlignment="1">
      <alignment horizontal="center"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5" fillId="0" borderId="14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wrapText="1" indent="1"/>
    </xf>
    <xf numFmtId="166" fontId="45" fillId="0" borderId="0" xfId="0" applyNumberFormat="1" applyFont="1" applyAlignment="1">
      <alignment horizontal="center"/>
    </xf>
    <xf numFmtId="0" fontId="46" fillId="33" borderId="18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6" fillId="0" borderId="26" xfId="0" applyNumberFormat="1" applyFont="1" applyBorder="1" applyAlignment="1">
      <alignment horizontal="right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6" fillId="33" borderId="18" xfId="0" applyNumberFormat="1" applyFont="1" applyFill="1" applyBorder="1" applyAlignment="1">
      <alignment vertical="center"/>
    </xf>
    <xf numFmtId="164" fontId="46" fillId="33" borderId="24" xfId="0" applyNumberFormat="1" applyFont="1" applyFill="1" applyBorder="1" applyAlignment="1">
      <alignment vertical="center"/>
    </xf>
    <xf numFmtId="164" fontId="46" fillId="33" borderId="14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6" fillId="33" borderId="14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5" fillId="0" borderId="31" xfId="0" applyNumberFormat="1" applyFont="1" applyBorder="1" applyAlignment="1">
      <alignment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vertical="center"/>
    </xf>
    <xf numFmtId="0" fontId="46" fillId="33" borderId="24" xfId="0" applyFont="1" applyFill="1" applyBorder="1" applyAlignment="1">
      <alignment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82</xdr:row>
      <xdr:rowOff>0</xdr:rowOff>
    </xdr:from>
    <xdr:to>
      <xdr:col>7</xdr:col>
      <xdr:colOff>0</xdr:colOff>
      <xdr:row>88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15087600"/>
          <a:ext cx="115538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______________________________________________________                                                                                              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LIC.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DIRECTOR GENERAL                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171450</xdr:rowOff>
    </xdr:from>
    <xdr:to>
      <xdr:col>9</xdr:col>
      <xdr:colOff>28575</xdr:colOff>
      <xdr:row>48</xdr:row>
      <xdr:rowOff>190500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8362950"/>
          <a:ext cx="99060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______________________________________________________                                                                    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LIC.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DIRECTOR GENERAL        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23</xdr:row>
      <xdr:rowOff>104775</xdr:rowOff>
    </xdr:from>
    <xdr:to>
      <xdr:col>10</xdr:col>
      <xdr:colOff>857250</xdr:colOff>
      <xdr:row>29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190625" y="6086475"/>
          <a:ext cx="98774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______________________________________________________                                                                    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LIC.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DIRECTOR GENERAL        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87</xdr:row>
      <xdr:rowOff>104775</xdr:rowOff>
    </xdr:from>
    <xdr:to>
      <xdr:col>5</xdr:col>
      <xdr:colOff>438150</xdr:colOff>
      <xdr:row>94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85750" y="15059025"/>
          <a:ext cx="8896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______________________________________________________                                                  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LIC.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8</xdr:col>
      <xdr:colOff>85725</xdr:colOff>
      <xdr:row>87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42875" y="16944975"/>
          <a:ext cx="88868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______________________________________________________                                                  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LIC.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160</xdr:row>
      <xdr:rowOff>152400</xdr:rowOff>
    </xdr:from>
    <xdr:to>
      <xdr:col>8</xdr:col>
      <xdr:colOff>590550</xdr:colOff>
      <xdr:row>167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76300" y="26374725"/>
          <a:ext cx="88868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______________________________________________________                                                  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LIC.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8</xdr:col>
      <xdr:colOff>590550</xdr:colOff>
      <xdr:row>38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5419725"/>
          <a:ext cx="88868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______________________________________________________                                                  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LIC.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89</xdr:row>
      <xdr:rowOff>0</xdr:rowOff>
    </xdr:from>
    <xdr:to>
      <xdr:col>6</xdr:col>
      <xdr:colOff>904875</xdr:colOff>
      <xdr:row>96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5011400"/>
          <a:ext cx="88868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______________________________________________________                                                  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LIC.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342900</xdr:colOff>
      <xdr:row>42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6429375"/>
          <a:ext cx="88868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______________________________________________________                                                  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LIC.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DARWIN PÉREZ Y PÉREZ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2"/>
  <sheetViews>
    <sheetView zoomScale="80" zoomScaleNormal="8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B4" sqref="B4:G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140625" style="2" bestFit="1" customWidth="1"/>
    <col min="7" max="7" width="15.140625" style="2" customWidth="1"/>
    <col min="8" max="16384" width="11.421875" style="1" customWidth="1"/>
  </cols>
  <sheetData>
    <row r="1" spans="2:7" ht="12.75">
      <c r="B1" s="155" t="s">
        <v>120</v>
      </c>
      <c r="C1" s="156"/>
      <c r="D1" s="156"/>
      <c r="E1" s="156"/>
      <c r="F1" s="156"/>
      <c r="G1" s="157"/>
    </row>
    <row r="2" spans="2:7" ht="12.75">
      <c r="B2" s="158" t="s">
        <v>0</v>
      </c>
      <c r="C2" s="159"/>
      <c r="D2" s="159"/>
      <c r="E2" s="159"/>
      <c r="F2" s="159"/>
      <c r="G2" s="160"/>
    </row>
    <row r="3" spans="2:7" ht="12.75">
      <c r="B3" s="158" t="s">
        <v>448</v>
      </c>
      <c r="C3" s="159"/>
      <c r="D3" s="159"/>
      <c r="E3" s="159"/>
      <c r="F3" s="159"/>
      <c r="G3" s="160"/>
    </row>
    <row r="4" spans="2:7" ht="13.5" thickBot="1">
      <c r="B4" s="161" t="s">
        <v>1</v>
      </c>
      <c r="C4" s="162"/>
      <c r="D4" s="162"/>
      <c r="E4" s="162"/>
      <c r="F4" s="162"/>
      <c r="G4" s="163"/>
    </row>
    <row r="5" spans="2:7" ht="26.25" thickBot="1">
      <c r="B5" s="3" t="s">
        <v>2</v>
      </c>
      <c r="C5" s="4" t="s">
        <v>445</v>
      </c>
      <c r="D5" s="4" t="s">
        <v>446</v>
      </c>
      <c r="E5" s="5" t="s">
        <v>2</v>
      </c>
      <c r="F5" s="4" t="s">
        <v>445</v>
      </c>
      <c r="G5" s="4" t="s">
        <v>446</v>
      </c>
    </row>
    <row r="6" spans="2:7" ht="12.75">
      <c r="B6" s="6" t="s">
        <v>3</v>
      </c>
      <c r="C6" s="7"/>
      <c r="D6" s="7"/>
      <c r="E6" s="8" t="s">
        <v>4</v>
      </c>
      <c r="F6" s="7"/>
      <c r="G6" s="7"/>
    </row>
    <row r="7" spans="2:7" ht="12.75">
      <c r="B7" s="6" t="s">
        <v>5</v>
      </c>
      <c r="C7" s="9"/>
      <c r="D7" s="9"/>
      <c r="E7" s="8" t="s">
        <v>6</v>
      </c>
      <c r="F7" s="9"/>
      <c r="G7" s="9"/>
    </row>
    <row r="8" spans="2:7" ht="12.75">
      <c r="B8" s="10" t="s">
        <v>7</v>
      </c>
      <c r="C8" s="9">
        <f>SUM(C9:C15)</f>
        <v>15101484.71</v>
      </c>
      <c r="D8" s="9">
        <f>SUM(D9:D15)</f>
        <v>28344971.98</v>
      </c>
      <c r="E8" s="11" t="s">
        <v>8</v>
      </c>
      <c r="F8" s="9">
        <f>SUM(F9:F17)</f>
        <v>6536808.28</v>
      </c>
      <c r="G8" s="9">
        <f>SUM(G9:G17)</f>
        <v>12687944.54</v>
      </c>
    </row>
    <row r="9" spans="2:7" ht="12.75">
      <c r="B9" s="12" t="s">
        <v>9</v>
      </c>
      <c r="C9" s="9">
        <v>0</v>
      </c>
      <c r="D9" s="9">
        <v>0</v>
      </c>
      <c r="E9" s="13" t="s">
        <v>10</v>
      </c>
      <c r="F9" s="9">
        <v>164559.33</v>
      </c>
      <c r="G9" s="9">
        <v>12392321.68</v>
      </c>
    </row>
    <row r="10" spans="2:7" ht="12.75">
      <c r="B10" s="12" t="s">
        <v>11</v>
      </c>
      <c r="C10" s="9">
        <v>15101484.71</v>
      </c>
      <c r="D10" s="9">
        <v>28344971.98</v>
      </c>
      <c r="E10" s="13" t="s">
        <v>12</v>
      </c>
      <c r="F10" s="9">
        <v>0</v>
      </c>
      <c r="G10" s="9">
        <v>0</v>
      </c>
    </row>
    <row r="11" spans="2:7" ht="12.75">
      <c r="B11" s="12" t="s">
        <v>13</v>
      </c>
      <c r="C11" s="9">
        <v>0</v>
      </c>
      <c r="D11" s="9">
        <v>0</v>
      </c>
      <c r="E11" s="13" t="s">
        <v>14</v>
      </c>
      <c r="F11" s="9">
        <v>0</v>
      </c>
      <c r="G11" s="9">
        <v>0</v>
      </c>
    </row>
    <row r="12" spans="2:7" ht="12.75">
      <c r="B12" s="12" t="s">
        <v>15</v>
      </c>
      <c r="C12" s="9">
        <v>0</v>
      </c>
      <c r="D12" s="9">
        <v>0</v>
      </c>
      <c r="E12" s="13" t="s">
        <v>16</v>
      </c>
      <c r="F12" s="9">
        <v>0</v>
      </c>
      <c r="G12" s="9">
        <v>0</v>
      </c>
    </row>
    <row r="13" spans="2:7" ht="12.75">
      <c r="B13" s="12" t="s">
        <v>17</v>
      </c>
      <c r="C13" s="9">
        <v>0</v>
      </c>
      <c r="D13" s="9">
        <v>0</v>
      </c>
      <c r="E13" s="13" t="s">
        <v>18</v>
      </c>
      <c r="F13" s="9">
        <v>0</v>
      </c>
      <c r="G13" s="9">
        <v>0</v>
      </c>
    </row>
    <row r="14" spans="2:7" ht="25.5">
      <c r="B14" s="12" t="s">
        <v>19</v>
      </c>
      <c r="C14" s="9">
        <v>0</v>
      </c>
      <c r="D14" s="9">
        <v>0</v>
      </c>
      <c r="E14" s="13" t="s">
        <v>20</v>
      </c>
      <c r="F14" s="9">
        <v>0</v>
      </c>
      <c r="G14" s="9">
        <v>0</v>
      </c>
    </row>
    <row r="15" spans="2:7" ht="12.75">
      <c r="B15" s="12" t="s">
        <v>21</v>
      </c>
      <c r="C15" s="9">
        <v>0</v>
      </c>
      <c r="D15" s="9">
        <v>0</v>
      </c>
      <c r="E15" s="13" t="s">
        <v>22</v>
      </c>
      <c r="F15" s="9">
        <v>6372248.95</v>
      </c>
      <c r="G15" s="9">
        <v>295622.86</v>
      </c>
    </row>
    <row r="16" spans="2:7" ht="12.75">
      <c r="B16" s="10" t="s">
        <v>23</v>
      </c>
      <c r="C16" s="9">
        <f>SUM(C17:C23)</f>
        <v>216248.11</v>
      </c>
      <c r="D16" s="9">
        <f>SUM(D17:D23)</f>
        <v>188937.66</v>
      </c>
      <c r="E16" s="13" t="s">
        <v>24</v>
      </c>
      <c r="F16" s="9">
        <v>0</v>
      </c>
      <c r="G16" s="9">
        <v>0</v>
      </c>
    </row>
    <row r="17" spans="2:7" ht="12.75">
      <c r="B17" s="12" t="s">
        <v>25</v>
      </c>
      <c r="C17" s="9">
        <v>0</v>
      </c>
      <c r="D17" s="9">
        <v>0</v>
      </c>
      <c r="E17" s="13" t="s">
        <v>26</v>
      </c>
      <c r="F17" s="9">
        <v>0</v>
      </c>
      <c r="G17" s="9">
        <v>0</v>
      </c>
    </row>
    <row r="18" spans="2:7" ht="12.75">
      <c r="B18" s="12" t="s">
        <v>27</v>
      </c>
      <c r="C18" s="9">
        <v>200824.03</v>
      </c>
      <c r="D18" s="9">
        <v>178820.82</v>
      </c>
      <c r="E18" s="11" t="s">
        <v>28</v>
      </c>
      <c r="F18" s="9">
        <f>SUM(F19:F21)</f>
        <v>0</v>
      </c>
      <c r="G18" s="9">
        <f>SUM(G19:G21)</f>
        <v>0</v>
      </c>
    </row>
    <row r="19" spans="2:7" ht="12.75">
      <c r="B19" s="12" t="s">
        <v>29</v>
      </c>
      <c r="C19" s="9">
        <v>15000</v>
      </c>
      <c r="D19" s="9">
        <v>10116.84</v>
      </c>
      <c r="E19" s="13" t="s">
        <v>30</v>
      </c>
      <c r="F19" s="9">
        <v>0</v>
      </c>
      <c r="G19" s="9">
        <v>0</v>
      </c>
    </row>
    <row r="20" spans="2:7" ht="12.75">
      <c r="B20" s="12" t="s">
        <v>31</v>
      </c>
      <c r="C20" s="9">
        <v>0</v>
      </c>
      <c r="D20" s="9">
        <v>0</v>
      </c>
      <c r="E20" s="14" t="s">
        <v>32</v>
      </c>
      <c r="F20" s="9">
        <v>0</v>
      </c>
      <c r="G20" s="9">
        <v>0</v>
      </c>
    </row>
    <row r="21" spans="2:7" ht="12.75">
      <c r="B21" s="12" t="s">
        <v>33</v>
      </c>
      <c r="C21" s="9">
        <v>0</v>
      </c>
      <c r="D21" s="9">
        <v>0</v>
      </c>
      <c r="E21" s="13" t="s">
        <v>34</v>
      </c>
      <c r="F21" s="9">
        <v>0</v>
      </c>
      <c r="G21" s="9">
        <v>0</v>
      </c>
    </row>
    <row r="22" spans="2:7" ht="12.75">
      <c r="B22" s="12" t="s">
        <v>35</v>
      </c>
      <c r="C22" s="9">
        <v>0</v>
      </c>
      <c r="D22" s="9">
        <v>0</v>
      </c>
      <c r="E22" s="11" t="s">
        <v>36</v>
      </c>
      <c r="F22" s="9">
        <f>SUM(F23:F24)</f>
        <v>0</v>
      </c>
      <c r="G22" s="9">
        <f>SUM(G23:G24)</f>
        <v>0</v>
      </c>
    </row>
    <row r="23" spans="2:7" ht="12.75">
      <c r="B23" s="12" t="s">
        <v>37</v>
      </c>
      <c r="C23" s="9">
        <v>424.08</v>
      </c>
      <c r="D23" s="9">
        <v>0</v>
      </c>
      <c r="E23" s="13" t="s">
        <v>38</v>
      </c>
      <c r="F23" s="9">
        <v>0</v>
      </c>
      <c r="G23" s="9">
        <v>0</v>
      </c>
    </row>
    <row r="24" spans="2:7" ht="12.75">
      <c r="B24" s="10" t="s">
        <v>39</v>
      </c>
      <c r="C24" s="9">
        <f>SUM(C25:C29)</f>
        <v>0</v>
      </c>
      <c r="D24" s="9">
        <f>SUM(D25:D29)</f>
        <v>1282836.67</v>
      </c>
      <c r="E24" s="13" t="s">
        <v>40</v>
      </c>
      <c r="F24" s="9">
        <v>0</v>
      </c>
      <c r="G24" s="9">
        <v>0</v>
      </c>
    </row>
    <row r="25" spans="2:7" ht="25.5">
      <c r="B25" s="12" t="s">
        <v>41</v>
      </c>
      <c r="C25" s="9">
        <v>0</v>
      </c>
      <c r="D25" s="9">
        <v>0</v>
      </c>
      <c r="E25" s="11" t="s">
        <v>42</v>
      </c>
      <c r="F25" s="9">
        <v>0</v>
      </c>
      <c r="G25" s="9">
        <v>0</v>
      </c>
    </row>
    <row r="26" spans="2:7" ht="25.5">
      <c r="B26" s="12" t="s">
        <v>43</v>
      </c>
      <c r="C26" s="9">
        <v>0</v>
      </c>
      <c r="D26" s="9">
        <v>1282836.67</v>
      </c>
      <c r="E26" s="11" t="s">
        <v>44</v>
      </c>
      <c r="F26" s="9">
        <f>SUM(F27:F29)</f>
        <v>0</v>
      </c>
      <c r="G26" s="9">
        <f>SUM(G27:G29)</f>
        <v>0</v>
      </c>
    </row>
    <row r="27" spans="2:7" ht="25.5">
      <c r="B27" s="12" t="s">
        <v>45</v>
      </c>
      <c r="C27" s="9">
        <v>0</v>
      </c>
      <c r="D27" s="9">
        <v>0</v>
      </c>
      <c r="E27" s="13" t="s">
        <v>46</v>
      </c>
      <c r="F27" s="9">
        <v>0</v>
      </c>
      <c r="G27" s="9">
        <v>0</v>
      </c>
    </row>
    <row r="28" spans="2:7" ht="12.75">
      <c r="B28" s="12" t="s">
        <v>47</v>
      </c>
      <c r="C28" s="9">
        <v>0</v>
      </c>
      <c r="D28" s="9">
        <v>0</v>
      </c>
      <c r="E28" s="13" t="s">
        <v>48</v>
      </c>
      <c r="F28" s="9">
        <v>0</v>
      </c>
      <c r="G28" s="9">
        <v>0</v>
      </c>
    </row>
    <row r="29" spans="2:7" ht="12.75">
      <c r="B29" s="12" t="s">
        <v>49</v>
      </c>
      <c r="C29" s="9">
        <v>0</v>
      </c>
      <c r="D29" s="9">
        <v>0</v>
      </c>
      <c r="E29" s="13" t="s">
        <v>50</v>
      </c>
      <c r="F29" s="9">
        <v>0</v>
      </c>
      <c r="G29" s="9">
        <v>0</v>
      </c>
    </row>
    <row r="30" spans="2:7" ht="25.5">
      <c r="B30" s="10" t="s">
        <v>51</v>
      </c>
      <c r="C30" s="9">
        <f>SUM(C31:C35)</f>
        <v>0</v>
      </c>
      <c r="D30" s="9">
        <f>SUM(D31:D35)</f>
        <v>0</v>
      </c>
      <c r="E30" s="11" t="s">
        <v>52</v>
      </c>
      <c r="F30" s="9">
        <f>SUM(F31:F36)</f>
        <v>0</v>
      </c>
      <c r="G30" s="9">
        <f>SUM(G31:G36)</f>
        <v>0</v>
      </c>
    </row>
    <row r="31" spans="2:7" ht="12.75">
      <c r="B31" s="12" t="s">
        <v>53</v>
      </c>
      <c r="C31" s="9">
        <v>0</v>
      </c>
      <c r="D31" s="9">
        <v>0</v>
      </c>
      <c r="E31" s="13" t="s">
        <v>54</v>
      </c>
      <c r="F31" s="9">
        <v>0</v>
      </c>
      <c r="G31" s="9">
        <v>0</v>
      </c>
    </row>
    <row r="32" spans="2:7" ht="12.75">
      <c r="B32" s="12" t="s">
        <v>55</v>
      </c>
      <c r="C32" s="9">
        <v>0</v>
      </c>
      <c r="D32" s="9">
        <v>0</v>
      </c>
      <c r="E32" s="13" t="s">
        <v>56</v>
      </c>
      <c r="F32" s="9">
        <v>0</v>
      </c>
      <c r="G32" s="9">
        <v>0</v>
      </c>
    </row>
    <row r="33" spans="2:7" ht="12.75">
      <c r="B33" s="12" t="s">
        <v>57</v>
      </c>
      <c r="C33" s="9">
        <v>0</v>
      </c>
      <c r="D33" s="9">
        <v>0</v>
      </c>
      <c r="E33" s="13" t="s">
        <v>58</v>
      </c>
      <c r="F33" s="9">
        <v>0</v>
      </c>
      <c r="G33" s="9">
        <v>0</v>
      </c>
    </row>
    <row r="34" spans="2:7" ht="25.5">
      <c r="B34" s="12" t="s">
        <v>59</v>
      </c>
      <c r="C34" s="9">
        <v>0</v>
      </c>
      <c r="D34" s="9">
        <v>0</v>
      </c>
      <c r="E34" s="13" t="s">
        <v>60</v>
      </c>
      <c r="F34" s="9">
        <v>0</v>
      </c>
      <c r="G34" s="9">
        <v>0</v>
      </c>
    </row>
    <row r="35" spans="2:7" ht="12.75">
      <c r="B35" s="12" t="s">
        <v>61</v>
      </c>
      <c r="C35" s="9">
        <v>0</v>
      </c>
      <c r="D35" s="9">
        <v>0</v>
      </c>
      <c r="E35" s="13" t="s">
        <v>62</v>
      </c>
      <c r="F35" s="9">
        <v>0</v>
      </c>
      <c r="G35" s="9">
        <v>0</v>
      </c>
    </row>
    <row r="36" spans="2:7" ht="12.75">
      <c r="B36" s="10" t="s">
        <v>63</v>
      </c>
      <c r="C36" s="9">
        <v>7516694.2</v>
      </c>
      <c r="D36" s="9">
        <v>7985651.97</v>
      </c>
      <c r="E36" s="13" t="s">
        <v>64</v>
      </c>
      <c r="F36" s="9">
        <v>0</v>
      </c>
      <c r="G36" s="9">
        <v>0</v>
      </c>
    </row>
    <row r="37" spans="2:7" ht="12.75">
      <c r="B37" s="10" t="s">
        <v>65</v>
      </c>
      <c r="C37" s="9">
        <f>SUM(C38:C39)</f>
        <v>0</v>
      </c>
      <c r="D37" s="9">
        <f>SUM(D38:D39)</f>
        <v>0</v>
      </c>
      <c r="E37" s="11" t="s">
        <v>66</v>
      </c>
      <c r="F37" s="9">
        <f>SUM(F38:F40)</f>
        <v>267592.9</v>
      </c>
      <c r="G37" s="9">
        <f>SUM(G38:G40)</f>
        <v>10807855.05</v>
      </c>
    </row>
    <row r="38" spans="2:7" ht="25.5">
      <c r="B38" s="12" t="s">
        <v>67</v>
      </c>
      <c r="C38" s="9">
        <v>0</v>
      </c>
      <c r="D38" s="9">
        <v>0</v>
      </c>
      <c r="E38" s="13" t="s">
        <v>68</v>
      </c>
      <c r="F38" s="9">
        <v>0</v>
      </c>
      <c r="G38" s="9">
        <v>0</v>
      </c>
    </row>
    <row r="39" spans="2:7" ht="12.75">
      <c r="B39" s="12" t="s">
        <v>69</v>
      </c>
      <c r="C39" s="9">
        <v>0</v>
      </c>
      <c r="D39" s="9">
        <v>0</v>
      </c>
      <c r="E39" s="13" t="s">
        <v>70</v>
      </c>
      <c r="F39" s="9">
        <v>0</v>
      </c>
      <c r="G39" s="9">
        <v>0</v>
      </c>
    </row>
    <row r="40" spans="2:7" ht="12.75">
      <c r="B40" s="10" t="s">
        <v>71</v>
      </c>
      <c r="C40" s="9">
        <f>SUM(C41:C44)</f>
        <v>0</v>
      </c>
      <c r="D40" s="9">
        <f>SUM(D41:D44)</f>
        <v>0</v>
      </c>
      <c r="E40" s="13" t="s">
        <v>72</v>
      </c>
      <c r="F40" s="9">
        <v>267592.9</v>
      </c>
      <c r="G40" s="9">
        <v>10807855.05</v>
      </c>
    </row>
    <row r="41" spans="2:7" ht="12.75">
      <c r="B41" s="12" t="s">
        <v>73</v>
      </c>
      <c r="C41" s="9">
        <v>0</v>
      </c>
      <c r="D41" s="9">
        <v>0</v>
      </c>
      <c r="E41" s="11" t="s">
        <v>74</v>
      </c>
      <c r="F41" s="9">
        <f>SUM(F42:F44)</f>
        <v>0</v>
      </c>
      <c r="G41" s="9">
        <f>SUM(G42:G44)</f>
        <v>0</v>
      </c>
    </row>
    <row r="42" spans="2:7" ht="12.75">
      <c r="B42" s="12" t="s">
        <v>75</v>
      </c>
      <c r="C42" s="9">
        <v>0</v>
      </c>
      <c r="D42" s="9">
        <v>0</v>
      </c>
      <c r="E42" s="13" t="s">
        <v>76</v>
      </c>
      <c r="F42" s="9">
        <v>0</v>
      </c>
      <c r="G42" s="9">
        <v>0</v>
      </c>
    </row>
    <row r="43" spans="2:7" ht="25.5">
      <c r="B43" s="12" t="s">
        <v>77</v>
      </c>
      <c r="C43" s="9">
        <v>0</v>
      </c>
      <c r="D43" s="9">
        <v>0</v>
      </c>
      <c r="E43" s="13" t="s">
        <v>78</v>
      </c>
      <c r="F43" s="9">
        <v>0</v>
      </c>
      <c r="G43" s="9">
        <v>0</v>
      </c>
    </row>
    <row r="44" spans="2:7" ht="12.75">
      <c r="B44" s="12" t="s">
        <v>79</v>
      </c>
      <c r="C44" s="9">
        <v>0</v>
      </c>
      <c r="D44" s="9">
        <v>0</v>
      </c>
      <c r="E44" s="13" t="s">
        <v>80</v>
      </c>
      <c r="F44" s="9">
        <v>0</v>
      </c>
      <c r="G44" s="9">
        <v>0</v>
      </c>
    </row>
    <row r="45" spans="2:7" ht="12.75">
      <c r="B45" s="10"/>
      <c r="C45" s="9"/>
      <c r="D45" s="9"/>
      <c r="E45" s="11"/>
      <c r="F45" s="9"/>
      <c r="G45" s="9"/>
    </row>
    <row r="46" spans="2:7" ht="12.75">
      <c r="B46" s="6" t="s">
        <v>81</v>
      </c>
      <c r="C46" s="9">
        <f>C8+C16+C24+C30+C36+C37+C40</f>
        <v>22834427.02</v>
      </c>
      <c r="D46" s="9">
        <f>D8+D16+D24+D30+D36+D37+D40</f>
        <v>37802398.28</v>
      </c>
      <c r="E46" s="8" t="s">
        <v>82</v>
      </c>
      <c r="F46" s="9">
        <f>F8+F18+F22+F25+F26+F30+F37+F41</f>
        <v>6804401.180000001</v>
      </c>
      <c r="G46" s="9">
        <f>G8+G18+G22+G25+G26+G30+G37+G41</f>
        <v>23495799.59</v>
      </c>
    </row>
    <row r="47" spans="2:7" ht="12.75">
      <c r="B47" s="6"/>
      <c r="C47" s="9"/>
      <c r="D47" s="9"/>
      <c r="E47" s="8"/>
      <c r="F47" s="9"/>
      <c r="G47" s="9"/>
    </row>
    <row r="48" spans="2:7" ht="12.75">
      <c r="B48" s="6" t="s">
        <v>83</v>
      </c>
      <c r="C48" s="9"/>
      <c r="D48" s="9"/>
      <c r="E48" s="8" t="s">
        <v>84</v>
      </c>
      <c r="F48" s="9"/>
      <c r="G48" s="9"/>
    </row>
    <row r="49" spans="2:7" ht="12.75">
      <c r="B49" s="10" t="s">
        <v>85</v>
      </c>
      <c r="C49" s="9">
        <v>0</v>
      </c>
      <c r="D49" s="9">
        <v>0</v>
      </c>
      <c r="E49" s="11" t="s">
        <v>86</v>
      </c>
      <c r="F49" s="9">
        <v>0</v>
      </c>
      <c r="G49" s="9">
        <v>0</v>
      </c>
    </row>
    <row r="50" spans="2:7" ht="12.75">
      <c r="B50" s="10" t="s">
        <v>87</v>
      </c>
      <c r="C50" s="9">
        <v>0</v>
      </c>
      <c r="D50" s="9">
        <v>0</v>
      </c>
      <c r="E50" s="11" t="s">
        <v>88</v>
      </c>
      <c r="F50" s="9">
        <v>0</v>
      </c>
      <c r="G50" s="9">
        <v>0</v>
      </c>
    </row>
    <row r="51" spans="2:7" ht="12.75">
      <c r="B51" s="10" t="s">
        <v>89</v>
      </c>
      <c r="C51" s="9">
        <v>143528486.33</v>
      </c>
      <c r="D51" s="9">
        <v>139681165.18</v>
      </c>
      <c r="E51" s="11" t="s">
        <v>90</v>
      </c>
      <c r="F51" s="9">
        <v>0</v>
      </c>
      <c r="G51" s="9">
        <v>0</v>
      </c>
    </row>
    <row r="52" spans="2:7" ht="12.75">
      <c r="B52" s="10" t="s">
        <v>91</v>
      </c>
      <c r="C52" s="9">
        <v>85488974.53</v>
      </c>
      <c r="D52" s="9">
        <v>99791979.65</v>
      </c>
      <c r="E52" s="11" t="s">
        <v>92</v>
      </c>
      <c r="F52" s="9">
        <v>0</v>
      </c>
      <c r="G52" s="9">
        <v>0</v>
      </c>
    </row>
    <row r="53" spans="2:7" ht="12.75" customHeight="1">
      <c r="B53" s="10" t="s">
        <v>93</v>
      </c>
      <c r="C53" s="9">
        <v>89180</v>
      </c>
      <c r="D53" s="9">
        <v>0</v>
      </c>
      <c r="E53" s="11" t="s">
        <v>94</v>
      </c>
      <c r="F53" s="9">
        <v>0</v>
      </c>
      <c r="G53" s="9">
        <v>0</v>
      </c>
    </row>
    <row r="54" spans="2:7" ht="12.75">
      <c r="B54" s="10" t="s">
        <v>95</v>
      </c>
      <c r="C54" s="9">
        <v>0</v>
      </c>
      <c r="D54" s="9">
        <v>0</v>
      </c>
      <c r="E54" s="11" t="s">
        <v>96</v>
      </c>
      <c r="F54" s="9">
        <v>0</v>
      </c>
      <c r="G54" s="9">
        <v>0</v>
      </c>
    </row>
    <row r="55" spans="2:7" ht="12.75">
      <c r="B55" s="10" t="s">
        <v>97</v>
      </c>
      <c r="C55" s="9">
        <v>0</v>
      </c>
      <c r="D55" s="9">
        <v>0</v>
      </c>
      <c r="E55" s="8"/>
      <c r="F55" s="9"/>
      <c r="G55" s="9"/>
    </row>
    <row r="56" spans="2:7" ht="12.75">
      <c r="B56" s="10" t="s">
        <v>98</v>
      </c>
      <c r="C56" s="9">
        <v>0</v>
      </c>
      <c r="D56" s="9">
        <v>0</v>
      </c>
      <c r="E56" s="8" t="s">
        <v>99</v>
      </c>
      <c r="F56" s="9">
        <f>SUM(F49:F54)</f>
        <v>0</v>
      </c>
      <c r="G56" s="9">
        <f>SUM(G49:G54)</f>
        <v>0</v>
      </c>
    </row>
    <row r="57" spans="2:7" ht="12.75">
      <c r="B57" s="10" t="s">
        <v>100</v>
      </c>
      <c r="C57" s="9">
        <v>0</v>
      </c>
      <c r="D57" s="9">
        <v>0</v>
      </c>
      <c r="E57" s="15"/>
      <c r="F57" s="9"/>
      <c r="G57" s="9"/>
    </row>
    <row r="58" spans="2:7" ht="12.75">
      <c r="B58" s="10"/>
      <c r="C58" s="9"/>
      <c r="D58" s="9"/>
      <c r="E58" s="8" t="s">
        <v>101</v>
      </c>
      <c r="F58" s="9">
        <f>F46+F56</f>
        <v>6804401.180000001</v>
      </c>
      <c r="G58" s="9">
        <f>G46+G56</f>
        <v>23495799.59</v>
      </c>
    </row>
    <row r="59" spans="2:7" ht="25.5">
      <c r="B59" s="6" t="s">
        <v>102</v>
      </c>
      <c r="C59" s="9">
        <f>SUM(C49:C57)</f>
        <v>229106640.86</v>
      </c>
      <c r="D59" s="9">
        <f>SUM(D49:D57)</f>
        <v>239473144.83</v>
      </c>
      <c r="E59" s="11"/>
      <c r="F59" s="9"/>
      <c r="G59" s="9"/>
    </row>
    <row r="60" spans="2:7" ht="12.75">
      <c r="B60" s="10"/>
      <c r="C60" s="9"/>
      <c r="D60" s="9"/>
      <c r="E60" s="8" t="s">
        <v>103</v>
      </c>
      <c r="F60" s="9"/>
      <c r="G60" s="9"/>
    </row>
    <row r="61" spans="2:7" ht="12.75">
      <c r="B61" s="6" t="s">
        <v>104</v>
      </c>
      <c r="C61" s="9">
        <f>C46+C59</f>
        <v>251941067.88000003</v>
      </c>
      <c r="D61" s="9">
        <f>D46+D59</f>
        <v>277275543.11</v>
      </c>
      <c r="E61" s="8"/>
      <c r="F61" s="9"/>
      <c r="G61" s="9"/>
    </row>
    <row r="62" spans="2:7" ht="12.75">
      <c r="B62" s="10"/>
      <c r="C62" s="9"/>
      <c r="D62" s="9"/>
      <c r="E62" s="8" t="s">
        <v>105</v>
      </c>
      <c r="F62" s="9">
        <f>SUM(F63:F65)</f>
        <v>232492212.69000003</v>
      </c>
      <c r="G62" s="9">
        <f>SUM(G63:G65)</f>
        <v>226714239.21</v>
      </c>
    </row>
    <row r="63" spans="2:7" ht="12.75">
      <c r="B63" s="10"/>
      <c r="C63" s="9"/>
      <c r="D63" s="9"/>
      <c r="E63" s="11" t="s">
        <v>106</v>
      </c>
      <c r="F63" s="9">
        <v>232008117.69000003</v>
      </c>
      <c r="G63" s="9">
        <v>226230144.21</v>
      </c>
    </row>
    <row r="64" spans="2:7" ht="12.75">
      <c r="B64" s="10"/>
      <c r="C64" s="9"/>
      <c r="D64" s="9"/>
      <c r="E64" s="11" t="s">
        <v>107</v>
      </c>
      <c r="F64" s="9">
        <v>484095</v>
      </c>
      <c r="G64" s="9">
        <v>484095</v>
      </c>
    </row>
    <row r="65" spans="2:7" ht="12.75">
      <c r="B65" s="10"/>
      <c r="C65" s="9"/>
      <c r="D65" s="9"/>
      <c r="E65" s="11" t="s">
        <v>108</v>
      </c>
      <c r="F65" s="9">
        <v>0</v>
      </c>
      <c r="G65" s="9">
        <v>0</v>
      </c>
    </row>
    <row r="66" spans="2:7" ht="12.75">
      <c r="B66" s="10"/>
      <c r="C66" s="9"/>
      <c r="D66" s="9"/>
      <c r="E66" s="11"/>
      <c r="F66" s="9"/>
      <c r="G66" s="9"/>
    </row>
    <row r="67" spans="2:7" ht="12.75">
      <c r="B67" s="10"/>
      <c r="C67" s="9"/>
      <c r="D67" s="9"/>
      <c r="E67" s="8" t="s">
        <v>109</v>
      </c>
      <c r="F67" s="9">
        <f>SUM(F68:F72)</f>
        <v>12644454.01</v>
      </c>
      <c r="G67" s="9">
        <f>SUM(G68:G72)</f>
        <v>27065504.310000002</v>
      </c>
    </row>
    <row r="68" spans="2:7" ht="12.75">
      <c r="B68" s="10"/>
      <c r="C68" s="9"/>
      <c r="D68" s="9"/>
      <c r="E68" s="11" t="s">
        <v>110</v>
      </c>
      <c r="F68" s="9">
        <v>-6645363.76</v>
      </c>
      <c r="G68" s="9">
        <v>12309714.89</v>
      </c>
    </row>
    <row r="69" spans="2:7" ht="12.75">
      <c r="B69" s="10"/>
      <c r="C69" s="9"/>
      <c r="D69" s="9"/>
      <c r="E69" s="11" t="s">
        <v>111</v>
      </c>
      <c r="F69" s="9">
        <v>19289817.77</v>
      </c>
      <c r="G69" s="9">
        <v>14755789.42</v>
      </c>
    </row>
    <row r="70" spans="2:7" ht="12.75">
      <c r="B70" s="10"/>
      <c r="C70" s="9"/>
      <c r="D70" s="9"/>
      <c r="E70" s="11" t="s">
        <v>112</v>
      </c>
      <c r="F70" s="9">
        <v>0</v>
      </c>
      <c r="G70" s="9">
        <v>0</v>
      </c>
    </row>
    <row r="71" spans="2:7" ht="12.75">
      <c r="B71" s="10"/>
      <c r="C71" s="9"/>
      <c r="D71" s="9"/>
      <c r="E71" s="11" t="s">
        <v>113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114</v>
      </c>
      <c r="F72" s="9">
        <v>0</v>
      </c>
      <c r="G72" s="9">
        <v>0</v>
      </c>
    </row>
    <row r="73" spans="2:7" ht="12.75">
      <c r="B73" s="10"/>
      <c r="C73" s="9"/>
      <c r="D73" s="9"/>
      <c r="E73" s="11"/>
      <c r="F73" s="9"/>
      <c r="G73" s="9"/>
    </row>
    <row r="74" spans="2:7" ht="25.5">
      <c r="B74" s="10"/>
      <c r="C74" s="9"/>
      <c r="D74" s="9"/>
      <c r="E74" s="8" t="s">
        <v>115</v>
      </c>
      <c r="F74" s="9">
        <f>SUM(F75:F76)</f>
        <v>0</v>
      </c>
      <c r="G74" s="9">
        <f>SUM(G75:G76)</f>
        <v>0</v>
      </c>
    </row>
    <row r="75" spans="2:7" ht="12.75">
      <c r="B75" s="10"/>
      <c r="C75" s="9"/>
      <c r="D75" s="9"/>
      <c r="E75" s="11" t="s">
        <v>116</v>
      </c>
      <c r="F75" s="9">
        <v>0</v>
      </c>
      <c r="G75" s="9">
        <v>0</v>
      </c>
    </row>
    <row r="76" spans="2:7" ht="12.75">
      <c r="B76" s="10"/>
      <c r="C76" s="9"/>
      <c r="D76" s="9"/>
      <c r="E76" s="11" t="s">
        <v>117</v>
      </c>
      <c r="F76" s="9">
        <v>0</v>
      </c>
      <c r="G76" s="9">
        <v>0</v>
      </c>
    </row>
    <row r="77" spans="2:7" ht="12.75">
      <c r="B77" s="10"/>
      <c r="C77" s="9"/>
      <c r="D77" s="9"/>
      <c r="E77" s="11"/>
      <c r="F77" s="9"/>
      <c r="G77" s="9"/>
    </row>
    <row r="78" spans="2:7" ht="12.75">
      <c r="B78" s="10"/>
      <c r="C78" s="9"/>
      <c r="D78" s="9"/>
      <c r="E78" s="8" t="s">
        <v>118</v>
      </c>
      <c r="F78" s="9">
        <f>F62+F67+F74</f>
        <v>245136666.70000002</v>
      </c>
      <c r="G78" s="9">
        <f>G62+G67+G74</f>
        <v>253779743.52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119</v>
      </c>
      <c r="F80" s="9">
        <f>F58+F78</f>
        <v>251941067.88000003</v>
      </c>
      <c r="G80" s="9">
        <f>G58+G78</f>
        <v>277275543.11</v>
      </c>
    </row>
    <row r="81" spans="2:7" ht="13.5" thickBot="1">
      <c r="B81" s="16"/>
      <c r="C81" s="17"/>
      <c r="D81" s="17"/>
      <c r="E81" s="18"/>
      <c r="F81" s="19"/>
      <c r="G81" s="19"/>
    </row>
    <row r="82" spans="3:9" ht="12.75">
      <c r="C82" s="144"/>
      <c r="D82" s="144"/>
      <c r="F82" s="144"/>
      <c r="H82" s="51"/>
      <c r="I82" s="51"/>
    </row>
  </sheetData>
  <sheetProtection/>
  <mergeCells count="4">
    <mergeCell ref="B1:G1"/>
    <mergeCell ref="B2:G2"/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SheetLayoutView="90" zoomScalePageLayoutView="0" workbookViewId="0" topLeftCell="A1">
      <selection activeCell="D53" sqref="D53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4" t="s">
        <v>120</v>
      </c>
      <c r="C2" s="165"/>
      <c r="D2" s="165"/>
      <c r="E2" s="165"/>
      <c r="F2" s="165"/>
      <c r="G2" s="165"/>
      <c r="H2" s="165"/>
      <c r="I2" s="166"/>
    </row>
    <row r="3" spans="2:9" ht="13.5" customHeight="1" thickBot="1">
      <c r="B3" s="167" t="s">
        <v>121</v>
      </c>
      <c r="C3" s="168"/>
      <c r="D3" s="168"/>
      <c r="E3" s="168"/>
      <c r="F3" s="168"/>
      <c r="G3" s="168"/>
      <c r="H3" s="168"/>
      <c r="I3" s="169"/>
    </row>
    <row r="4" spans="2:9" ht="13.5" customHeight="1" thickBot="1">
      <c r="B4" s="167" t="s">
        <v>449</v>
      </c>
      <c r="C4" s="168"/>
      <c r="D4" s="168"/>
      <c r="E4" s="168"/>
      <c r="F4" s="168"/>
      <c r="G4" s="168"/>
      <c r="H4" s="168"/>
      <c r="I4" s="169"/>
    </row>
    <row r="5" spans="2:9" ht="13.5" thickBot="1">
      <c r="B5" s="167" t="s">
        <v>1</v>
      </c>
      <c r="C5" s="168"/>
      <c r="D5" s="168"/>
      <c r="E5" s="168"/>
      <c r="F5" s="168"/>
      <c r="G5" s="168"/>
      <c r="H5" s="168"/>
      <c r="I5" s="169"/>
    </row>
    <row r="6" spans="2:9" ht="76.5">
      <c r="B6" s="21" t="s">
        <v>122</v>
      </c>
      <c r="C6" s="21" t="s">
        <v>447</v>
      </c>
      <c r="D6" s="21" t="s">
        <v>123</v>
      </c>
      <c r="E6" s="21" t="s">
        <v>124</v>
      </c>
      <c r="F6" s="21" t="s">
        <v>125</v>
      </c>
      <c r="G6" s="21" t="s">
        <v>126</v>
      </c>
      <c r="H6" s="21" t="s">
        <v>127</v>
      </c>
      <c r="I6" s="21" t="s">
        <v>128</v>
      </c>
    </row>
    <row r="7" spans="2:9" ht="13.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134</v>
      </c>
      <c r="H7" s="22" t="s">
        <v>135</v>
      </c>
      <c r="I7" s="22" t="s">
        <v>136</v>
      </c>
    </row>
    <row r="8" spans="2:9" ht="12.75" customHeight="1">
      <c r="B8" s="23" t="s">
        <v>137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138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139</v>
      </c>
      <c r="C10" s="24">
        <v>0</v>
      </c>
      <c r="D10" s="24">
        <v>0</v>
      </c>
      <c r="E10" s="24">
        <v>0</v>
      </c>
      <c r="F10" s="24">
        <v>0</v>
      </c>
      <c r="G10" s="26">
        <v>0</v>
      </c>
      <c r="H10" s="24">
        <v>0</v>
      </c>
      <c r="I10" s="24">
        <v>0</v>
      </c>
    </row>
    <row r="11" spans="2:9" ht="12.75">
      <c r="B11" s="25" t="s">
        <v>140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</row>
    <row r="12" spans="2:9" ht="12.75">
      <c r="B12" s="25" t="s">
        <v>141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</row>
    <row r="13" spans="2:9" ht="12.75" customHeight="1">
      <c r="B13" s="23" t="s">
        <v>142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143</v>
      </c>
      <c r="C14" s="24">
        <v>0</v>
      </c>
      <c r="D14" s="24">
        <v>0</v>
      </c>
      <c r="E14" s="24">
        <v>0</v>
      </c>
      <c r="F14" s="24">
        <v>0</v>
      </c>
      <c r="G14" s="26">
        <v>0</v>
      </c>
      <c r="H14" s="24">
        <v>0</v>
      </c>
      <c r="I14" s="24">
        <v>0</v>
      </c>
    </row>
    <row r="15" spans="2:9" ht="12.75">
      <c r="B15" s="25" t="s">
        <v>144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</row>
    <row r="16" spans="2:9" ht="12.75">
      <c r="B16" s="25" t="s">
        <v>145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</row>
    <row r="17" spans="2:9" ht="12.75">
      <c r="B17" s="23" t="s">
        <v>146</v>
      </c>
      <c r="C17" s="24">
        <v>23495799.59</v>
      </c>
      <c r="D17" s="152">
        <v>0</v>
      </c>
      <c r="E17" s="152">
        <v>0</v>
      </c>
      <c r="F17" s="152">
        <v>0</v>
      </c>
      <c r="G17" s="153">
        <v>6804401.18</v>
      </c>
      <c r="H17" s="152">
        <v>0</v>
      </c>
      <c r="I17" s="152">
        <v>0</v>
      </c>
    </row>
    <row r="18" spans="2:9" ht="12.75">
      <c r="B18" s="27"/>
      <c r="C18" s="26"/>
      <c r="D18" s="26"/>
      <c r="E18" s="26"/>
      <c r="F18" s="26"/>
      <c r="G18" s="26"/>
      <c r="H18" s="26"/>
      <c r="I18" s="26"/>
    </row>
    <row r="19" spans="2:9" ht="12.75" customHeight="1">
      <c r="B19" s="28" t="s">
        <v>147</v>
      </c>
      <c r="C19" s="24">
        <f>C8+C17</f>
        <v>23495799.59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6804401.18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148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7" t="s">
        <v>149</v>
      </c>
      <c r="C22" s="26">
        <v>0</v>
      </c>
      <c r="D22" s="26">
        <v>0</v>
      </c>
      <c r="E22" s="26">
        <v>0</v>
      </c>
      <c r="F22" s="26">
        <v>0</v>
      </c>
      <c r="G22" s="26">
        <f>C22+D22-E22+F22</f>
        <v>0</v>
      </c>
      <c r="H22" s="26">
        <v>0</v>
      </c>
      <c r="I22" s="26">
        <v>0</v>
      </c>
    </row>
    <row r="23" spans="2:9" ht="12.75" customHeight="1">
      <c r="B23" s="27" t="s">
        <v>150</v>
      </c>
      <c r="C23" s="26">
        <v>0</v>
      </c>
      <c r="D23" s="26">
        <v>0</v>
      </c>
      <c r="E23" s="26">
        <v>0</v>
      </c>
      <c r="F23" s="26">
        <v>0</v>
      </c>
      <c r="G23" s="26">
        <f>C23+D23-E23+F23</f>
        <v>0</v>
      </c>
      <c r="H23" s="26">
        <v>0</v>
      </c>
      <c r="I23" s="26">
        <v>0</v>
      </c>
    </row>
    <row r="24" spans="2:9" ht="12.75" customHeight="1">
      <c r="B24" s="27" t="s">
        <v>151</v>
      </c>
      <c r="C24" s="26">
        <v>0</v>
      </c>
      <c r="D24" s="26">
        <v>0</v>
      </c>
      <c r="E24" s="26">
        <v>0</v>
      </c>
      <c r="F24" s="26">
        <v>0</v>
      </c>
      <c r="G24" s="26">
        <f>C24+D24-E24+F24</f>
        <v>0</v>
      </c>
      <c r="H24" s="26">
        <v>0</v>
      </c>
      <c r="I24" s="26">
        <v>0</v>
      </c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152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7" t="s">
        <v>153</v>
      </c>
      <c r="C27" s="26">
        <v>0</v>
      </c>
      <c r="D27" s="26">
        <v>0</v>
      </c>
      <c r="E27" s="26">
        <v>0</v>
      </c>
      <c r="F27" s="26">
        <v>0</v>
      </c>
      <c r="G27" s="26">
        <f>C27+D27-E27+F27</f>
        <v>0</v>
      </c>
      <c r="H27" s="26">
        <v>0</v>
      </c>
      <c r="I27" s="26">
        <v>0</v>
      </c>
    </row>
    <row r="28" spans="2:9" ht="12.75" customHeight="1">
      <c r="B28" s="27" t="s">
        <v>154</v>
      </c>
      <c r="C28" s="26">
        <v>0</v>
      </c>
      <c r="D28" s="26">
        <v>0</v>
      </c>
      <c r="E28" s="26">
        <v>0</v>
      </c>
      <c r="F28" s="26">
        <v>0</v>
      </c>
      <c r="G28" s="26">
        <f>C28+D28-E28+F28</f>
        <v>0</v>
      </c>
      <c r="H28" s="26">
        <v>0</v>
      </c>
      <c r="I28" s="26">
        <v>0</v>
      </c>
    </row>
    <row r="29" spans="2:9" ht="12.75" customHeight="1">
      <c r="B29" s="27" t="s">
        <v>155</v>
      </c>
      <c r="C29" s="26">
        <v>0</v>
      </c>
      <c r="D29" s="26">
        <v>0</v>
      </c>
      <c r="E29" s="26">
        <v>0</v>
      </c>
      <c r="F29" s="26">
        <v>0</v>
      </c>
      <c r="G29" s="26">
        <f>C29+D29-E29+F29</f>
        <v>0</v>
      </c>
      <c r="H29" s="26">
        <v>0</v>
      </c>
      <c r="I29" s="26">
        <v>0</v>
      </c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70" t="s">
        <v>156</v>
      </c>
      <c r="C31" s="170"/>
      <c r="D31" s="170"/>
      <c r="E31" s="170"/>
      <c r="F31" s="170"/>
      <c r="G31" s="170"/>
      <c r="H31" s="170"/>
      <c r="I31" s="170"/>
    </row>
    <row r="32" spans="2:9" ht="12.75">
      <c r="B32" s="33" t="s">
        <v>157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71" t="s">
        <v>158</v>
      </c>
      <c r="C34" s="171" t="s">
        <v>159</v>
      </c>
      <c r="D34" s="171" t="s">
        <v>160</v>
      </c>
      <c r="E34" s="37" t="s">
        <v>161</v>
      </c>
      <c r="F34" s="171" t="s">
        <v>162</v>
      </c>
      <c r="G34" s="37" t="s">
        <v>163</v>
      </c>
      <c r="H34" s="34"/>
      <c r="I34" s="34"/>
    </row>
    <row r="35" spans="2:9" ht="15.75" customHeight="1" thickBot="1">
      <c r="B35" s="172"/>
      <c r="C35" s="172"/>
      <c r="D35" s="172"/>
      <c r="E35" s="38" t="s">
        <v>164</v>
      </c>
      <c r="F35" s="172"/>
      <c r="G35" s="38" t="s">
        <v>165</v>
      </c>
      <c r="H35" s="34"/>
      <c r="I35" s="34"/>
    </row>
    <row r="36" spans="2:9" ht="12.75">
      <c r="B36" s="39" t="s">
        <v>166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4"/>
      <c r="I36" s="34"/>
    </row>
    <row r="37" spans="2:9" ht="12.75">
      <c r="B37" s="27" t="s">
        <v>167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34"/>
      <c r="I37" s="34"/>
    </row>
    <row r="38" spans="2:9" ht="12.75">
      <c r="B38" s="27" t="s">
        <v>168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34"/>
      <c r="I38" s="34"/>
    </row>
    <row r="39" spans="2:9" ht="13.5" thickBot="1">
      <c r="B39" s="40" t="s">
        <v>169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34"/>
      <c r="I39" s="34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="80" zoomScaleNormal="80" zoomScaleSheetLayoutView="80" zoomScalePageLayoutView="0" workbookViewId="0" topLeftCell="A1">
      <selection activeCell="F35" sqref="F3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4" t="s">
        <v>120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2:12" ht="15.75" customHeight="1" thickBot="1">
      <c r="B3" s="167" t="s">
        <v>170</v>
      </c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2:12" ht="15.75" customHeight="1" thickBot="1">
      <c r="B4" s="167" t="s">
        <v>449</v>
      </c>
      <c r="C4" s="168"/>
      <c r="D4" s="168"/>
      <c r="E4" s="168"/>
      <c r="F4" s="168"/>
      <c r="G4" s="168"/>
      <c r="H4" s="168"/>
      <c r="I4" s="168"/>
      <c r="J4" s="168"/>
      <c r="K4" s="168"/>
      <c r="L4" s="169"/>
    </row>
    <row r="5" spans="2:12" ht="15.75" thickBot="1">
      <c r="B5" s="167" t="s">
        <v>1</v>
      </c>
      <c r="C5" s="168"/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02">
      <c r="B6" s="42" t="s">
        <v>171</v>
      </c>
      <c r="C6" s="43" t="s">
        <v>172</v>
      </c>
      <c r="D6" s="43" t="s">
        <v>173</v>
      </c>
      <c r="E6" s="43" t="s">
        <v>174</v>
      </c>
      <c r="F6" s="43" t="s">
        <v>175</v>
      </c>
      <c r="G6" s="43" t="s">
        <v>176</v>
      </c>
      <c r="H6" s="43" t="s">
        <v>177</v>
      </c>
      <c r="I6" s="43" t="s">
        <v>178</v>
      </c>
      <c r="J6" s="43" t="s">
        <v>179</v>
      </c>
      <c r="K6" s="43" t="s">
        <v>180</v>
      </c>
      <c r="L6" s="43" t="s">
        <v>181</v>
      </c>
    </row>
    <row r="7" spans="2:12" ht="15.7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182</v>
      </c>
      <c r="H7" s="22" t="s">
        <v>135</v>
      </c>
      <c r="I7" s="22" t="s">
        <v>136</v>
      </c>
      <c r="J7" s="22" t="s">
        <v>183</v>
      </c>
      <c r="K7" s="22" t="s">
        <v>184</v>
      </c>
      <c r="L7" s="22" t="s">
        <v>185</v>
      </c>
    </row>
    <row r="8" spans="2:12" ht="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5.5">
      <c r="B9" s="46" t="s">
        <v>186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7" t="s">
        <v>187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7" t="s">
        <v>188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47" t="s">
        <v>189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47" t="s">
        <v>190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46" t="s">
        <v>191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47" t="s">
        <v>192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47" t="s">
        <v>193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47" t="s">
        <v>194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47" t="s">
        <v>195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46" t="s">
        <v>196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85"/>
  <sheetViews>
    <sheetView zoomScaleSheetLayoutView="80" zoomScalePageLayoutView="0" workbookViewId="0" topLeftCell="A1">
      <selection activeCell="E104" sqref="E10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8.25" customHeight="1" thickBot="1"/>
    <row r="2" spans="2:5" ht="12.75">
      <c r="B2" s="155" t="s">
        <v>120</v>
      </c>
      <c r="C2" s="156"/>
      <c r="D2" s="156"/>
      <c r="E2" s="157"/>
    </row>
    <row r="3" spans="2:5" ht="12.75">
      <c r="B3" s="180" t="s">
        <v>197</v>
      </c>
      <c r="C3" s="181"/>
      <c r="D3" s="181"/>
      <c r="E3" s="182"/>
    </row>
    <row r="4" spans="2:5" ht="12.75">
      <c r="B4" s="180" t="s">
        <v>449</v>
      </c>
      <c r="C4" s="181"/>
      <c r="D4" s="181"/>
      <c r="E4" s="182"/>
    </row>
    <row r="5" spans="2:5" ht="13.5" thickBot="1">
      <c r="B5" s="183" t="s">
        <v>1</v>
      </c>
      <c r="C5" s="184"/>
      <c r="D5" s="184"/>
      <c r="E5" s="185"/>
    </row>
    <row r="6" spans="2:5" ht="9" customHeight="1" thickBot="1">
      <c r="B6" s="113"/>
      <c r="C6" s="113"/>
      <c r="D6" s="113"/>
      <c r="E6" s="113"/>
    </row>
    <row r="7" spans="2:5" ht="12.75">
      <c r="B7" s="186" t="s">
        <v>2</v>
      </c>
      <c r="C7" s="146" t="s">
        <v>198</v>
      </c>
      <c r="D7" s="188" t="s">
        <v>199</v>
      </c>
      <c r="E7" s="146" t="s">
        <v>200</v>
      </c>
    </row>
    <row r="8" spans="2:5" ht="13.5" thickBot="1">
      <c r="B8" s="187"/>
      <c r="C8" s="147" t="s">
        <v>201</v>
      </c>
      <c r="D8" s="189"/>
      <c r="E8" s="147" t="s">
        <v>202</v>
      </c>
    </row>
    <row r="9" spans="2:5" ht="12.75">
      <c r="B9" s="116" t="s">
        <v>203</v>
      </c>
      <c r="C9" s="117">
        <f>SUM(C10:C12)</f>
        <v>529762074</v>
      </c>
      <c r="D9" s="117">
        <f>SUM(D10:D12)</f>
        <v>328834222.97999996</v>
      </c>
      <c r="E9" s="117">
        <f>SUM(E10:E12)</f>
        <v>328834222.97999996</v>
      </c>
    </row>
    <row r="10" spans="2:5" ht="12.75">
      <c r="B10" s="118" t="s">
        <v>204</v>
      </c>
      <c r="C10" s="115">
        <v>529762074</v>
      </c>
      <c r="D10" s="115">
        <v>324708362.46</v>
      </c>
      <c r="E10" s="115">
        <v>324708362.46</v>
      </c>
    </row>
    <row r="11" spans="2:5" ht="12.75">
      <c r="B11" s="118" t="s">
        <v>205</v>
      </c>
      <c r="C11" s="115">
        <v>0</v>
      </c>
      <c r="D11" s="115">
        <v>4125860.52</v>
      </c>
      <c r="E11" s="115">
        <v>4125860.52</v>
      </c>
    </row>
    <row r="12" spans="2:5" ht="12.75">
      <c r="B12" s="118" t="s">
        <v>206</v>
      </c>
      <c r="C12" s="115">
        <f>C48</f>
        <v>0</v>
      </c>
      <c r="D12" s="115">
        <f>D48</f>
        <v>0</v>
      </c>
      <c r="E12" s="115">
        <f>E48</f>
        <v>0</v>
      </c>
    </row>
    <row r="13" spans="2:5" ht="12.75">
      <c r="B13" s="116"/>
      <c r="C13" s="115"/>
      <c r="D13" s="115"/>
      <c r="E13" s="115"/>
    </row>
    <row r="14" spans="2:5" ht="15">
      <c r="B14" s="116" t="s">
        <v>207</v>
      </c>
      <c r="C14" s="117">
        <f>SUM(C15:C16)</f>
        <v>529762074</v>
      </c>
      <c r="D14" s="117">
        <f>SUM(D15:D16)</f>
        <v>318866151.52</v>
      </c>
      <c r="E14" s="117">
        <f>SUM(E15:E16)</f>
        <v>318866151.52</v>
      </c>
    </row>
    <row r="15" spans="2:5" ht="12.75">
      <c r="B15" s="118" t="s">
        <v>208</v>
      </c>
      <c r="C15" s="115">
        <v>529762074</v>
      </c>
      <c r="D15" s="115">
        <v>316960846.45</v>
      </c>
      <c r="E15" s="115">
        <v>316960846.45</v>
      </c>
    </row>
    <row r="16" spans="2:5" ht="12.75">
      <c r="B16" s="118" t="s">
        <v>209</v>
      </c>
      <c r="C16" s="115">
        <v>0</v>
      </c>
      <c r="D16" s="115">
        <v>1905305.07</v>
      </c>
      <c r="E16" s="115">
        <v>1905305.07</v>
      </c>
    </row>
    <row r="17" spans="2:5" ht="12.75">
      <c r="B17" s="119"/>
      <c r="C17" s="115"/>
      <c r="D17" s="115"/>
      <c r="E17" s="115"/>
    </row>
    <row r="18" spans="2:5" ht="12.75">
      <c r="B18" s="116" t="s">
        <v>210</v>
      </c>
      <c r="C18" s="117">
        <f>SUM(C19:C20)</f>
        <v>0</v>
      </c>
      <c r="D18" s="117">
        <f>SUM(D19:D20)</f>
        <v>0</v>
      </c>
      <c r="E18" s="117">
        <f>SUM(E19:E20)</f>
        <v>0</v>
      </c>
    </row>
    <row r="19" spans="2:5" ht="12.75">
      <c r="B19" s="118" t="s">
        <v>211</v>
      </c>
      <c r="C19" s="120"/>
      <c r="D19" s="115"/>
      <c r="E19" s="115"/>
    </row>
    <row r="20" spans="2:5" ht="12.75">
      <c r="B20" s="118" t="s">
        <v>212</v>
      </c>
      <c r="C20" s="120"/>
      <c r="D20" s="115"/>
      <c r="E20" s="115"/>
    </row>
    <row r="21" spans="2:5" ht="12.75">
      <c r="B21" s="119"/>
      <c r="C21" s="115"/>
      <c r="D21" s="115"/>
      <c r="E21" s="115"/>
    </row>
    <row r="22" spans="2:5" ht="12.75">
      <c r="B22" s="116" t="s">
        <v>213</v>
      </c>
      <c r="C22" s="117">
        <f>C9-C14+C18</f>
        <v>0</v>
      </c>
      <c r="D22" s="116">
        <f>D9-D14+D18</f>
        <v>9968071.459999979</v>
      </c>
      <c r="E22" s="116">
        <f>E9-E14+E18</f>
        <v>9968071.459999979</v>
      </c>
    </row>
    <row r="23" spans="2:5" ht="12.75">
      <c r="B23" s="116"/>
      <c r="C23" s="115"/>
      <c r="D23" s="119"/>
      <c r="E23" s="119"/>
    </row>
    <row r="24" spans="2:5" ht="12.75">
      <c r="B24" s="116" t="s">
        <v>214</v>
      </c>
      <c r="C24" s="117">
        <f>C22-C12</f>
        <v>0</v>
      </c>
      <c r="D24" s="116">
        <f>D22-D12</f>
        <v>9968071.459999979</v>
      </c>
      <c r="E24" s="116">
        <f>E22-E12</f>
        <v>9968071.459999979</v>
      </c>
    </row>
    <row r="25" spans="2:5" ht="12.75">
      <c r="B25" s="116"/>
      <c r="C25" s="115"/>
      <c r="D25" s="119"/>
      <c r="E25" s="119"/>
    </row>
    <row r="26" spans="2:7" ht="25.5">
      <c r="B26" s="116" t="s">
        <v>215</v>
      </c>
      <c r="C26" s="117">
        <f>C24-C18</f>
        <v>0</v>
      </c>
      <c r="D26" s="117">
        <f>D24-D18</f>
        <v>9968071.459999979</v>
      </c>
      <c r="E26" s="117">
        <f>E24-E18</f>
        <v>9968071.459999979</v>
      </c>
      <c r="G26" s="51"/>
    </row>
    <row r="27" spans="2:5" ht="13.5" thickBot="1">
      <c r="B27" s="121"/>
      <c r="C27" s="122"/>
      <c r="D27" s="122"/>
      <c r="E27" s="122"/>
    </row>
    <row r="28" spans="2:5" ht="9.75" customHeight="1" thickBot="1">
      <c r="B28" s="179"/>
      <c r="C28" s="179"/>
      <c r="D28" s="179"/>
      <c r="E28" s="179"/>
    </row>
    <row r="29" spans="2:5" ht="13.5" thickBot="1">
      <c r="B29" s="123" t="s">
        <v>216</v>
      </c>
      <c r="C29" s="124" t="s">
        <v>217</v>
      </c>
      <c r="D29" s="124" t="s">
        <v>199</v>
      </c>
      <c r="E29" s="124" t="s">
        <v>218</v>
      </c>
    </row>
    <row r="30" spans="2:5" ht="12.75">
      <c r="B30" s="114"/>
      <c r="C30" s="115"/>
      <c r="D30" s="115"/>
      <c r="E30" s="115"/>
    </row>
    <row r="31" spans="2:5" ht="12.75">
      <c r="B31" s="116" t="s">
        <v>219</v>
      </c>
      <c r="C31" s="117">
        <f>SUM(C32:C33)</f>
        <v>0</v>
      </c>
      <c r="D31" s="116">
        <f>SUM(D32:D33)</f>
        <v>0</v>
      </c>
      <c r="E31" s="116">
        <f>SUM(E32:E33)</f>
        <v>0</v>
      </c>
    </row>
    <row r="32" spans="2:5" ht="12.75">
      <c r="B32" s="118" t="s">
        <v>220</v>
      </c>
      <c r="C32" s="115"/>
      <c r="D32" s="119"/>
      <c r="E32" s="119"/>
    </row>
    <row r="33" spans="2:5" ht="12.75">
      <c r="B33" s="118" t="s">
        <v>221</v>
      </c>
      <c r="C33" s="115"/>
      <c r="D33" s="119"/>
      <c r="E33" s="119"/>
    </row>
    <row r="34" spans="2:5" ht="12.75">
      <c r="B34" s="116"/>
      <c r="C34" s="115"/>
      <c r="D34" s="115"/>
      <c r="E34" s="115"/>
    </row>
    <row r="35" spans="2:5" ht="12.75">
      <c r="B35" s="116" t="s">
        <v>222</v>
      </c>
      <c r="C35" s="117">
        <f>C26-C31</f>
        <v>0</v>
      </c>
      <c r="D35" s="117">
        <f>D26-D31</f>
        <v>9968071.459999979</v>
      </c>
      <c r="E35" s="117">
        <f>E26-E31</f>
        <v>9968071.459999979</v>
      </c>
    </row>
    <row r="36" spans="2:5" ht="13.5" thickBot="1">
      <c r="B36" s="125"/>
      <c r="C36" s="126"/>
      <c r="D36" s="126"/>
      <c r="E36" s="126"/>
    </row>
    <row r="37" spans="2:5" ht="19.5" customHeight="1" thickBot="1">
      <c r="B37" s="127"/>
      <c r="C37" s="127"/>
      <c r="D37" s="127"/>
      <c r="E37" s="127"/>
    </row>
    <row r="38" spans="2:5" ht="12.75">
      <c r="B38" s="173" t="s">
        <v>216</v>
      </c>
      <c r="C38" s="177" t="s">
        <v>223</v>
      </c>
      <c r="D38" s="175" t="s">
        <v>199</v>
      </c>
      <c r="E38" s="128" t="s">
        <v>200</v>
      </c>
    </row>
    <row r="39" spans="2:5" ht="13.5" thickBot="1">
      <c r="B39" s="174"/>
      <c r="C39" s="178"/>
      <c r="D39" s="176"/>
      <c r="E39" s="129" t="s">
        <v>218</v>
      </c>
    </row>
    <row r="40" spans="2:5" ht="12.75">
      <c r="B40" s="130"/>
      <c r="C40" s="131"/>
      <c r="D40" s="131"/>
      <c r="E40" s="131"/>
    </row>
    <row r="41" spans="2:5" ht="12.75">
      <c r="B41" s="132" t="s">
        <v>224</v>
      </c>
      <c r="C41" s="133">
        <f>SUM(C42:C43)</f>
        <v>0</v>
      </c>
      <c r="D41" s="133">
        <f>SUM(D42:D43)</f>
        <v>0</v>
      </c>
      <c r="E41" s="133">
        <f>SUM(E42:E43)</f>
        <v>0</v>
      </c>
    </row>
    <row r="42" spans="2:5" ht="12.75">
      <c r="B42" s="134" t="s">
        <v>225</v>
      </c>
      <c r="C42" s="131"/>
      <c r="D42" s="135"/>
      <c r="E42" s="135"/>
    </row>
    <row r="43" spans="2:5" ht="12.75">
      <c r="B43" s="134" t="s">
        <v>226</v>
      </c>
      <c r="C43" s="131"/>
      <c r="D43" s="135"/>
      <c r="E43" s="135"/>
    </row>
    <row r="44" spans="2:5" ht="12.75">
      <c r="B44" s="132" t="s">
        <v>227</v>
      </c>
      <c r="C44" s="133">
        <f>SUM(C45:C46)</f>
        <v>0</v>
      </c>
      <c r="D44" s="133">
        <f>SUM(D45:D46)</f>
        <v>0</v>
      </c>
      <c r="E44" s="133">
        <f>SUM(E45:E46)</f>
        <v>0</v>
      </c>
    </row>
    <row r="45" spans="2:5" ht="12.75">
      <c r="B45" s="134" t="s">
        <v>228</v>
      </c>
      <c r="C45" s="131"/>
      <c r="D45" s="135"/>
      <c r="E45" s="135"/>
    </row>
    <row r="46" spans="2:5" ht="12.75">
      <c r="B46" s="134" t="s">
        <v>229</v>
      </c>
      <c r="C46" s="131"/>
      <c r="D46" s="135"/>
      <c r="E46" s="135"/>
    </row>
    <row r="47" spans="2:5" ht="12.75">
      <c r="B47" s="132"/>
      <c r="C47" s="131"/>
      <c r="D47" s="131"/>
      <c r="E47" s="131"/>
    </row>
    <row r="48" spans="2:5" ht="12.75">
      <c r="B48" s="132" t="s">
        <v>230</v>
      </c>
      <c r="C48" s="133">
        <f>C41-C44</f>
        <v>0</v>
      </c>
      <c r="D48" s="132">
        <f>D41-D44</f>
        <v>0</v>
      </c>
      <c r="E48" s="132">
        <f>E41-E44</f>
        <v>0</v>
      </c>
    </row>
    <row r="49" spans="2:5" ht="13.5" thickBot="1">
      <c r="B49" s="136"/>
      <c r="C49" s="137"/>
      <c r="D49" s="136"/>
      <c r="E49" s="136"/>
    </row>
    <row r="50" spans="2:5" ht="14.25" customHeight="1" thickBot="1">
      <c r="B50" s="127"/>
      <c r="C50" s="127"/>
      <c r="D50" s="127"/>
      <c r="E50" s="127"/>
    </row>
    <row r="51" spans="2:5" ht="12.75">
      <c r="B51" s="173" t="s">
        <v>216</v>
      </c>
      <c r="C51" s="128" t="s">
        <v>198</v>
      </c>
      <c r="D51" s="175" t="s">
        <v>199</v>
      </c>
      <c r="E51" s="128" t="s">
        <v>200</v>
      </c>
    </row>
    <row r="52" spans="2:5" ht="13.5" thickBot="1">
      <c r="B52" s="174"/>
      <c r="C52" s="129" t="s">
        <v>217</v>
      </c>
      <c r="D52" s="176"/>
      <c r="E52" s="129" t="s">
        <v>218</v>
      </c>
    </row>
    <row r="53" spans="2:5" ht="12.75">
      <c r="B53" s="130"/>
      <c r="C53" s="131"/>
      <c r="D53" s="131"/>
      <c r="E53" s="131"/>
    </row>
    <row r="54" spans="2:5" ht="12.75">
      <c r="B54" s="135" t="s">
        <v>231</v>
      </c>
      <c r="C54" s="131">
        <f>C10</f>
        <v>529762074</v>
      </c>
      <c r="D54" s="135">
        <f>D10</f>
        <v>324708362.46</v>
      </c>
      <c r="E54" s="135">
        <f>E10</f>
        <v>324708362.46</v>
      </c>
    </row>
    <row r="55" spans="2:5" ht="12.75">
      <c r="B55" s="135"/>
      <c r="C55" s="131"/>
      <c r="D55" s="135"/>
      <c r="E55" s="135"/>
    </row>
    <row r="56" spans="2:5" ht="12.75">
      <c r="B56" s="138" t="s">
        <v>232</v>
      </c>
      <c r="C56" s="131">
        <f>C42-C45</f>
        <v>0</v>
      </c>
      <c r="D56" s="135">
        <f>D42-D45</f>
        <v>0</v>
      </c>
      <c r="E56" s="135">
        <f>E42-E45</f>
        <v>0</v>
      </c>
    </row>
    <row r="57" spans="2:5" ht="12.75">
      <c r="B57" s="134" t="s">
        <v>225</v>
      </c>
      <c r="C57" s="131">
        <f>C42</f>
        <v>0</v>
      </c>
      <c r="D57" s="135">
        <f>D42</f>
        <v>0</v>
      </c>
      <c r="E57" s="135">
        <f>E42</f>
        <v>0</v>
      </c>
    </row>
    <row r="58" spans="2:5" ht="12.75">
      <c r="B58" s="134" t="s">
        <v>228</v>
      </c>
      <c r="C58" s="131">
        <f>C45</f>
        <v>0</v>
      </c>
      <c r="D58" s="135">
        <f>D45</f>
        <v>0</v>
      </c>
      <c r="E58" s="135">
        <f>E45</f>
        <v>0</v>
      </c>
    </row>
    <row r="59" spans="2:5" ht="12.75">
      <c r="B59" s="139"/>
      <c r="C59" s="131"/>
      <c r="D59" s="135"/>
      <c r="E59" s="135"/>
    </row>
    <row r="60" spans="2:5" ht="12.75">
      <c r="B60" s="139" t="s">
        <v>208</v>
      </c>
      <c r="C60" s="131">
        <f>C15</f>
        <v>529762074</v>
      </c>
      <c r="D60" s="131">
        <f>D15</f>
        <v>316960846.45</v>
      </c>
      <c r="E60" s="131">
        <f>E15</f>
        <v>316960846.45</v>
      </c>
    </row>
    <row r="61" spans="2:5" ht="12.75">
      <c r="B61" s="139"/>
      <c r="C61" s="131"/>
      <c r="D61" s="131"/>
      <c r="E61" s="131"/>
    </row>
    <row r="62" spans="2:5" ht="12.75">
      <c r="B62" s="139" t="s">
        <v>211</v>
      </c>
      <c r="C62" s="140"/>
      <c r="D62" s="131">
        <f>D19</f>
        <v>0</v>
      </c>
      <c r="E62" s="131">
        <f>E19</f>
        <v>0</v>
      </c>
    </row>
    <row r="63" spans="2:5" ht="12.75">
      <c r="B63" s="139"/>
      <c r="C63" s="131"/>
      <c r="D63" s="131"/>
      <c r="E63" s="131"/>
    </row>
    <row r="64" spans="2:5" ht="12.75">
      <c r="B64" s="141" t="s">
        <v>233</v>
      </c>
      <c r="C64" s="133">
        <f>C54+C56-C60+C62</f>
        <v>0</v>
      </c>
      <c r="D64" s="132">
        <f>D54+D56-D60+D62</f>
        <v>7747516.00999999</v>
      </c>
      <c r="E64" s="132">
        <f>E54+E56-E60+E62</f>
        <v>7747516.00999999</v>
      </c>
    </row>
    <row r="65" spans="2:5" ht="12.75">
      <c r="B65" s="141"/>
      <c r="C65" s="133"/>
      <c r="D65" s="132"/>
      <c r="E65" s="132"/>
    </row>
    <row r="66" spans="2:5" ht="25.5">
      <c r="B66" s="142" t="s">
        <v>234</v>
      </c>
      <c r="C66" s="133">
        <f>C64-C56</f>
        <v>0</v>
      </c>
      <c r="D66" s="132">
        <f>D64-D56</f>
        <v>7747516.00999999</v>
      </c>
      <c r="E66" s="132">
        <f>E64-E56</f>
        <v>7747516.00999999</v>
      </c>
    </row>
    <row r="67" spans="2:5" ht="13.5" thickBot="1">
      <c r="B67" s="136"/>
      <c r="C67" s="137"/>
      <c r="D67" s="136"/>
      <c r="E67" s="136"/>
    </row>
    <row r="68" spans="2:5" ht="18" customHeight="1" thickBot="1">
      <c r="B68" s="127"/>
      <c r="C68" s="127"/>
      <c r="D68" s="127"/>
      <c r="E68" s="127"/>
    </row>
    <row r="69" spans="2:5" ht="12.75">
      <c r="B69" s="173" t="s">
        <v>216</v>
      </c>
      <c r="C69" s="177" t="s">
        <v>223</v>
      </c>
      <c r="D69" s="175" t="s">
        <v>199</v>
      </c>
      <c r="E69" s="128" t="s">
        <v>200</v>
      </c>
    </row>
    <row r="70" spans="2:5" ht="13.5" thickBot="1">
      <c r="B70" s="174"/>
      <c r="C70" s="178"/>
      <c r="D70" s="176"/>
      <c r="E70" s="129" t="s">
        <v>218</v>
      </c>
    </row>
    <row r="71" spans="2:5" ht="12.75">
      <c r="B71" s="130"/>
      <c r="C71" s="131"/>
      <c r="D71" s="131"/>
      <c r="E71" s="131"/>
    </row>
    <row r="72" spans="2:5" ht="12.75">
      <c r="B72" s="135" t="s">
        <v>205</v>
      </c>
      <c r="C72" s="131">
        <f>C11</f>
        <v>0</v>
      </c>
      <c r="D72" s="135">
        <f>D11</f>
        <v>4125860.52</v>
      </c>
      <c r="E72" s="135">
        <f>E11</f>
        <v>4125860.52</v>
      </c>
    </row>
    <row r="73" spans="2:5" ht="12.75">
      <c r="B73" s="135"/>
      <c r="C73" s="131"/>
      <c r="D73" s="135"/>
      <c r="E73" s="135"/>
    </row>
    <row r="74" spans="2:5" ht="25.5">
      <c r="B74" s="143" t="s">
        <v>235</v>
      </c>
      <c r="C74" s="131">
        <f>C75-C76</f>
        <v>0</v>
      </c>
      <c r="D74" s="135">
        <f>D75-D76</f>
        <v>0</v>
      </c>
      <c r="E74" s="135">
        <f>E75-E76</f>
        <v>0</v>
      </c>
    </row>
    <row r="75" spans="2:5" ht="12.75">
      <c r="B75" s="134" t="s">
        <v>226</v>
      </c>
      <c r="C75" s="131">
        <f>C43</f>
        <v>0</v>
      </c>
      <c r="D75" s="135">
        <f>D43</f>
        <v>0</v>
      </c>
      <c r="E75" s="135">
        <f>E43</f>
        <v>0</v>
      </c>
    </row>
    <row r="76" spans="2:5" ht="12.75">
      <c r="B76" s="134" t="s">
        <v>229</v>
      </c>
      <c r="C76" s="131">
        <f>C46</f>
        <v>0</v>
      </c>
      <c r="D76" s="135">
        <f>D46</f>
        <v>0</v>
      </c>
      <c r="E76" s="135">
        <f>E46</f>
        <v>0</v>
      </c>
    </row>
    <row r="77" spans="2:5" ht="12.75">
      <c r="B77" s="139"/>
      <c r="C77" s="131"/>
      <c r="D77" s="135"/>
      <c r="E77" s="135"/>
    </row>
    <row r="78" spans="2:5" ht="12.75">
      <c r="B78" s="139" t="s">
        <v>236</v>
      </c>
      <c r="C78" s="131">
        <f>C16</f>
        <v>0</v>
      </c>
      <c r="D78" s="131">
        <f>D16</f>
        <v>1905305.07</v>
      </c>
      <c r="E78" s="131">
        <f>E16</f>
        <v>1905305.07</v>
      </c>
    </row>
    <row r="79" spans="2:5" ht="12.75">
      <c r="B79" s="139"/>
      <c r="C79" s="131"/>
      <c r="D79" s="131"/>
      <c r="E79" s="131"/>
    </row>
    <row r="80" spans="2:5" ht="12.75">
      <c r="B80" s="139" t="s">
        <v>212</v>
      </c>
      <c r="C80" s="140"/>
      <c r="D80" s="131">
        <f>D20</f>
        <v>0</v>
      </c>
      <c r="E80" s="131">
        <f>E20</f>
        <v>0</v>
      </c>
    </row>
    <row r="81" spans="2:5" ht="12.75">
      <c r="B81" s="139"/>
      <c r="C81" s="131"/>
      <c r="D81" s="131"/>
      <c r="E81" s="131"/>
    </row>
    <row r="82" spans="2:5" ht="12.75">
      <c r="B82" s="141" t="s">
        <v>237</v>
      </c>
      <c r="C82" s="133">
        <f>C72+C74-C78+C80</f>
        <v>0</v>
      </c>
      <c r="D82" s="132">
        <f>D72+D74-D78+D80</f>
        <v>2220555.45</v>
      </c>
      <c r="E82" s="132">
        <f>E72+E74-E78+E80</f>
        <v>2220555.45</v>
      </c>
    </row>
    <row r="83" spans="2:5" ht="12.75">
      <c r="B83" s="141"/>
      <c r="C83" s="133"/>
      <c r="D83" s="132"/>
      <c r="E83" s="132"/>
    </row>
    <row r="84" spans="2:5" ht="25.5">
      <c r="B84" s="142" t="s">
        <v>238</v>
      </c>
      <c r="C84" s="133">
        <f>C82-C74</f>
        <v>0</v>
      </c>
      <c r="D84" s="132">
        <f>D82-D74</f>
        <v>2220555.45</v>
      </c>
      <c r="E84" s="132">
        <f>E82-E74</f>
        <v>2220555.45</v>
      </c>
    </row>
    <row r="85" spans="2:5" ht="13.5" thickBot="1">
      <c r="B85" s="136"/>
      <c r="C85" s="137"/>
      <c r="D85" s="136"/>
      <c r="E85" s="136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8" r:id="rId2"/>
  <rowBreaks count="1" manualBreakCount="1">
    <brk id="6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78"/>
  <sheetViews>
    <sheetView zoomScaleSheetLayoutView="90" zoomScalePageLayoutView="0" workbookViewId="0" topLeftCell="A1">
      <selection activeCell="D94" sqref="D9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52" customWidth="1"/>
    <col min="4" max="4" width="18.00390625" style="1" customWidth="1"/>
    <col min="5" max="5" width="14.7109375" style="52" customWidth="1"/>
    <col min="6" max="6" width="13.8515625" style="1" customWidth="1"/>
    <col min="7" max="7" width="14.8515625" style="1" customWidth="1"/>
    <col min="8" max="8" width="13.7109375" style="52" customWidth="1"/>
    <col min="9" max="16384" width="11.00390625" style="1" customWidth="1"/>
  </cols>
  <sheetData>
    <row r="1" ht="13.5" thickBot="1"/>
    <row r="2" spans="2:8" ht="12.75">
      <c r="B2" s="155" t="s">
        <v>120</v>
      </c>
      <c r="C2" s="156"/>
      <c r="D2" s="156"/>
      <c r="E2" s="156"/>
      <c r="F2" s="156"/>
      <c r="G2" s="156"/>
      <c r="H2" s="157"/>
    </row>
    <row r="3" spans="2:8" ht="12.75">
      <c r="B3" s="180" t="s">
        <v>239</v>
      </c>
      <c r="C3" s="181"/>
      <c r="D3" s="181"/>
      <c r="E3" s="181"/>
      <c r="F3" s="181"/>
      <c r="G3" s="181"/>
      <c r="H3" s="182"/>
    </row>
    <row r="4" spans="2:8" ht="12.75">
      <c r="B4" s="180" t="s">
        <v>449</v>
      </c>
      <c r="C4" s="181"/>
      <c r="D4" s="181"/>
      <c r="E4" s="181"/>
      <c r="F4" s="181"/>
      <c r="G4" s="181"/>
      <c r="H4" s="182"/>
    </row>
    <row r="5" spans="2:8" ht="13.5" thickBot="1">
      <c r="B5" s="183" t="s">
        <v>1</v>
      </c>
      <c r="C5" s="184"/>
      <c r="D5" s="184"/>
      <c r="E5" s="184"/>
      <c r="F5" s="184"/>
      <c r="G5" s="184"/>
      <c r="H5" s="185"/>
    </row>
    <row r="6" spans="2:8" ht="13.5" thickBot="1">
      <c r="B6" s="145"/>
      <c r="C6" s="192" t="s">
        <v>240</v>
      </c>
      <c r="D6" s="193"/>
      <c r="E6" s="193"/>
      <c r="F6" s="193"/>
      <c r="G6" s="194"/>
      <c r="H6" s="190" t="s">
        <v>241</v>
      </c>
    </row>
    <row r="7" spans="2:8" ht="12.75" customHeight="1">
      <c r="B7" s="148" t="s">
        <v>216</v>
      </c>
      <c r="C7" s="190" t="s">
        <v>242</v>
      </c>
      <c r="D7" s="188" t="s">
        <v>243</v>
      </c>
      <c r="E7" s="190" t="s">
        <v>244</v>
      </c>
      <c r="F7" s="190" t="s">
        <v>199</v>
      </c>
      <c r="G7" s="190" t="s">
        <v>245</v>
      </c>
      <c r="H7" s="195"/>
    </row>
    <row r="8" spans="2:8" ht="13.5" thickBot="1">
      <c r="B8" s="149" t="s">
        <v>129</v>
      </c>
      <c r="C8" s="191"/>
      <c r="D8" s="189"/>
      <c r="E8" s="191"/>
      <c r="F8" s="191"/>
      <c r="G8" s="191"/>
      <c r="H8" s="191"/>
    </row>
    <row r="9" spans="2:8" ht="12.75">
      <c r="B9" s="132" t="s">
        <v>246</v>
      </c>
      <c r="C9" s="53"/>
      <c r="D9" s="103"/>
      <c r="E9" s="53"/>
      <c r="F9" s="103"/>
      <c r="G9" s="103"/>
      <c r="H9" s="53"/>
    </row>
    <row r="10" spans="2:8" ht="12.75">
      <c r="B10" s="139" t="s">
        <v>247</v>
      </c>
      <c r="C10" s="53"/>
      <c r="D10" s="103"/>
      <c r="E10" s="53">
        <f>C10+D10</f>
        <v>0</v>
      </c>
      <c r="F10" s="103"/>
      <c r="G10" s="103"/>
      <c r="H10" s="53">
        <f>G10-C10</f>
        <v>0</v>
      </c>
    </row>
    <row r="11" spans="2:8" ht="12.75">
      <c r="B11" s="139" t="s">
        <v>248</v>
      </c>
      <c r="C11" s="53"/>
      <c r="D11" s="103"/>
      <c r="E11" s="53">
        <f aca="true" t="shared" si="0" ref="E11:E40">C11+D11</f>
        <v>0</v>
      </c>
      <c r="F11" s="103"/>
      <c r="G11" s="103"/>
      <c r="H11" s="53">
        <f aca="true" t="shared" si="1" ref="H11:H16">G11-C11</f>
        <v>0</v>
      </c>
    </row>
    <row r="12" spans="2:8" ht="12.75">
      <c r="B12" s="139" t="s">
        <v>249</v>
      </c>
      <c r="C12" s="53"/>
      <c r="D12" s="103"/>
      <c r="E12" s="53">
        <f t="shared" si="0"/>
        <v>0</v>
      </c>
      <c r="F12" s="103"/>
      <c r="G12" s="103"/>
      <c r="H12" s="53">
        <f t="shared" si="1"/>
        <v>0</v>
      </c>
    </row>
    <row r="13" spans="2:8" ht="12.75">
      <c r="B13" s="139" t="s">
        <v>250</v>
      </c>
      <c r="C13" s="53">
        <v>0</v>
      </c>
      <c r="D13" s="53">
        <v>595271.02</v>
      </c>
      <c r="E13" s="53">
        <f t="shared" si="0"/>
        <v>595271.02</v>
      </c>
      <c r="F13" s="53">
        <v>2288196.86</v>
      </c>
      <c r="G13" s="53">
        <v>2288196.86</v>
      </c>
      <c r="H13" s="53">
        <f t="shared" si="1"/>
        <v>2288196.86</v>
      </c>
    </row>
    <row r="14" spans="2:10" ht="12.75">
      <c r="B14" s="139" t="s">
        <v>251</v>
      </c>
      <c r="C14" s="53">
        <v>0</v>
      </c>
      <c r="D14" s="53">
        <v>15492.77</v>
      </c>
      <c r="E14" s="53">
        <f t="shared" si="0"/>
        <v>15492.77</v>
      </c>
      <c r="F14" s="53">
        <v>83952.8</v>
      </c>
      <c r="G14" s="53">
        <v>83952.8</v>
      </c>
      <c r="H14" s="53">
        <f t="shared" si="1"/>
        <v>83952.8</v>
      </c>
      <c r="J14" s="51"/>
    </row>
    <row r="15" spans="2:8" ht="12.75">
      <c r="B15" s="139" t="s">
        <v>252</v>
      </c>
      <c r="C15" s="53"/>
      <c r="D15" s="53"/>
      <c r="E15" s="53">
        <f t="shared" si="0"/>
        <v>0</v>
      </c>
      <c r="F15" s="53"/>
      <c r="G15" s="53"/>
      <c r="H15" s="53">
        <f t="shared" si="1"/>
        <v>0</v>
      </c>
    </row>
    <row r="16" spans="2:8" ht="12.75">
      <c r="B16" s="139" t="s">
        <v>253</v>
      </c>
      <c r="C16" s="53">
        <v>29130481</v>
      </c>
      <c r="D16" s="53">
        <v>-2491814.13</v>
      </c>
      <c r="E16" s="53">
        <f t="shared" si="0"/>
        <v>26638666.87</v>
      </c>
      <c r="F16" s="53">
        <v>9063254</v>
      </c>
      <c r="G16" s="53">
        <v>9063254</v>
      </c>
      <c r="H16" s="53">
        <f t="shared" si="1"/>
        <v>-20067227</v>
      </c>
    </row>
    <row r="17" spans="2:8" ht="25.5">
      <c r="B17" s="143" t="s">
        <v>254</v>
      </c>
      <c r="C17" s="53">
        <f aca="true" t="shared" si="2" ref="C17:H17">SUM(C18:C28)</f>
        <v>0</v>
      </c>
      <c r="D17" s="110">
        <f t="shared" si="2"/>
        <v>0</v>
      </c>
      <c r="E17" s="110">
        <f t="shared" si="2"/>
        <v>0</v>
      </c>
      <c r="F17" s="110">
        <f t="shared" si="2"/>
        <v>0</v>
      </c>
      <c r="G17" s="110">
        <f t="shared" si="2"/>
        <v>0</v>
      </c>
      <c r="H17" s="110">
        <f t="shared" si="2"/>
        <v>0</v>
      </c>
    </row>
    <row r="18" spans="2:8" ht="12.75">
      <c r="B18" s="54" t="s">
        <v>255</v>
      </c>
      <c r="C18" s="53"/>
      <c r="D18" s="53"/>
      <c r="E18" s="53">
        <f t="shared" si="0"/>
        <v>0</v>
      </c>
      <c r="F18" s="53"/>
      <c r="G18" s="53"/>
      <c r="H18" s="53">
        <f>G18-C18</f>
        <v>0</v>
      </c>
    </row>
    <row r="19" spans="2:8" ht="12.75">
      <c r="B19" s="54" t="s">
        <v>256</v>
      </c>
      <c r="C19" s="53"/>
      <c r="D19" s="53"/>
      <c r="E19" s="53">
        <f t="shared" si="0"/>
        <v>0</v>
      </c>
      <c r="F19" s="53"/>
      <c r="G19" s="53"/>
      <c r="H19" s="53">
        <f aca="true" t="shared" si="3" ref="H19:H40">G19-C19</f>
        <v>0</v>
      </c>
    </row>
    <row r="20" spans="2:8" ht="12.75">
      <c r="B20" s="54" t="s">
        <v>257</v>
      </c>
      <c r="C20" s="53"/>
      <c r="D20" s="53"/>
      <c r="E20" s="53">
        <f t="shared" si="0"/>
        <v>0</v>
      </c>
      <c r="F20" s="53"/>
      <c r="G20" s="53"/>
      <c r="H20" s="53">
        <f t="shared" si="3"/>
        <v>0</v>
      </c>
    </row>
    <row r="21" spans="2:8" ht="12.75">
      <c r="B21" s="54" t="s">
        <v>258</v>
      </c>
      <c r="C21" s="53"/>
      <c r="D21" s="53"/>
      <c r="E21" s="53">
        <f t="shared" si="0"/>
        <v>0</v>
      </c>
      <c r="F21" s="53"/>
      <c r="G21" s="53"/>
      <c r="H21" s="53">
        <f t="shared" si="3"/>
        <v>0</v>
      </c>
    </row>
    <row r="22" spans="2:8" ht="12.75">
      <c r="B22" s="54" t="s">
        <v>259</v>
      </c>
      <c r="C22" s="53"/>
      <c r="D22" s="53"/>
      <c r="E22" s="53">
        <f t="shared" si="0"/>
        <v>0</v>
      </c>
      <c r="F22" s="53"/>
      <c r="G22" s="53"/>
      <c r="H22" s="53">
        <f t="shared" si="3"/>
        <v>0</v>
      </c>
    </row>
    <row r="23" spans="2:8" ht="25.5">
      <c r="B23" s="55" t="s">
        <v>260</v>
      </c>
      <c r="C23" s="53"/>
      <c r="D23" s="53"/>
      <c r="E23" s="53">
        <f t="shared" si="0"/>
        <v>0</v>
      </c>
      <c r="F23" s="53"/>
      <c r="G23" s="53"/>
      <c r="H23" s="53">
        <f t="shared" si="3"/>
        <v>0</v>
      </c>
    </row>
    <row r="24" spans="2:8" ht="25.5">
      <c r="B24" s="55" t="s">
        <v>261</v>
      </c>
      <c r="C24" s="53"/>
      <c r="D24" s="53"/>
      <c r="E24" s="53">
        <f t="shared" si="0"/>
        <v>0</v>
      </c>
      <c r="F24" s="53"/>
      <c r="G24" s="53"/>
      <c r="H24" s="53">
        <f t="shared" si="3"/>
        <v>0</v>
      </c>
    </row>
    <row r="25" spans="2:8" ht="12.75">
      <c r="B25" s="54" t="s">
        <v>262</v>
      </c>
      <c r="C25" s="53"/>
      <c r="D25" s="53"/>
      <c r="E25" s="53">
        <f t="shared" si="0"/>
        <v>0</v>
      </c>
      <c r="F25" s="53"/>
      <c r="G25" s="53"/>
      <c r="H25" s="53">
        <f t="shared" si="3"/>
        <v>0</v>
      </c>
    </row>
    <row r="26" spans="2:8" ht="12.75">
      <c r="B26" s="54" t="s">
        <v>263</v>
      </c>
      <c r="C26" s="53"/>
      <c r="D26" s="53"/>
      <c r="E26" s="53">
        <f t="shared" si="0"/>
        <v>0</v>
      </c>
      <c r="F26" s="53"/>
      <c r="G26" s="53"/>
      <c r="H26" s="53">
        <f t="shared" si="3"/>
        <v>0</v>
      </c>
    </row>
    <row r="27" spans="2:8" ht="12.75">
      <c r="B27" s="54" t="s">
        <v>264</v>
      </c>
      <c r="C27" s="53"/>
      <c r="D27" s="53"/>
      <c r="E27" s="53">
        <f t="shared" si="0"/>
        <v>0</v>
      </c>
      <c r="F27" s="53"/>
      <c r="G27" s="53"/>
      <c r="H27" s="53">
        <f t="shared" si="3"/>
        <v>0</v>
      </c>
    </row>
    <row r="28" spans="2:8" ht="25.5">
      <c r="B28" s="55" t="s">
        <v>265</v>
      </c>
      <c r="C28" s="53"/>
      <c r="D28" s="53"/>
      <c r="E28" s="53">
        <f t="shared" si="0"/>
        <v>0</v>
      </c>
      <c r="F28" s="53"/>
      <c r="G28" s="53"/>
      <c r="H28" s="53">
        <f t="shared" si="3"/>
        <v>0</v>
      </c>
    </row>
    <row r="29" spans="2:8" ht="25.5">
      <c r="B29" s="143" t="s">
        <v>266</v>
      </c>
      <c r="C29" s="53">
        <f aca="true" t="shared" si="4" ref="C29:H29">SUM(C30:C34)</f>
        <v>0</v>
      </c>
      <c r="D29" s="53">
        <f t="shared" si="4"/>
        <v>0</v>
      </c>
      <c r="E29" s="53">
        <f t="shared" si="4"/>
        <v>0</v>
      </c>
      <c r="F29" s="53">
        <f t="shared" si="4"/>
        <v>0</v>
      </c>
      <c r="G29" s="53">
        <f t="shared" si="4"/>
        <v>0</v>
      </c>
      <c r="H29" s="53">
        <f t="shared" si="4"/>
        <v>0</v>
      </c>
    </row>
    <row r="30" spans="2:8" ht="12.75">
      <c r="B30" s="54" t="s">
        <v>267</v>
      </c>
      <c r="C30" s="53"/>
      <c r="D30" s="53"/>
      <c r="E30" s="53">
        <f t="shared" si="0"/>
        <v>0</v>
      </c>
      <c r="F30" s="53"/>
      <c r="G30" s="53"/>
      <c r="H30" s="53">
        <f t="shared" si="3"/>
        <v>0</v>
      </c>
    </row>
    <row r="31" spans="2:12" ht="12.75">
      <c r="B31" s="54" t="s">
        <v>268</v>
      </c>
      <c r="C31" s="53"/>
      <c r="D31" s="53"/>
      <c r="E31" s="53">
        <f t="shared" si="0"/>
        <v>0</v>
      </c>
      <c r="F31" s="53"/>
      <c r="G31" s="53"/>
      <c r="H31" s="53">
        <f t="shared" si="3"/>
        <v>0</v>
      </c>
      <c r="L31" s="51"/>
    </row>
    <row r="32" spans="2:8" ht="12.75">
      <c r="B32" s="54" t="s">
        <v>269</v>
      </c>
      <c r="C32" s="53"/>
      <c r="D32" s="53"/>
      <c r="E32" s="53">
        <f t="shared" si="0"/>
        <v>0</v>
      </c>
      <c r="F32" s="53"/>
      <c r="G32" s="53"/>
      <c r="H32" s="53">
        <f t="shared" si="3"/>
        <v>0</v>
      </c>
    </row>
    <row r="33" spans="2:8" ht="25.5">
      <c r="B33" s="55" t="s">
        <v>270</v>
      </c>
      <c r="C33" s="53"/>
      <c r="D33" s="53"/>
      <c r="E33" s="53">
        <f t="shared" si="0"/>
        <v>0</v>
      </c>
      <c r="F33" s="53"/>
      <c r="G33" s="53"/>
      <c r="H33" s="53">
        <f t="shared" si="3"/>
        <v>0</v>
      </c>
    </row>
    <row r="34" spans="2:8" ht="12.75">
      <c r="B34" s="54" t="s">
        <v>271</v>
      </c>
      <c r="C34" s="53"/>
      <c r="D34" s="53"/>
      <c r="E34" s="53">
        <f t="shared" si="0"/>
        <v>0</v>
      </c>
      <c r="F34" s="53"/>
      <c r="G34" s="53"/>
      <c r="H34" s="53">
        <f t="shared" si="3"/>
        <v>0</v>
      </c>
    </row>
    <row r="35" spans="2:8" ht="12.75">
      <c r="B35" s="139" t="s">
        <v>272</v>
      </c>
      <c r="C35" s="53"/>
      <c r="D35" s="53"/>
      <c r="E35" s="53">
        <f t="shared" si="0"/>
        <v>0</v>
      </c>
      <c r="F35" s="53"/>
      <c r="G35" s="53"/>
      <c r="H35" s="53">
        <f t="shared" si="3"/>
        <v>0</v>
      </c>
    </row>
    <row r="36" spans="2:11" ht="12.75">
      <c r="B36" s="139" t="s">
        <v>273</v>
      </c>
      <c r="C36" s="53">
        <f aca="true" t="shared" si="5" ref="C36:H36">C37</f>
        <v>500631593</v>
      </c>
      <c r="D36" s="53">
        <f t="shared" si="5"/>
        <v>-12916415.2</v>
      </c>
      <c r="E36" s="53">
        <f t="shared" si="5"/>
        <v>487715177.8</v>
      </c>
      <c r="F36" s="53">
        <f t="shared" si="5"/>
        <v>313272958.8</v>
      </c>
      <c r="G36" s="53">
        <f t="shared" si="5"/>
        <v>313272958.8</v>
      </c>
      <c r="H36" s="53">
        <f t="shared" si="5"/>
        <v>-187358634.2</v>
      </c>
      <c r="K36" s="51"/>
    </row>
    <row r="37" spans="2:8" ht="12.75">
      <c r="B37" s="54" t="s">
        <v>274</v>
      </c>
      <c r="C37" s="53">
        <v>500631593</v>
      </c>
      <c r="D37" s="53">
        <v>-12916415.2</v>
      </c>
      <c r="E37" s="53">
        <f t="shared" si="0"/>
        <v>487715177.8</v>
      </c>
      <c r="F37" s="53">
        <v>313272958.8</v>
      </c>
      <c r="G37" s="53">
        <v>313272958.8</v>
      </c>
      <c r="H37" s="53">
        <f t="shared" si="3"/>
        <v>-187358634.2</v>
      </c>
    </row>
    <row r="38" spans="2:10" ht="12.75">
      <c r="B38" s="139" t="s">
        <v>275</v>
      </c>
      <c r="C38" s="53">
        <f aca="true" t="shared" si="6" ref="C38:H38">C39+C40</f>
        <v>0</v>
      </c>
      <c r="D38" s="53">
        <f t="shared" si="6"/>
        <v>0</v>
      </c>
      <c r="E38" s="53">
        <f t="shared" si="6"/>
        <v>0</v>
      </c>
      <c r="F38" s="53">
        <f t="shared" si="6"/>
        <v>0</v>
      </c>
      <c r="G38" s="53">
        <f t="shared" si="6"/>
        <v>0</v>
      </c>
      <c r="H38" s="53">
        <f t="shared" si="6"/>
        <v>0</v>
      </c>
      <c r="J38" s="51"/>
    </row>
    <row r="39" spans="2:8" ht="12.75">
      <c r="B39" s="54" t="s">
        <v>276</v>
      </c>
      <c r="C39" s="53"/>
      <c r="D39" s="53"/>
      <c r="E39" s="53">
        <f t="shared" si="0"/>
        <v>0</v>
      </c>
      <c r="F39" s="53"/>
      <c r="G39" s="53"/>
      <c r="H39" s="53">
        <f t="shared" si="3"/>
        <v>0</v>
      </c>
    </row>
    <row r="40" spans="2:8" ht="12.75">
      <c r="B40" s="54" t="s">
        <v>277</v>
      </c>
      <c r="C40" s="53"/>
      <c r="D40" s="53"/>
      <c r="E40" s="53">
        <f t="shared" si="0"/>
        <v>0</v>
      </c>
      <c r="F40" s="53"/>
      <c r="G40" s="53"/>
      <c r="H40" s="53">
        <f t="shared" si="3"/>
        <v>0</v>
      </c>
    </row>
    <row r="41" spans="2:8" ht="12.75">
      <c r="B41" s="56"/>
      <c r="C41" s="53"/>
      <c r="D41" s="53"/>
      <c r="E41" s="53"/>
      <c r="F41" s="53"/>
      <c r="G41" s="53"/>
      <c r="H41" s="53"/>
    </row>
    <row r="42" spans="2:8" ht="25.5">
      <c r="B42" s="116" t="s">
        <v>278</v>
      </c>
      <c r="C42" s="111">
        <f aca="true" t="shared" si="7" ref="C42:H42">C10+C11+C12+C13+C14+C15+C16+C17+C29+C35+C36+C38</f>
        <v>529762074</v>
      </c>
      <c r="D42" s="154">
        <f t="shared" si="7"/>
        <v>-14797465.54</v>
      </c>
      <c r="E42" s="154">
        <f t="shared" si="7"/>
        <v>514964608.46000004</v>
      </c>
      <c r="F42" s="154">
        <f t="shared" si="7"/>
        <v>324708362.46000004</v>
      </c>
      <c r="G42" s="154">
        <f t="shared" si="7"/>
        <v>324708362.46000004</v>
      </c>
      <c r="H42" s="154">
        <f t="shared" si="7"/>
        <v>-205053711.54</v>
      </c>
    </row>
    <row r="43" spans="2:8" ht="12.75">
      <c r="B43" s="135"/>
      <c r="C43" s="53"/>
      <c r="D43" s="57"/>
      <c r="E43" s="57"/>
      <c r="F43" s="57"/>
      <c r="G43" s="57"/>
      <c r="H43" s="57"/>
    </row>
    <row r="44" spans="2:8" ht="25.5">
      <c r="B44" s="116" t="s">
        <v>279</v>
      </c>
      <c r="C44" s="112"/>
      <c r="D44" s="112"/>
      <c r="E44" s="112"/>
      <c r="F44" s="112"/>
      <c r="G44" s="112"/>
      <c r="H44" s="53"/>
    </row>
    <row r="45" spans="2:8" ht="12.75">
      <c r="B45" s="56"/>
      <c r="C45" s="53"/>
      <c r="D45" s="53"/>
      <c r="E45" s="53"/>
      <c r="F45" s="53"/>
      <c r="G45" s="53"/>
      <c r="H45" s="53"/>
    </row>
    <row r="46" spans="2:8" ht="12.75">
      <c r="B46" s="132" t="s">
        <v>280</v>
      </c>
      <c r="C46" s="53"/>
      <c r="D46" s="53"/>
      <c r="E46" s="53"/>
      <c r="F46" s="53"/>
      <c r="G46" s="53"/>
      <c r="H46" s="53"/>
    </row>
    <row r="47" spans="2:8" ht="12.75">
      <c r="B47" s="139" t="s">
        <v>281</v>
      </c>
      <c r="C47" s="53">
        <f aca="true" t="shared" si="8" ref="C47:H47">SUM(C48:C55)</f>
        <v>0</v>
      </c>
      <c r="D47" s="53">
        <f t="shared" si="8"/>
        <v>4504672.14</v>
      </c>
      <c r="E47" s="53">
        <f t="shared" si="8"/>
        <v>4504672.14</v>
      </c>
      <c r="F47" s="53">
        <f t="shared" si="8"/>
        <v>4125860.52</v>
      </c>
      <c r="G47" s="53">
        <f t="shared" si="8"/>
        <v>4125860.52</v>
      </c>
      <c r="H47" s="53">
        <f t="shared" si="8"/>
        <v>4125860.52</v>
      </c>
    </row>
    <row r="48" spans="2:8" ht="25.5">
      <c r="B48" s="55" t="s">
        <v>282</v>
      </c>
      <c r="C48" s="53"/>
      <c r="D48" s="53"/>
      <c r="E48" s="53">
        <f aca="true" t="shared" si="9" ref="E48:E65">C48+D48</f>
        <v>0</v>
      </c>
      <c r="F48" s="53"/>
      <c r="G48" s="53"/>
      <c r="H48" s="53">
        <f aca="true" t="shared" si="10" ref="H48:H65">G48-C48</f>
        <v>0</v>
      </c>
    </row>
    <row r="49" spans="2:8" ht="25.5">
      <c r="B49" s="55" t="s">
        <v>283</v>
      </c>
      <c r="C49" s="53"/>
      <c r="D49" s="53"/>
      <c r="E49" s="53">
        <f t="shared" si="9"/>
        <v>0</v>
      </c>
      <c r="F49" s="53"/>
      <c r="G49" s="53"/>
      <c r="H49" s="53">
        <f t="shared" si="10"/>
        <v>0</v>
      </c>
    </row>
    <row r="50" spans="2:8" ht="25.5">
      <c r="B50" s="55" t="s">
        <v>284</v>
      </c>
      <c r="C50" s="53"/>
      <c r="D50" s="53"/>
      <c r="E50" s="53">
        <f t="shared" si="9"/>
        <v>0</v>
      </c>
      <c r="F50" s="53"/>
      <c r="G50" s="53"/>
      <c r="H50" s="53">
        <f t="shared" si="10"/>
        <v>0</v>
      </c>
    </row>
    <row r="51" spans="2:8" ht="38.25">
      <c r="B51" s="55" t="s">
        <v>285</v>
      </c>
      <c r="C51" s="53"/>
      <c r="D51" s="53"/>
      <c r="E51" s="53">
        <f t="shared" si="9"/>
        <v>0</v>
      </c>
      <c r="F51" s="53"/>
      <c r="G51" s="53"/>
      <c r="H51" s="53">
        <f t="shared" si="10"/>
        <v>0</v>
      </c>
    </row>
    <row r="52" spans="2:8" ht="12.75">
      <c r="B52" s="55" t="s">
        <v>286</v>
      </c>
      <c r="C52" s="53">
        <v>0</v>
      </c>
      <c r="D52" s="53">
        <v>4504672.14</v>
      </c>
      <c r="E52" s="53">
        <f t="shared" si="9"/>
        <v>4504672.14</v>
      </c>
      <c r="F52" s="53">
        <v>4125860.52</v>
      </c>
      <c r="G52" s="53">
        <v>4125860.52</v>
      </c>
      <c r="H52" s="53">
        <f t="shared" si="10"/>
        <v>4125860.52</v>
      </c>
    </row>
    <row r="53" spans="2:8" ht="25.5">
      <c r="B53" s="55" t="s">
        <v>287</v>
      </c>
      <c r="C53" s="53"/>
      <c r="D53" s="53"/>
      <c r="E53" s="53">
        <f t="shared" si="9"/>
        <v>0</v>
      </c>
      <c r="F53" s="53"/>
      <c r="G53" s="53"/>
      <c r="H53" s="53">
        <f t="shared" si="10"/>
        <v>0</v>
      </c>
    </row>
    <row r="54" spans="2:8" ht="25.5">
      <c r="B54" s="55" t="s">
        <v>288</v>
      </c>
      <c r="C54" s="53"/>
      <c r="D54" s="53"/>
      <c r="E54" s="53">
        <f t="shared" si="9"/>
        <v>0</v>
      </c>
      <c r="F54" s="53"/>
      <c r="G54" s="53"/>
      <c r="H54" s="53">
        <f t="shared" si="10"/>
        <v>0</v>
      </c>
    </row>
    <row r="55" spans="2:8" ht="25.5">
      <c r="B55" s="55" t="s">
        <v>289</v>
      </c>
      <c r="C55" s="53"/>
      <c r="D55" s="53"/>
      <c r="E55" s="53">
        <f t="shared" si="9"/>
        <v>0</v>
      </c>
      <c r="F55" s="53"/>
      <c r="G55" s="53"/>
      <c r="H55" s="53">
        <f t="shared" si="10"/>
        <v>0</v>
      </c>
    </row>
    <row r="56" spans="2:8" ht="12.75">
      <c r="B56" s="143" t="s">
        <v>290</v>
      </c>
      <c r="C56" s="53">
        <f aca="true" t="shared" si="11" ref="C56:H56">SUM(C57:C60)</f>
        <v>0</v>
      </c>
      <c r="D56" s="53">
        <f t="shared" si="11"/>
        <v>0</v>
      </c>
      <c r="E56" s="53">
        <f t="shared" si="11"/>
        <v>0</v>
      </c>
      <c r="F56" s="53">
        <f t="shared" si="11"/>
        <v>0</v>
      </c>
      <c r="G56" s="53">
        <f t="shared" si="11"/>
        <v>0</v>
      </c>
      <c r="H56" s="53">
        <f t="shared" si="11"/>
        <v>0</v>
      </c>
    </row>
    <row r="57" spans="2:8" ht="12.75">
      <c r="B57" s="55" t="s">
        <v>291</v>
      </c>
      <c r="C57" s="53"/>
      <c r="D57" s="53"/>
      <c r="E57" s="53">
        <f t="shared" si="9"/>
        <v>0</v>
      </c>
      <c r="F57" s="53"/>
      <c r="G57" s="53"/>
      <c r="H57" s="53">
        <f t="shared" si="10"/>
        <v>0</v>
      </c>
    </row>
    <row r="58" spans="2:8" ht="12.75">
      <c r="B58" s="55" t="s">
        <v>292</v>
      </c>
      <c r="C58" s="53"/>
      <c r="D58" s="53"/>
      <c r="E58" s="53">
        <f t="shared" si="9"/>
        <v>0</v>
      </c>
      <c r="F58" s="53"/>
      <c r="G58" s="53"/>
      <c r="H58" s="53">
        <f t="shared" si="10"/>
        <v>0</v>
      </c>
    </row>
    <row r="59" spans="2:8" ht="12.75">
      <c r="B59" s="55" t="s">
        <v>293</v>
      </c>
      <c r="C59" s="53"/>
      <c r="D59" s="53"/>
      <c r="E59" s="53">
        <f t="shared" si="9"/>
        <v>0</v>
      </c>
      <c r="F59" s="53"/>
      <c r="G59" s="53"/>
      <c r="H59" s="53">
        <f t="shared" si="10"/>
        <v>0</v>
      </c>
    </row>
    <row r="60" spans="2:8" ht="12.75">
      <c r="B60" s="55" t="s">
        <v>294</v>
      </c>
      <c r="C60" s="53"/>
      <c r="D60" s="53"/>
      <c r="E60" s="53">
        <f t="shared" si="9"/>
        <v>0</v>
      </c>
      <c r="F60" s="53"/>
      <c r="G60" s="53"/>
      <c r="H60" s="53">
        <f t="shared" si="10"/>
        <v>0</v>
      </c>
    </row>
    <row r="61" spans="2:8" ht="12.75">
      <c r="B61" s="143" t="s">
        <v>295</v>
      </c>
      <c r="C61" s="53">
        <f aca="true" t="shared" si="12" ref="C61:H61">C62+C63</f>
        <v>0</v>
      </c>
      <c r="D61" s="53">
        <f t="shared" si="12"/>
        <v>0</v>
      </c>
      <c r="E61" s="53">
        <f t="shared" si="12"/>
        <v>0</v>
      </c>
      <c r="F61" s="53">
        <f t="shared" si="12"/>
        <v>0</v>
      </c>
      <c r="G61" s="53">
        <f t="shared" si="12"/>
        <v>0</v>
      </c>
      <c r="H61" s="53">
        <f t="shared" si="12"/>
        <v>0</v>
      </c>
    </row>
    <row r="62" spans="2:8" ht="25.5">
      <c r="B62" s="55" t="s">
        <v>296</v>
      </c>
      <c r="C62" s="53"/>
      <c r="D62" s="53"/>
      <c r="E62" s="53">
        <f t="shared" si="9"/>
        <v>0</v>
      </c>
      <c r="F62" s="53"/>
      <c r="G62" s="53"/>
      <c r="H62" s="53">
        <f t="shared" si="10"/>
        <v>0</v>
      </c>
    </row>
    <row r="63" spans="2:8" ht="12.75">
      <c r="B63" s="55" t="s">
        <v>297</v>
      </c>
      <c r="C63" s="53"/>
      <c r="D63" s="53"/>
      <c r="E63" s="53">
        <f t="shared" si="9"/>
        <v>0</v>
      </c>
      <c r="F63" s="53"/>
      <c r="G63" s="53"/>
      <c r="H63" s="53">
        <f t="shared" si="10"/>
        <v>0</v>
      </c>
    </row>
    <row r="64" spans="2:8" ht="38.25">
      <c r="B64" s="143" t="s">
        <v>298</v>
      </c>
      <c r="C64" s="53"/>
      <c r="D64" s="53"/>
      <c r="E64" s="53">
        <f t="shared" si="9"/>
        <v>0</v>
      </c>
      <c r="F64" s="53"/>
      <c r="G64" s="53"/>
      <c r="H64" s="53">
        <f t="shared" si="10"/>
        <v>0</v>
      </c>
    </row>
    <row r="65" spans="2:8" ht="12.75">
      <c r="B65" s="58" t="s">
        <v>299</v>
      </c>
      <c r="C65" s="59"/>
      <c r="D65" s="59"/>
      <c r="E65" s="59">
        <f t="shared" si="9"/>
        <v>0</v>
      </c>
      <c r="F65" s="59"/>
      <c r="G65" s="59"/>
      <c r="H65" s="59">
        <f t="shared" si="10"/>
        <v>0</v>
      </c>
    </row>
    <row r="66" spans="2:8" ht="12.75">
      <c r="B66" s="56"/>
      <c r="C66" s="53"/>
      <c r="D66" s="53"/>
      <c r="E66" s="53"/>
      <c r="F66" s="53"/>
      <c r="G66" s="53"/>
      <c r="H66" s="53"/>
    </row>
    <row r="67" spans="2:8" ht="25.5">
      <c r="B67" s="116" t="s">
        <v>300</v>
      </c>
      <c r="C67" s="111">
        <f aca="true" t="shared" si="13" ref="C67:H67">C47+C56+C61+C64+C65</f>
        <v>0</v>
      </c>
      <c r="D67" s="111">
        <f t="shared" si="13"/>
        <v>4504672.14</v>
      </c>
      <c r="E67" s="111">
        <f t="shared" si="13"/>
        <v>4504672.14</v>
      </c>
      <c r="F67" s="111">
        <f t="shared" si="13"/>
        <v>4125860.52</v>
      </c>
      <c r="G67" s="111">
        <f t="shared" si="13"/>
        <v>4125860.52</v>
      </c>
      <c r="H67" s="111">
        <f t="shared" si="13"/>
        <v>4125860.52</v>
      </c>
    </row>
    <row r="68" spans="2:8" ht="12.75">
      <c r="B68" s="60"/>
      <c r="C68" s="53"/>
      <c r="D68" s="53"/>
      <c r="E68" s="53"/>
      <c r="F68" s="53"/>
      <c r="G68" s="53"/>
      <c r="H68" s="53"/>
    </row>
    <row r="69" spans="2:8" ht="25.5">
      <c r="B69" s="116" t="s">
        <v>301</v>
      </c>
      <c r="C69" s="111">
        <f aca="true" t="shared" si="14" ref="C69:H69">C70</f>
        <v>0</v>
      </c>
      <c r="D69" s="111">
        <f t="shared" si="14"/>
        <v>0</v>
      </c>
      <c r="E69" s="111">
        <f t="shared" si="14"/>
        <v>0</v>
      </c>
      <c r="F69" s="111">
        <f t="shared" si="14"/>
        <v>0</v>
      </c>
      <c r="G69" s="111">
        <f t="shared" si="14"/>
        <v>0</v>
      </c>
      <c r="H69" s="111">
        <f t="shared" si="14"/>
        <v>0</v>
      </c>
    </row>
    <row r="70" spans="2:8" ht="12.75">
      <c r="B70" s="60" t="s">
        <v>302</v>
      </c>
      <c r="C70" s="53"/>
      <c r="D70" s="53"/>
      <c r="E70" s="53">
        <f>C70+D70</f>
        <v>0</v>
      </c>
      <c r="F70" s="53"/>
      <c r="G70" s="53"/>
      <c r="H70" s="53">
        <f>G70-C70</f>
        <v>0</v>
      </c>
    </row>
    <row r="71" spans="2:8" ht="12.75">
      <c r="B71" s="60"/>
      <c r="C71" s="53"/>
      <c r="D71" s="53"/>
      <c r="E71" s="53"/>
      <c r="F71" s="53"/>
      <c r="G71" s="53"/>
      <c r="H71" s="53"/>
    </row>
    <row r="72" spans="2:11" ht="12.75">
      <c r="B72" s="116" t="s">
        <v>303</v>
      </c>
      <c r="C72" s="111">
        <f aca="true" t="shared" si="15" ref="C72:H72">C42+C67+C69</f>
        <v>529762074</v>
      </c>
      <c r="D72" s="111">
        <f t="shared" si="15"/>
        <v>-10292793.399999999</v>
      </c>
      <c r="E72" s="111">
        <f t="shared" si="15"/>
        <v>519469280.6</v>
      </c>
      <c r="F72" s="111">
        <f t="shared" si="15"/>
        <v>328834222.98</v>
      </c>
      <c r="G72" s="111">
        <f t="shared" si="15"/>
        <v>328834222.98</v>
      </c>
      <c r="H72" s="111">
        <f t="shared" si="15"/>
        <v>-200927851.01999998</v>
      </c>
      <c r="K72" s="51"/>
    </row>
    <row r="73" spans="2:8" ht="12.75">
      <c r="B73" s="60"/>
      <c r="C73" s="53"/>
      <c r="D73" s="53"/>
      <c r="E73" s="53"/>
      <c r="F73" s="53"/>
      <c r="G73" s="53"/>
      <c r="H73" s="53"/>
    </row>
    <row r="74" spans="2:8" ht="12.75">
      <c r="B74" s="116" t="s">
        <v>304</v>
      </c>
      <c r="C74" s="53"/>
      <c r="D74" s="53"/>
      <c r="E74" s="53"/>
      <c r="F74" s="53"/>
      <c r="G74" s="53"/>
      <c r="H74" s="53"/>
    </row>
    <row r="75" spans="2:8" ht="25.5">
      <c r="B75" s="60" t="s">
        <v>305</v>
      </c>
      <c r="C75" s="53"/>
      <c r="D75" s="53"/>
      <c r="E75" s="53">
        <f>C75+D75</f>
        <v>0</v>
      </c>
      <c r="F75" s="53"/>
      <c r="G75" s="53"/>
      <c r="H75" s="53">
        <f>G75-C75</f>
        <v>0</v>
      </c>
    </row>
    <row r="76" spans="2:8" ht="25.5">
      <c r="B76" s="60" t="s">
        <v>306</v>
      </c>
      <c r="C76" s="53"/>
      <c r="D76" s="53"/>
      <c r="E76" s="53">
        <f>C76+D76</f>
        <v>0</v>
      </c>
      <c r="F76" s="53"/>
      <c r="G76" s="53"/>
      <c r="H76" s="53">
        <f>G76-C76</f>
        <v>0</v>
      </c>
    </row>
    <row r="77" spans="2:8" ht="25.5">
      <c r="B77" s="116" t="s">
        <v>307</v>
      </c>
      <c r="C77" s="111">
        <f aca="true" t="shared" si="16" ref="C77:H77">SUM(C75:C76)</f>
        <v>0</v>
      </c>
      <c r="D77" s="111">
        <f t="shared" si="16"/>
        <v>0</v>
      </c>
      <c r="E77" s="111">
        <f t="shared" si="16"/>
        <v>0</v>
      </c>
      <c r="F77" s="111">
        <f t="shared" si="16"/>
        <v>0</v>
      </c>
      <c r="G77" s="111">
        <f t="shared" si="16"/>
        <v>0</v>
      </c>
      <c r="H77" s="111">
        <f t="shared" si="16"/>
        <v>0</v>
      </c>
    </row>
    <row r="78" spans="2:8" ht="13.5" thickBot="1">
      <c r="B78" s="61"/>
      <c r="C78" s="62"/>
      <c r="D78" s="62"/>
      <c r="E78" s="62"/>
      <c r="F78" s="62"/>
      <c r="G78" s="62"/>
      <c r="H78" s="62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73"/>
  <sheetViews>
    <sheetView zoomScaleSheetLayoutView="90" zoomScalePageLayoutView="0" workbookViewId="0" topLeftCell="A139">
      <selection activeCell="B6" sqref="B6:C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spans="2:9" ht="12.75">
      <c r="B1" s="155" t="s">
        <v>120</v>
      </c>
      <c r="C1" s="156"/>
      <c r="D1" s="156"/>
      <c r="E1" s="156"/>
      <c r="F1" s="156"/>
      <c r="G1" s="156"/>
      <c r="H1" s="156"/>
      <c r="I1" s="198"/>
    </row>
    <row r="2" spans="2:9" ht="12.75">
      <c r="B2" s="180" t="s">
        <v>308</v>
      </c>
      <c r="C2" s="181"/>
      <c r="D2" s="181"/>
      <c r="E2" s="181"/>
      <c r="F2" s="181"/>
      <c r="G2" s="181"/>
      <c r="H2" s="181"/>
      <c r="I2" s="199"/>
    </row>
    <row r="3" spans="2:9" ht="12.75">
      <c r="B3" s="180" t="s">
        <v>309</v>
      </c>
      <c r="C3" s="181"/>
      <c r="D3" s="181"/>
      <c r="E3" s="181"/>
      <c r="F3" s="181"/>
      <c r="G3" s="181"/>
      <c r="H3" s="181"/>
      <c r="I3" s="199"/>
    </row>
    <row r="4" spans="2:9" ht="12.75">
      <c r="B4" s="180" t="s">
        <v>449</v>
      </c>
      <c r="C4" s="181"/>
      <c r="D4" s="181"/>
      <c r="E4" s="181"/>
      <c r="F4" s="181"/>
      <c r="G4" s="181"/>
      <c r="H4" s="181"/>
      <c r="I4" s="199"/>
    </row>
    <row r="5" spans="2:9" ht="13.5" thickBot="1">
      <c r="B5" s="183" t="s">
        <v>1</v>
      </c>
      <c r="C5" s="184"/>
      <c r="D5" s="184"/>
      <c r="E5" s="184"/>
      <c r="F5" s="184"/>
      <c r="G5" s="184"/>
      <c r="H5" s="184"/>
      <c r="I5" s="200"/>
    </row>
    <row r="6" spans="2:9" ht="15.75" customHeight="1">
      <c r="B6" s="155" t="s">
        <v>2</v>
      </c>
      <c r="C6" s="157"/>
      <c r="D6" s="155" t="s">
        <v>310</v>
      </c>
      <c r="E6" s="156"/>
      <c r="F6" s="156"/>
      <c r="G6" s="156"/>
      <c r="H6" s="157"/>
      <c r="I6" s="190" t="s">
        <v>311</v>
      </c>
    </row>
    <row r="7" spans="2:9" ht="3" customHeight="1" thickBot="1">
      <c r="B7" s="180"/>
      <c r="C7" s="182"/>
      <c r="D7" s="183"/>
      <c r="E7" s="184"/>
      <c r="F7" s="184"/>
      <c r="G7" s="184"/>
      <c r="H7" s="185"/>
      <c r="I7" s="195"/>
    </row>
    <row r="8" spans="2:9" ht="26.25" thickBot="1">
      <c r="B8" s="183"/>
      <c r="C8" s="185"/>
      <c r="D8" s="150" t="s">
        <v>201</v>
      </c>
      <c r="E8" s="147" t="s">
        <v>312</v>
      </c>
      <c r="F8" s="150" t="s">
        <v>313</v>
      </c>
      <c r="G8" s="150" t="s">
        <v>199</v>
      </c>
      <c r="H8" s="150" t="s">
        <v>202</v>
      </c>
      <c r="I8" s="191"/>
    </row>
    <row r="9" spans="2:9" ht="12.75">
      <c r="B9" s="63" t="s">
        <v>314</v>
      </c>
      <c r="C9" s="64"/>
      <c r="D9" s="65">
        <f aca="true" t="shared" si="0" ref="D9:I9">D10+D18+D28+D38+D48+D58+D71+D75+D62</f>
        <v>529762074</v>
      </c>
      <c r="E9" s="65">
        <f t="shared" si="0"/>
        <v>-14797465.540000003</v>
      </c>
      <c r="F9" s="65">
        <f t="shared" si="0"/>
        <v>514964608.46</v>
      </c>
      <c r="G9" s="65">
        <f t="shared" si="0"/>
        <v>316960846.4500001</v>
      </c>
      <c r="H9" s="65">
        <f t="shared" si="0"/>
        <v>316960846.4500001</v>
      </c>
      <c r="I9" s="65">
        <f t="shared" si="0"/>
        <v>198003762.00999996</v>
      </c>
    </row>
    <row r="10" spans="2:9" ht="12.75">
      <c r="B10" s="66" t="s">
        <v>315</v>
      </c>
      <c r="C10" s="67"/>
      <c r="D10" s="57">
        <f aca="true" t="shared" si="1" ref="D10:I10">SUM(D11:D17)</f>
        <v>468942279</v>
      </c>
      <c r="E10" s="57">
        <f t="shared" si="1"/>
        <v>-10959257.58</v>
      </c>
      <c r="F10" s="57">
        <f t="shared" si="1"/>
        <v>457983021.41999996</v>
      </c>
      <c r="G10" s="57">
        <f t="shared" si="1"/>
        <v>275638322.59000003</v>
      </c>
      <c r="H10" s="57">
        <f t="shared" si="1"/>
        <v>275638322.59000003</v>
      </c>
      <c r="I10" s="57">
        <f t="shared" si="1"/>
        <v>182344698.82999998</v>
      </c>
    </row>
    <row r="11" spans="2:9" ht="12.75">
      <c r="B11" s="68" t="s">
        <v>316</v>
      </c>
      <c r="C11" s="69"/>
      <c r="D11" s="57">
        <v>199187726.04</v>
      </c>
      <c r="E11" s="53">
        <v>-8892897.91</v>
      </c>
      <c r="F11" s="53">
        <f>D11+E11</f>
        <v>190294828.13</v>
      </c>
      <c r="G11" s="53">
        <v>146166562.18</v>
      </c>
      <c r="H11" s="53">
        <v>146166562.18</v>
      </c>
      <c r="I11" s="53">
        <f>F11-G11</f>
        <v>44128265.94999999</v>
      </c>
    </row>
    <row r="12" spans="2:9" ht="12.75">
      <c r="B12" s="68" t="s">
        <v>317</v>
      </c>
      <c r="C12" s="69"/>
      <c r="D12" s="57">
        <v>5645184</v>
      </c>
      <c r="E12" s="53">
        <v>1295452.73</v>
      </c>
      <c r="F12" s="53">
        <f aca="true" t="shared" si="2" ref="F12:F17">D12+E12</f>
        <v>6940636.73</v>
      </c>
      <c r="G12" s="53">
        <v>6380770.13</v>
      </c>
      <c r="H12" s="53">
        <v>6380770.13</v>
      </c>
      <c r="I12" s="53">
        <f aca="true" t="shared" si="3" ref="I12:I17">F12-G12</f>
        <v>559866.6000000006</v>
      </c>
    </row>
    <row r="13" spans="2:9" ht="12.75">
      <c r="B13" s="68" t="s">
        <v>318</v>
      </c>
      <c r="C13" s="69"/>
      <c r="D13" s="57">
        <v>96524668.03</v>
      </c>
      <c r="E13" s="53">
        <v>1561823.46</v>
      </c>
      <c r="F13" s="53">
        <f t="shared" si="2"/>
        <v>98086491.49</v>
      </c>
      <c r="G13" s="53">
        <v>49887214.27</v>
      </c>
      <c r="H13" s="53">
        <v>49887214.27</v>
      </c>
      <c r="I13" s="53">
        <f t="shared" si="3"/>
        <v>48199277.21999999</v>
      </c>
    </row>
    <row r="14" spans="2:9" ht="12.75">
      <c r="B14" s="68" t="s">
        <v>319</v>
      </c>
      <c r="C14" s="69"/>
      <c r="D14" s="57">
        <v>43112488.08</v>
      </c>
      <c r="E14" s="53">
        <v>954051.63</v>
      </c>
      <c r="F14" s="53">
        <f t="shared" si="2"/>
        <v>44066539.71</v>
      </c>
      <c r="G14" s="53">
        <v>31249224.56</v>
      </c>
      <c r="H14" s="53">
        <v>31249224.56</v>
      </c>
      <c r="I14" s="53">
        <f t="shared" si="3"/>
        <v>12817315.150000002</v>
      </c>
    </row>
    <row r="15" spans="2:9" ht="12.75">
      <c r="B15" s="68" t="s">
        <v>320</v>
      </c>
      <c r="C15" s="69"/>
      <c r="D15" s="57">
        <v>101440063.62</v>
      </c>
      <c r="E15" s="53">
        <v>-5877687.49</v>
      </c>
      <c r="F15" s="53">
        <f t="shared" si="2"/>
        <v>95562376.13000001</v>
      </c>
      <c r="G15" s="53">
        <v>41954551.45</v>
      </c>
      <c r="H15" s="53">
        <v>41954551.45</v>
      </c>
      <c r="I15" s="53">
        <f t="shared" si="3"/>
        <v>53607824.68000001</v>
      </c>
    </row>
    <row r="16" spans="2:9" ht="12.75">
      <c r="B16" s="68" t="s">
        <v>321</v>
      </c>
      <c r="C16" s="69"/>
      <c r="D16" s="57"/>
      <c r="E16" s="53"/>
      <c r="F16" s="53">
        <f t="shared" si="2"/>
        <v>0</v>
      </c>
      <c r="G16" s="53"/>
      <c r="H16" s="53"/>
      <c r="I16" s="53">
        <f t="shared" si="3"/>
        <v>0</v>
      </c>
    </row>
    <row r="17" spans="2:9" ht="12.75">
      <c r="B17" s="68" t="s">
        <v>322</v>
      </c>
      <c r="C17" s="69"/>
      <c r="D17" s="57">
        <v>23032149.23</v>
      </c>
      <c r="E17" s="53">
        <v>0</v>
      </c>
      <c r="F17" s="53">
        <f t="shared" si="2"/>
        <v>23032149.23</v>
      </c>
      <c r="G17" s="53">
        <v>0</v>
      </c>
      <c r="H17" s="53">
        <v>0</v>
      </c>
      <c r="I17" s="53">
        <f t="shared" si="3"/>
        <v>23032149.23</v>
      </c>
    </row>
    <row r="18" spans="2:9" ht="12.75">
      <c r="B18" s="66" t="s">
        <v>323</v>
      </c>
      <c r="C18" s="67"/>
      <c r="D18" s="57">
        <f aca="true" t="shared" si="4" ref="D18:I18">SUM(D19:D27)</f>
        <v>8968534.1</v>
      </c>
      <c r="E18" s="57">
        <f t="shared" si="4"/>
        <v>-1300140.4900000002</v>
      </c>
      <c r="F18" s="57">
        <f t="shared" si="4"/>
        <v>7668393.609999999</v>
      </c>
      <c r="G18" s="57">
        <f t="shared" si="4"/>
        <v>5468205.41</v>
      </c>
      <c r="H18" s="57">
        <f t="shared" si="4"/>
        <v>5468205.41</v>
      </c>
      <c r="I18" s="57">
        <f t="shared" si="4"/>
        <v>2200188.2</v>
      </c>
    </row>
    <row r="19" spans="2:9" ht="12.75">
      <c r="B19" s="68" t="s">
        <v>324</v>
      </c>
      <c r="C19" s="69"/>
      <c r="D19" s="57">
        <v>3323888.48</v>
      </c>
      <c r="E19" s="53">
        <v>-874323.56</v>
      </c>
      <c r="F19" s="57">
        <f aca="true" t="shared" si="5" ref="F19:F27">D19+E19</f>
        <v>2449564.92</v>
      </c>
      <c r="G19" s="53">
        <v>2044318.15</v>
      </c>
      <c r="H19" s="53">
        <v>2044318.15</v>
      </c>
      <c r="I19" s="53">
        <f>F19-G19</f>
        <v>405246.77</v>
      </c>
    </row>
    <row r="20" spans="2:9" ht="12.75">
      <c r="B20" s="68" t="s">
        <v>325</v>
      </c>
      <c r="C20" s="69"/>
      <c r="D20" s="57">
        <v>885228</v>
      </c>
      <c r="E20" s="53">
        <v>-129478.34</v>
      </c>
      <c r="F20" s="57">
        <f t="shared" si="5"/>
        <v>755749.66</v>
      </c>
      <c r="G20" s="53">
        <v>444830.54</v>
      </c>
      <c r="H20" s="53">
        <v>444830.54</v>
      </c>
      <c r="I20" s="53">
        <f aca="true" t="shared" si="6" ref="I20:I82">F20-G20</f>
        <v>310919.12000000005</v>
      </c>
    </row>
    <row r="21" spans="2:9" ht="12.75">
      <c r="B21" s="68" t="s">
        <v>326</v>
      </c>
      <c r="C21" s="69"/>
      <c r="D21" s="57"/>
      <c r="E21" s="53"/>
      <c r="F21" s="57">
        <f t="shared" si="5"/>
        <v>0</v>
      </c>
      <c r="G21" s="53"/>
      <c r="H21" s="53"/>
      <c r="I21" s="53">
        <f t="shared" si="6"/>
        <v>0</v>
      </c>
    </row>
    <row r="22" spans="2:9" ht="12.75">
      <c r="B22" s="68" t="s">
        <v>327</v>
      </c>
      <c r="C22" s="69"/>
      <c r="D22" s="57">
        <v>1103017</v>
      </c>
      <c r="E22" s="53">
        <v>-241217.35</v>
      </c>
      <c r="F22" s="57">
        <f t="shared" si="5"/>
        <v>861799.65</v>
      </c>
      <c r="G22" s="53">
        <v>621804.72</v>
      </c>
      <c r="H22" s="53">
        <v>621804.72</v>
      </c>
      <c r="I22" s="53">
        <f t="shared" si="6"/>
        <v>239994.93000000005</v>
      </c>
    </row>
    <row r="23" spans="2:9" ht="12.75">
      <c r="B23" s="68" t="s">
        <v>328</v>
      </c>
      <c r="C23" s="69"/>
      <c r="D23" s="57">
        <v>1215140</v>
      </c>
      <c r="E23" s="53">
        <v>-832293.12</v>
      </c>
      <c r="F23" s="57">
        <f t="shared" si="5"/>
        <v>382846.88</v>
      </c>
      <c r="G23" s="53">
        <v>20028.07</v>
      </c>
      <c r="H23" s="53">
        <v>20028.07</v>
      </c>
      <c r="I23" s="53">
        <f t="shared" si="6"/>
        <v>362818.81</v>
      </c>
    </row>
    <row r="24" spans="2:9" ht="12.75">
      <c r="B24" s="68" t="s">
        <v>329</v>
      </c>
      <c r="C24" s="69"/>
      <c r="D24" s="57">
        <v>752018</v>
      </c>
      <c r="E24" s="53">
        <v>176326.93</v>
      </c>
      <c r="F24" s="57">
        <f t="shared" si="5"/>
        <v>928344.9299999999</v>
      </c>
      <c r="G24" s="53">
        <v>622000.39</v>
      </c>
      <c r="H24" s="53">
        <v>622000.39</v>
      </c>
      <c r="I24" s="53">
        <f t="shared" si="6"/>
        <v>306344.5399999999</v>
      </c>
    </row>
    <row r="25" spans="2:9" ht="12.75">
      <c r="B25" s="68" t="s">
        <v>330</v>
      </c>
      <c r="C25" s="69"/>
      <c r="D25" s="57">
        <v>913072.55</v>
      </c>
      <c r="E25" s="53">
        <v>156866.75</v>
      </c>
      <c r="F25" s="57">
        <f t="shared" si="5"/>
        <v>1069939.3</v>
      </c>
      <c r="G25" s="53">
        <v>847057.3</v>
      </c>
      <c r="H25" s="53">
        <v>847057.3</v>
      </c>
      <c r="I25" s="53">
        <f t="shared" si="6"/>
        <v>222882</v>
      </c>
    </row>
    <row r="26" spans="2:9" ht="12.75">
      <c r="B26" s="68" t="s">
        <v>331</v>
      </c>
      <c r="C26" s="69"/>
      <c r="D26" s="57"/>
      <c r="E26" s="53"/>
      <c r="F26" s="57">
        <f t="shared" si="5"/>
        <v>0</v>
      </c>
      <c r="G26" s="53"/>
      <c r="H26" s="53"/>
      <c r="I26" s="53">
        <f t="shared" si="6"/>
        <v>0</v>
      </c>
    </row>
    <row r="27" spans="2:9" ht="12.75">
      <c r="B27" s="68" t="s">
        <v>332</v>
      </c>
      <c r="C27" s="69"/>
      <c r="D27" s="57">
        <v>776170.07</v>
      </c>
      <c r="E27" s="53">
        <v>443978.2</v>
      </c>
      <c r="F27" s="57">
        <f t="shared" si="5"/>
        <v>1220148.27</v>
      </c>
      <c r="G27" s="53">
        <v>868166.24</v>
      </c>
      <c r="H27" s="53">
        <v>868166.24</v>
      </c>
      <c r="I27" s="53">
        <f t="shared" si="6"/>
        <v>351982.03</v>
      </c>
    </row>
    <row r="28" spans="2:9" ht="12.75">
      <c r="B28" s="66" t="s">
        <v>333</v>
      </c>
      <c r="C28" s="67"/>
      <c r="D28" s="57">
        <f aca="true" t="shared" si="7" ref="D28:I28">SUM(D29:D37)</f>
        <v>32720779.9</v>
      </c>
      <c r="E28" s="57">
        <f t="shared" si="7"/>
        <v>6792792.739999998</v>
      </c>
      <c r="F28" s="57">
        <f t="shared" si="7"/>
        <v>39513572.64</v>
      </c>
      <c r="G28" s="57">
        <f t="shared" si="7"/>
        <v>34171735.79</v>
      </c>
      <c r="H28" s="57">
        <f t="shared" si="7"/>
        <v>34171735.79</v>
      </c>
      <c r="I28" s="57">
        <f t="shared" si="7"/>
        <v>5341836.85</v>
      </c>
    </row>
    <row r="29" spans="2:9" ht="12.75">
      <c r="B29" s="68" t="s">
        <v>334</v>
      </c>
      <c r="C29" s="69"/>
      <c r="D29" s="57">
        <v>4500804</v>
      </c>
      <c r="E29" s="53">
        <v>-1285136.95</v>
      </c>
      <c r="F29" s="57">
        <f aca="true" t="shared" si="8" ref="F29:F37">D29+E29</f>
        <v>3215667.05</v>
      </c>
      <c r="G29" s="53">
        <v>3212528.05</v>
      </c>
      <c r="H29" s="53">
        <v>3212528.05</v>
      </c>
      <c r="I29" s="53">
        <f t="shared" si="6"/>
        <v>3139</v>
      </c>
    </row>
    <row r="30" spans="2:9" ht="12.75">
      <c r="B30" s="68" t="s">
        <v>335</v>
      </c>
      <c r="C30" s="69"/>
      <c r="D30" s="57">
        <v>2210637.5</v>
      </c>
      <c r="E30" s="53">
        <v>-1491801.54</v>
      </c>
      <c r="F30" s="57">
        <f t="shared" si="8"/>
        <v>718835.96</v>
      </c>
      <c r="G30" s="53">
        <v>718835.96</v>
      </c>
      <c r="H30" s="53">
        <v>718835.96</v>
      </c>
      <c r="I30" s="53">
        <f t="shared" si="6"/>
        <v>0</v>
      </c>
    </row>
    <row r="31" spans="2:9" ht="12.75">
      <c r="B31" s="68" t="s">
        <v>336</v>
      </c>
      <c r="C31" s="69"/>
      <c r="D31" s="57">
        <v>4158925</v>
      </c>
      <c r="E31" s="53">
        <v>-1283132.65</v>
      </c>
      <c r="F31" s="57">
        <f t="shared" si="8"/>
        <v>2875792.35</v>
      </c>
      <c r="G31" s="53">
        <v>2866582.41</v>
      </c>
      <c r="H31" s="53">
        <v>2866582.41</v>
      </c>
      <c r="I31" s="53">
        <f t="shared" si="6"/>
        <v>9209.939999999944</v>
      </c>
    </row>
    <row r="32" spans="2:9" ht="12.75">
      <c r="B32" s="68" t="s">
        <v>337</v>
      </c>
      <c r="C32" s="69"/>
      <c r="D32" s="57">
        <v>339000</v>
      </c>
      <c r="E32" s="53">
        <v>-322999.67</v>
      </c>
      <c r="F32" s="57">
        <f t="shared" si="8"/>
        <v>16000.330000000016</v>
      </c>
      <c r="G32" s="53">
        <v>15737.35</v>
      </c>
      <c r="H32" s="53">
        <v>15737.35</v>
      </c>
      <c r="I32" s="53">
        <f t="shared" si="6"/>
        <v>262.98000000001593</v>
      </c>
    </row>
    <row r="33" spans="2:9" ht="12.75">
      <c r="B33" s="68" t="s">
        <v>338</v>
      </c>
      <c r="C33" s="69"/>
      <c r="D33" s="57">
        <v>7478032.4</v>
      </c>
      <c r="E33" s="53">
        <v>17819808.2</v>
      </c>
      <c r="F33" s="57">
        <f t="shared" si="8"/>
        <v>25297840.6</v>
      </c>
      <c r="G33" s="53">
        <v>19988731.67</v>
      </c>
      <c r="H33" s="53">
        <v>19988731.67</v>
      </c>
      <c r="I33" s="53">
        <f t="shared" si="6"/>
        <v>5309108.93</v>
      </c>
    </row>
    <row r="34" spans="2:9" ht="12.75">
      <c r="B34" s="68" t="s">
        <v>339</v>
      </c>
      <c r="C34" s="69"/>
      <c r="D34" s="57">
        <v>341700</v>
      </c>
      <c r="E34" s="53">
        <v>-34617.07</v>
      </c>
      <c r="F34" s="57">
        <f t="shared" si="8"/>
        <v>307082.93</v>
      </c>
      <c r="G34" s="53">
        <v>307082.93</v>
      </c>
      <c r="H34" s="53">
        <v>307082.93</v>
      </c>
      <c r="I34" s="53">
        <f t="shared" si="6"/>
        <v>0</v>
      </c>
    </row>
    <row r="35" spans="2:9" ht="12.75">
      <c r="B35" s="68" t="s">
        <v>340</v>
      </c>
      <c r="C35" s="69"/>
      <c r="D35" s="57">
        <v>671048</v>
      </c>
      <c r="E35" s="53">
        <v>-656437</v>
      </c>
      <c r="F35" s="57">
        <f t="shared" si="8"/>
        <v>14611</v>
      </c>
      <c r="G35" s="53">
        <v>4958</v>
      </c>
      <c r="H35" s="53">
        <v>4958</v>
      </c>
      <c r="I35" s="53">
        <f t="shared" si="6"/>
        <v>9653</v>
      </c>
    </row>
    <row r="36" spans="2:9" ht="12.75">
      <c r="B36" s="68" t="s">
        <v>341</v>
      </c>
      <c r="C36" s="69"/>
      <c r="D36" s="57">
        <v>496436</v>
      </c>
      <c r="E36" s="53">
        <v>-467322</v>
      </c>
      <c r="F36" s="57">
        <f t="shared" si="8"/>
        <v>29114</v>
      </c>
      <c r="G36" s="53">
        <v>26651</v>
      </c>
      <c r="H36" s="53">
        <v>26651</v>
      </c>
      <c r="I36" s="53">
        <f t="shared" si="6"/>
        <v>2463</v>
      </c>
    </row>
    <row r="37" spans="2:9" ht="12.75">
      <c r="B37" s="68" t="s">
        <v>342</v>
      </c>
      <c r="C37" s="69"/>
      <c r="D37" s="57">
        <v>12524197</v>
      </c>
      <c r="E37" s="53">
        <v>-5485568.58</v>
      </c>
      <c r="F37" s="57">
        <f t="shared" si="8"/>
        <v>7038628.42</v>
      </c>
      <c r="G37" s="53">
        <v>7030628.42</v>
      </c>
      <c r="H37" s="53">
        <v>7030628.42</v>
      </c>
      <c r="I37" s="53">
        <f t="shared" si="6"/>
        <v>8000</v>
      </c>
    </row>
    <row r="38" spans="2:9" ht="25.5" customHeight="1">
      <c r="B38" s="196" t="s">
        <v>343</v>
      </c>
      <c r="C38" s="197"/>
      <c r="D38" s="57">
        <f aca="true" t="shared" si="9" ref="D38:I38">SUM(D39:D47)</f>
        <v>1844200</v>
      </c>
      <c r="E38" s="57">
        <f t="shared" si="9"/>
        <v>-20502.59</v>
      </c>
      <c r="F38" s="57">
        <f>SUM(F39:F47)</f>
        <v>1823697.41</v>
      </c>
      <c r="G38" s="57">
        <f t="shared" si="9"/>
        <v>1798</v>
      </c>
      <c r="H38" s="57">
        <f t="shared" si="9"/>
        <v>1798</v>
      </c>
      <c r="I38" s="57">
        <f t="shared" si="9"/>
        <v>1821899.41</v>
      </c>
    </row>
    <row r="39" spans="2:9" ht="12.75">
      <c r="B39" s="68" t="s">
        <v>344</v>
      </c>
      <c r="C39" s="69"/>
      <c r="D39" s="57"/>
      <c r="E39" s="53"/>
      <c r="F39" s="57">
        <f>D39+E39</f>
        <v>0</v>
      </c>
      <c r="G39" s="53"/>
      <c r="H39" s="53"/>
      <c r="I39" s="53">
        <f t="shared" si="6"/>
        <v>0</v>
      </c>
    </row>
    <row r="40" spans="2:9" ht="12.75">
      <c r="B40" s="68" t="s">
        <v>345</v>
      </c>
      <c r="C40" s="69"/>
      <c r="D40" s="57"/>
      <c r="E40" s="53"/>
      <c r="F40" s="57">
        <f aca="true" t="shared" si="10" ref="F40:F82">D40+E40</f>
        <v>0</v>
      </c>
      <c r="G40" s="53"/>
      <c r="H40" s="53"/>
      <c r="I40" s="53">
        <f t="shared" si="6"/>
        <v>0</v>
      </c>
    </row>
    <row r="41" spans="2:9" ht="12.75">
      <c r="B41" s="68" t="s">
        <v>346</v>
      </c>
      <c r="C41" s="69"/>
      <c r="D41" s="57"/>
      <c r="E41" s="53"/>
      <c r="F41" s="57">
        <f t="shared" si="10"/>
        <v>0</v>
      </c>
      <c r="G41" s="53"/>
      <c r="H41" s="53"/>
      <c r="I41" s="53">
        <f t="shared" si="6"/>
        <v>0</v>
      </c>
    </row>
    <row r="42" spans="2:9" ht="12.75">
      <c r="B42" s="68" t="s">
        <v>347</v>
      </c>
      <c r="C42" s="69"/>
      <c r="D42" s="57">
        <v>1844200</v>
      </c>
      <c r="E42" s="53">
        <v>-20502.59</v>
      </c>
      <c r="F42" s="57">
        <f t="shared" si="10"/>
        <v>1823697.41</v>
      </c>
      <c r="G42" s="53">
        <v>1798</v>
      </c>
      <c r="H42" s="53">
        <v>1798</v>
      </c>
      <c r="I42" s="53">
        <f t="shared" si="6"/>
        <v>1821899.41</v>
      </c>
    </row>
    <row r="43" spans="2:9" ht="12.75">
      <c r="B43" s="68" t="s">
        <v>348</v>
      </c>
      <c r="C43" s="69"/>
      <c r="D43" s="57"/>
      <c r="E43" s="53"/>
      <c r="F43" s="57">
        <f t="shared" si="10"/>
        <v>0</v>
      </c>
      <c r="G43" s="53"/>
      <c r="H43" s="53"/>
      <c r="I43" s="53">
        <f t="shared" si="6"/>
        <v>0</v>
      </c>
    </row>
    <row r="44" spans="2:9" ht="12.75">
      <c r="B44" s="68" t="s">
        <v>349</v>
      </c>
      <c r="C44" s="69"/>
      <c r="D44" s="57"/>
      <c r="E44" s="53"/>
      <c r="F44" s="57">
        <f t="shared" si="10"/>
        <v>0</v>
      </c>
      <c r="G44" s="53"/>
      <c r="H44" s="53"/>
      <c r="I44" s="53">
        <f t="shared" si="6"/>
        <v>0</v>
      </c>
    </row>
    <row r="45" spans="2:9" ht="12.75">
      <c r="B45" s="68" t="s">
        <v>350</v>
      </c>
      <c r="C45" s="69"/>
      <c r="D45" s="57"/>
      <c r="E45" s="53"/>
      <c r="F45" s="57">
        <f t="shared" si="10"/>
        <v>0</v>
      </c>
      <c r="G45" s="53"/>
      <c r="H45" s="53"/>
      <c r="I45" s="53">
        <f t="shared" si="6"/>
        <v>0</v>
      </c>
    </row>
    <row r="46" spans="2:9" ht="12.75">
      <c r="B46" s="68" t="s">
        <v>351</v>
      </c>
      <c r="C46" s="69"/>
      <c r="D46" s="57"/>
      <c r="E46" s="53"/>
      <c r="F46" s="57">
        <f t="shared" si="10"/>
        <v>0</v>
      </c>
      <c r="G46" s="53"/>
      <c r="H46" s="53"/>
      <c r="I46" s="53">
        <f t="shared" si="6"/>
        <v>0</v>
      </c>
    </row>
    <row r="47" spans="2:9" ht="12.75">
      <c r="B47" s="68" t="s">
        <v>352</v>
      </c>
      <c r="C47" s="69"/>
      <c r="D47" s="57"/>
      <c r="E47" s="53"/>
      <c r="F47" s="57">
        <f t="shared" si="10"/>
        <v>0</v>
      </c>
      <c r="G47" s="53"/>
      <c r="H47" s="53"/>
      <c r="I47" s="53">
        <f t="shared" si="6"/>
        <v>0</v>
      </c>
    </row>
    <row r="48" spans="2:9" ht="12.75" customHeight="1">
      <c r="B48" s="196" t="s">
        <v>353</v>
      </c>
      <c r="C48" s="197"/>
      <c r="D48" s="57">
        <f aca="true" t="shared" si="11" ref="D48:I48">SUM(D49:D57)</f>
        <v>12286281</v>
      </c>
      <c r="E48" s="57">
        <f t="shared" si="11"/>
        <v>-4310357.62</v>
      </c>
      <c r="F48" s="57">
        <f t="shared" si="11"/>
        <v>7975923.38</v>
      </c>
      <c r="G48" s="57">
        <f t="shared" si="11"/>
        <v>1680784.6600000001</v>
      </c>
      <c r="H48" s="57">
        <f t="shared" si="11"/>
        <v>1680784.6600000001</v>
      </c>
      <c r="I48" s="57">
        <f t="shared" si="11"/>
        <v>6295138.72</v>
      </c>
    </row>
    <row r="49" spans="2:9" ht="12.75">
      <c r="B49" s="68" t="s">
        <v>354</v>
      </c>
      <c r="C49" s="69"/>
      <c r="D49" s="57">
        <v>7861281</v>
      </c>
      <c r="E49" s="53">
        <v>-4190478.47</v>
      </c>
      <c r="F49" s="57">
        <f t="shared" si="10"/>
        <v>3670802.53</v>
      </c>
      <c r="G49" s="53">
        <v>1376921.79</v>
      </c>
      <c r="H49" s="53">
        <v>1376921.79</v>
      </c>
      <c r="I49" s="53">
        <f t="shared" si="6"/>
        <v>2293880.7399999998</v>
      </c>
    </row>
    <row r="50" spans="2:9" ht="12.75">
      <c r="B50" s="68" t="s">
        <v>355</v>
      </c>
      <c r="C50" s="69"/>
      <c r="D50" s="57">
        <v>115000</v>
      </c>
      <c r="E50" s="53">
        <v>820961.63</v>
      </c>
      <c r="F50" s="57">
        <f t="shared" si="10"/>
        <v>935961.63</v>
      </c>
      <c r="G50" s="53">
        <v>287546.03</v>
      </c>
      <c r="H50" s="53">
        <v>287546.03</v>
      </c>
      <c r="I50" s="53">
        <f t="shared" si="6"/>
        <v>648415.6</v>
      </c>
    </row>
    <row r="51" spans="2:9" ht="12.75">
      <c r="B51" s="68" t="s">
        <v>356</v>
      </c>
      <c r="C51" s="69"/>
      <c r="D51" s="57">
        <v>252000</v>
      </c>
      <c r="E51" s="53">
        <v>0</v>
      </c>
      <c r="F51" s="57">
        <f t="shared" si="10"/>
        <v>252000</v>
      </c>
      <c r="G51" s="53">
        <v>0</v>
      </c>
      <c r="H51" s="53">
        <v>0</v>
      </c>
      <c r="I51" s="53">
        <f t="shared" si="6"/>
        <v>252000</v>
      </c>
    </row>
    <row r="52" spans="2:9" ht="12.75">
      <c r="B52" s="68" t="s">
        <v>357</v>
      </c>
      <c r="C52" s="69"/>
      <c r="D52" s="57">
        <v>1205800</v>
      </c>
      <c r="E52" s="53">
        <v>-957157.62</v>
      </c>
      <c r="F52" s="57">
        <f t="shared" si="10"/>
        <v>248642.38</v>
      </c>
      <c r="G52" s="53">
        <v>0</v>
      </c>
      <c r="H52" s="53">
        <v>0</v>
      </c>
      <c r="I52" s="53">
        <f t="shared" si="6"/>
        <v>248642.38</v>
      </c>
    </row>
    <row r="53" spans="2:9" ht="12.75">
      <c r="B53" s="68" t="s">
        <v>358</v>
      </c>
      <c r="C53" s="69"/>
      <c r="D53" s="57"/>
      <c r="E53" s="53"/>
      <c r="F53" s="57">
        <f t="shared" si="10"/>
        <v>0</v>
      </c>
      <c r="G53" s="53"/>
      <c r="H53" s="53"/>
      <c r="I53" s="53">
        <f t="shared" si="6"/>
        <v>0</v>
      </c>
    </row>
    <row r="54" spans="2:9" ht="12.75">
      <c r="B54" s="68" t="s">
        <v>359</v>
      </c>
      <c r="C54" s="69"/>
      <c r="D54" s="57">
        <v>2852200</v>
      </c>
      <c r="E54" s="53">
        <v>16316.84</v>
      </c>
      <c r="F54" s="57">
        <f t="shared" si="10"/>
        <v>2868516.84</v>
      </c>
      <c r="G54" s="53">
        <v>16316.84</v>
      </c>
      <c r="H54" s="53">
        <v>16316.84</v>
      </c>
      <c r="I54" s="53">
        <f t="shared" si="6"/>
        <v>2852200</v>
      </c>
    </row>
    <row r="55" spans="2:9" ht="12.75">
      <c r="B55" s="68" t="s">
        <v>360</v>
      </c>
      <c r="C55" s="69"/>
      <c r="D55" s="57"/>
      <c r="E55" s="53"/>
      <c r="F55" s="57">
        <f t="shared" si="10"/>
        <v>0</v>
      </c>
      <c r="G55" s="53"/>
      <c r="H55" s="53"/>
      <c r="I55" s="53">
        <f t="shared" si="6"/>
        <v>0</v>
      </c>
    </row>
    <row r="56" spans="2:9" ht="12.75">
      <c r="B56" s="68" t="s">
        <v>361</v>
      </c>
      <c r="C56" s="69"/>
      <c r="D56" s="57"/>
      <c r="E56" s="53"/>
      <c r="F56" s="57">
        <f t="shared" si="10"/>
        <v>0</v>
      </c>
      <c r="G56" s="53"/>
      <c r="H56" s="53"/>
      <c r="I56" s="53">
        <f t="shared" si="6"/>
        <v>0</v>
      </c>
    </row>
    <row r="57" spans="2:9" ht="12.75">
      <c r="B57" s="68" t="s">
        <v>362</v>
      </c>
      <c r="C57" s="69"/>
      <c r="D57" s="57"/>
      <c r="E57" s="53"/>
      <c r="F57" s="57">
        <f t="shared" si="10"/>
        <v>0</v>
      </c>
      <c r="G57" s="53"/>
      <c r="H57" s="53"/>
      <c r="I57" s="53">
        <f t="shared" si="6"/>
        <v>0</v>
      </c>
    </row>
    <row r="58" spans="2:9" ht="12.75">
      <c r="B58" s="66" t="s">
        <v>363</v>
      </c>
      <c r="C58" s="67"/>
      <c r="D58" s="57">
        <f>SUM(D59:D61)</f>
        <v>5000000</v>
      </c>
      <c r="E58" s="57">
        <f>SUM(E59:E61)</f>
        <v>-5000000</v>
      </c>
      <c r="F58" s="57">
        <f>SUM(F59:F61)</f>
        <v>0</v>
      </c>
      <c r="G58" s="57">
        <f>SUM(G59:G61)</f>
        <v>0</v>
      </c>
      <c r="H58" s="57">
        <f>SUM(H59:H61)</f>
        <v>0</v>
      </c>
      <c r="I58" s="53">
        <f t="shared" si="6"/>
        <v>0</v>
      </c>
    </row>
    <row r="59" spans="2:9" ht="12.75">
      <c r="B59" s="68" t="s">
        <v>364</v>
      </c>
      <c r="C59" s="69"/>
      <c r="D59" s="57"/>
      <c r="E59" s="53"/>
      <c r="F59" s="57">
        <f t="shared" si="10"/>
        <v>0</v>
      </c>
      <c r="G59" s="53"/>
      <c r="H59" s="53"/>
      <c r="I59" s="53">
        <f t="shared" si="6"/>
        <v>0</v>
      </c>
    </row>
    <row r="60" spans="2:9" ht="12.75">
      <c r="B60" s="68" t="s">
        <v>365</v>
      </c>
      <c r="C60" s="69"/>
      <c r="D60" s="57">
        <v>5000000</v>
      </c>
      <c r="E60" s="53">
        <v>-5000000</v>
      </c>
      <c r="F60" s="57">
        <f t="shared" si="10"/>
        <v>0</v>
      </c>
      <c r="G60" s="53">
        <v>0</v>
      </c>
      <c r="H60" s="53">
        <v>0</v>
      </c>
      <c r="I60" s="53">
        <f t="shared" si="6"/>
        <v>0</v>
      </c>
    </row>
    <row r="61" spans="2:9" ht="12.75">
      <c r="B61" s="68" t="s">
        <v>366</v>
      </c>
      <c r="C61" s="69"/>
      <c r="D61" s="57"/>
      <c r="E61" s="53"/>
      <c r="F61" s="57">
        <f t="shared" si="10"/>
        <v>0</v>
      </c>
      <c r="G61" s="53"/>
      <c r="H61" s="53"/>
      <c r="I61" s="53">
        <f t="shared" si="6"/>
        <v>0</v>
      </c>
    </row>
    <row r="62" spans="2:9" ht="12.75" customHeight="1">
      <c r="B62" s="196" t="s">
        <v>367</v>
      </c>
      <c r="C62" s="197"/>
      <c r="D62" s="57">
        <f>SUM(D63:D70)</f>
        <v>0</v>
      </c>
      <c r="E62" s="57">
        <f>SUM(E63:E70)</f>
        <v>0</v>
      </c>
      <c r="F62" s="57">
        <f>F63+F64+F65+F66+F67+F69+F70</f>
        <v>0</v>
      </c>
      <c r="G62" s="57">
        <f>SUM(G63:G70)</f>
        <v>0</v>
      </c>
      <c r="H62" s="57">
        <f>SUM(H63:H70)</f>
        <v>0</v>
      </c>
      <c r="I62" s="53">
        <f t="shared" si="6"/>
        <v>0</v>
      </c>
    </row>
    <row r="63" spans="2:9" ht="12.75">
      <c r="B63" s="68" t="s">
        <v>368</v>
      </c>
      <c r="C63" s="69"/>
      <c r="D63" s="57"/>
      <c r="E63" s="53"/>
      <c r="F63" s="57">
        <f t="shared" si="10"/>
        <v>0</v>
      </c>
      <c r="G63" s="53"/>
      <c r="H63" s="53"/>
      <c r="I63" s="53">
        <f t="shared" si="6"/>
        <v>0</v>
      </c>
    </row>
    <row r="64" spans="2:9" ht="12.75">
      <c r="B64" s="68" t="s">
        <v>369</v>
      </c>
      <c r="C64" s="69"/>
      <c r="D64" s="57"/>
      <c r="E64" s="53"/>
      <c r="F64" s="57">
        <f t="shared" si="10"/>
        <v>0</v>
      </c>
      <c r="G64" s="53"/>
      <c r="H64" s="53"/>
      <c r="I64" s="53">
        <f t="shared" si="6"/>
        <v>0</v>
      </c>
    </row>
    <row r="65" spans="2:9" ht="12.75">
      <c r="B65" s="68" t="s">
        <v>370</v>
      </c>
      <c r="C65" s="69"/>
      <c r="D65" s="57"/>
      <c r="E65" s="53"/>
      <c r="F65" s="57">
        <f t="shared" si="10"/>
        <v>0</v>
      </c>
      <c r="G65" s="53"/>
      <c r="H65" s="53"/>
      <c r="I65" s="53">
        <f t="shared" si="6"/>
        <v>0</v>
      </c>
    </row>
    <row r="66" spans="2:9" ht="12.75">
      <c r="B66" s="68" t="s">
        <v>371</v>
      </c>
      <c r="C66" s="69"/>
      <c r="D66" s="57"/>
      <c r="E66" s="53"/>
      <c r="F66" s="57">
        <f t="shared" si="10"/>
        <v>0</v>
      </c>
      <c r="G66" s="53"/>
      <c r="H66" s="53"/>
      <c r="I66" s="53">
        <f t="shared" si="6"/>
        <v>0</v>
      </c>
    </row>
    <row r="67" spans="2:9" ht="12.75">
      <c r="B67" s="68" t="s">
        <v>372</v>
      </c>
      <c r="C67" s="69"/>
      <c r="D67" s="57"/>
      <c r="E67" s="53"/>
      <c r="F67" s="57">
        <f t="shared" si="10"/>
        <v>0</v>
      </c>
      <c r="G67" s="53"/>
      <c r="H67" s="53"/>
      <c r="I67" s="53">
        <f t="shared" si="6"/>
        <v>0</v>
      </c>
    </row>
    <row r="68" spans="2:9" ht="12.75">
      <c r="B68" s="68" t="s">
        <v>373</v>
      </c>
      <c r="C68" s="69"/>
      <c r="D68" s="57"/>
      <c r="E68" s="53"/>
      <c r="F68" s="57">
        <f t="shared" si="10"/>
        <v>0</v>
      </c>
      <c r="G68" s="53"/>
      <c r="H68" s="53"/>
      <c r="I68" s="53">
        <f t="shared" si="6"/>
        <v>0</v>
      </c>
    </row>
    <row r="69" spans="2:9" ht="12.75">
      <c r="B69" s="68" t="s">
        <v>374</v>
      </c>
      <c r="C69" s="69"/>
      <c r="D69" s="57"/>
      <c r="E69" s="53"/>
      <c r="F69" s="57">
        <f t="shared" si="10"/>
        <v>0</v>
      </c>
      <c r="G69" s="53"/>
      <c r="H69" s="53"/>
      <c r="I69" s="53">
        <f t="shared" si="6"/>
        <v>0</v>
      </c>
    </row>
    <row r="70" spans="2:9" ht="12.75">
      <c r="B70" s="68" t="s">
        <v>375</v>
      </c>
      <c r="C70" s="69"/>
      <c r="D70" s="57"/>
      <c r="E70" s="53"/>
      <c r="F70" s="57">
        <f t="shared" si="10"/>
        <v>0</v>
      </c>
      <c r="G70" s="53"/>
      <c r="H70" s="53"/>
      <c r="I70" s="53">
        <f t="shared" si="6"/>
        <v>0</v>
      </c>
    </row>
    <row r="71" spans="2:9" ht="12.75">
      <c r="B71" s="66" t="s">
        <v>376</v>
      </c>
      <c r="C71" s="67"/>
      <c r="D71" s="57">
        <f>SUM(D72:D74)</f>
        <v>0</v>
      </c>
      <c r="E71" s="57">
        <f>SUM(E72:E74)</f>
        <v>0</v>
      </c>
      <c r="F71" s="57">
        <f>SUM(F72:F74)</f>
        <v>0</v>
      </c>
      <c r="G71" s="57">
        <f>SUM(G72:G74)</f>
        <v>0</v>
      </c>
      <c r="H71" s="57">
        <f>SUM(H72:H74)</f>
        <v>0</v>
      </c>
      <c r="I71" s="53">
        <f t="shared" si="6"/>
        <v>0</v>
      </c>
    </row>
    <row r="72" spans="2:9" ht="12.75">
      <c r="B72" s="68" t="s">
        <v>377</v>
      </c>
      <c r="C72" s="69"/>
      <c r="D72" s="57"/>
      <c r="E72" s="53"/>
      <c r="F72" s="57">
        <f t="shared" si="10"/>
        <v>0</v>
      </c>
      <c r="G72" s="53"/>
      <c r="H72" s="53"/>
      <c r="I72" s="53">
        <f t="shared" si="6"/>
        <v>0</v>
      </c>
    </row>
    <row r="73" spans="2:9" ht="12.75">
      <c r="B73" s="68" t="s">
        <v>378</v>
      </c>
      <c r="C73" s="69"/>
      <c r="D73" s="57"/>
      <c r="E73" s="53"/>
      <c r="F73" s="57">
        <f t="shared" si="10"/>
        <v>0</v>
      </c>
      <c r="G73" s="53"/>
      <c r="H73" s="53"/>
      <c r="I73" s="53">
        <f t="shared" si="6"/>
        <v>0</v>
      </c>
    </row>
    <row r="74" spans="2:9" ht="12.75">
      <c r="B74" s="68" t="s">
        <v>379</v>
      </c>
      <c r="C74" s="69"/>
      <c r="D74" s="57"/>
      <c r="E74" s="53"/>
      <c r="F74" s="57">
        <f t="shared" si="10"/>
        <v>0</v>
      </c>
      <c r="G74" s="53"/>
      <c r="H74" s="53"/>
      <c r="I74" s="53">
        <f t="shared" si="6"/>
        <v>0</v>
      </c>
    </row>
    <row r="75" spans="2:9" ht="12.75">
      <c r="B75" s="66" t="s">
        <v>380</v>
      </c>
      <c r="C75" s="67"/>
      <c r="D75" s="57">
        <f>SUM(D76:D82)</f>
        <v>0</v>
      </c>
      <c r="E75" s="57">
        <f>SUM(E76:E82)</f>
        <v>0</v>
      </c>
      <c r="F75" s="57">
        <f>SUM(F76:F82)</f>
        <v>0</v>
      </c>
      <c r="G75" s="57">
        <f>SUM(G76:G82)</f>
        <v>0</v>
      </c>
      <c r="H75" s="57">
        <f>SUM(H76:H82)</f>
        <v>0</v>
      </c>
      <c r="I75" s="53">
        <f t="shared" si="6"/>
        <v>0</v>
      </c>
    </row>
    <row r="76" spans="2:9" ht="12.75">
      <c r="B76" s="68" t="s">
        <v>381</v>
      </c>
      <c r="C76" s="69"/>
      <c r="D76" s="57"/>
      <c r="E76" s="53"/>
      <c r="F76" s="57">
        <f t="shared" si="10"/>
        <v>0</v>
      </c>
      <c r="G76" s="53"/>
      <c r="H76" s="53"/>
      <c r="I76" s="53">
        <f t="shared" si="6"/>
        <v>0</v>
      </c>
    </row>
    <row r="77" spans="2:9" ht="12.75">
      <c r="B77" s="68" t="s">
        <v>382</v>
      </c>
      <c r="C77" s="69"/>
      <c r="D77" s="57"/>
      <c r="E77" s="53"/>
      <c r="F77" s="57">
        <f t="shared" si="10"/>
        <v>0</v>
      </c>
      <c r="G77" s="53"/>
      <c r="H77" s="53"/>
      <c r="I77" s="53">
        <f t="shared" si="6"/>
        <v>0</v>
      </c>
    </row>
    <row r="78" spans="2:9" ht="12.75">
      <c r="B78" s="68" t="s">
        <v>383</v>
      </c>
      <c r="C78" s="69"/>
      <c r="D78" s="57"/>
      <c r="E78" s="53"/>
      <c r="F78" s="57">
        <f t="shared" si="10"/>
        <v>0</v>
      </c>
      <c r="G78" s="53"/>
      <c r="H78" s="53"/>
      <c r="I78" s="53">
        <f t="shared" si="6"/>
        <v>0</v>
      </c>
    </row>
    <row r="79" spans="2:9" ht="12.75">
      <c r="B79" s="68" t="s">
        <v>384</v>
      </c>
      <c r="C79" s="69"/>
      <c r="D79" s="57"/>
      <c r="E79" s="53"/>
      <c r="F79" s="57">
        <f t="shared" si="10"/>
        <v>0</v>
      </c>
      <c r="G79" s="53"/>
      <c r="H79" s="53"/>
      <c r="I79" s="53">
        <f t="shared" si="6"/>
        <v>0</v>
      </c>
    </row>
    <row r="80" spans="2:9" ht="12.75">
      <c r="B80" s="68" t="s">
        <v>385</v>
      </c>
      <c r="C80" s="69"/>
      <c r="D80" s="57"/>
      <c r="E80" s="53"/>
      <c r="F80" s="57">
        <f t="shared" si="10"/>
        <v>0</v>
      </c>
      <c r="G80" s="53"/>
      <c r="H80" s="53"/>
      <c r="I80" s="53">
        <f t="shared" si="6"/>
        <v>0</v>
      </c>
    </row>
    <row r="81" spans="2:9" ht="12.75">
      <c r="B81" s="68" t="s">
        <v>386</v>
      </c>
      <c r="C81" s="69"/>
      <c r="D81" s="57"/>
      <c r="E81" s="53"/>
      <c r="F81" s="57">
        <f t="shared" si="10"/>
        <v>0</v>
      </c>
      <c r="G81" s="53"/>
      <c r="H81" s="53"/>
      <c r="I81" s="53">
        <f t="shared" si="6"/>
        <v>0</v>
      </c>
    </row>
    <row r="82" spans="2:9" ht="12.75">
      <c r="B82" s="68" t="s">
        <v>387</v>
      </c>
      <c r="C82" s="69"/>
      <c r="D82" s="57"/>
      <c r="E82" s="53"/>
      <c r="F82" s="57">
        <f t="shared" si="10"/>
        <v>0</v>
      </c>
      <c r="G82" s="53"/>
      <c r="H82" s="53"/>
      <c r="I82" s="53">
        <f t="shared" si="6"/>
        <v>0</v>
      </c>
    </row>
    <row r="83" spans="2:9" ht="5.25" customHeight="1">
      <c r="B83" s="70"/>
      <c r="C83" s="71"/>
      <c r="D83" s="72"/>
      <c r="E83" s="59"/>
      <c r="F83" s="59"/>
      <c r="G83" s="59"/>
      <c r="H83" s="59"/>
      <c r="I83" s="59"/>
    </row>
    <row r="84" spans="2:9" ht="12.75">
      <c r="B84" s="73" t="s">
        <v>388</v>
      </c>
      <c r="C84" s="74"/>
      <c r="D84" s="75">
        <f aca="true" t="shared" si="12" ref="D84:I84">D85+D103+D93+D113+D123+D133+D137+D146+D150</f>
        <v>0</v>
      </c>
      <c r="E84" s="75">
        <f>E85+E103+E93+E113+E123+E133+E137+E146+E150</f>
        <v>4504672.140000001</v>
      </c>
      <c r="F84" s="75">
        <f t="shared" si="12"/>
        <v>4504672.140000001</v>
      </c>
      <c r="G84" s="75">
        <f>G85+G103+G93+G113+G123+G133+G137+G146+G150</f>
        <v>1905305.07</v>
      </c>
      <c r="H84" s="75">
        <f>H85+H103+H93+H113+H123+H133+H137+H146+H150</f>
        <v>1905305.07</v>
      </c>
      <c r="I84" s="75">
        <f t="shared" si="12"/>
        <v>2599367.0700000003</v>
      </c>
    </row>
    <row r="85" spans="2:9" ht="12.75">
      <c r="B85" s="66" t="s">
        <v>315</v>
      </c>
      <c r="C85" s="67"/>
      <c r="D85" s="57">
        <f>SUM(D86:D92)</f>
        <v>0</v>
      </c>
      <c r="E85" s="57">
        <f>SUM(E86:E92)</f>
        <v>0</v>
      </c>
      <c r="F85" s="57">
        <f>SUM(F86:F92)</f>
        <v>0</v>
      </c>
      <c r="G85" s="57">
        <f>SUM(G86:G92)</f>
        <v>0</v>
      </c>
      <c r="H85" s="57">
        <f>SUM(H86:H92)</f>
        <v>0</v>
      </c>
      <c r="I85" s="53">
        <f aca="true" t="shared" si="13" ref="I85:I148">F85-G85</f>
        <v>0</v>
      </c>
    </row>
    <row r="86" spans="2:9" ht="12.75">
      <c r="B86" s="68" t="s">
        <v>316</v>
      </c>
      <c r="C86" s="69"/>
      <c r="D86" s="57"/>
      <c r="E86" s="53"/>
      <c r="F86" s="57">
        <f aca="true" t="shared" si="14" ref="F86:F102">D86+E86</f>
        <v>0</v>
      </c>
      <c r="G86" s="53"/>
      <c r="H86" s="53"/>
      <c r="I86" s="53">
        <f t="shared" si="13"/>
        <v>0</v>
      </c>
    </row>
    <row r="87" spans="2:9" ht="12.75">
      <c r="B87" s="68" t="s">
        <v>317</v>
      </c>
      <c r="C87" s="69"/>
      <c r="D87" s="57"/>
      <c r="E87" s="53"/>
      <c r="F87" s="57">
        <f t="shared" si="14"/>
        <v>0</v>
      </c>
      <c r="G87" s="53"/>
      <c r="H87" s="53"/>
      <c r="I87" s="53">
        <f t="shared" si="13"/>
        <v>0</v>
      </c>
    </row>
    <row r="88" spans="2:9" ht="12.75">
      <c r="B88" s="68" t="s">
        <v>318</v>
      </c>
      <c r="C88" s="69"/>
      <c r="D88" s="57"/>
      <c r="E88" s="53"/>
      <c r="F88" s="57">
        <f t="shared" si="14"/>
        <v>0</v>
      </c>
      <c r="G88" s="53"/>
      <c r="H88" s="53"/>
      <c r="I88" s="53">
        <f t="shared" si="13"/>
        <v>0</v>
      </c>
    </row>
    <row r="89" spans="2:9" ht="12.75">
      <c r="B89" s="68" t="s">
        <v>319</v>
      </c>
      <c r="C89" s="69"/>
      <c r="D89" s="57"/>
      <c r="E89" s="53"/>
      <c r="F89" s="57">
        <f t="shared" si="14"/>
        <v>0</v>
      </c>
      <c r="G89" s="53"/>
      <c r="H89" s="53"/>
      <c r="I89" s="53">
        <f t="shared" si="13"/>
        <v>0</v>
      </c>
    </row>
    <row r="90" spans="2:9" ht="12.75">
      <c r="B90" s="68" t="s">
        <v>320</v>
      </c>
      <c r="C90" s="69"/>
      <c r="D90" s="57"/>
      <c r="E90" s="53"/>
      <c r="F90" s="57">
        <f t="shared" si="14"/>
        <v>0</v>
      </c>
      <c r="G90" s="53"/>
      <c r="H90" s="53"/>
      <c r="I90" s="53">
        <f t="shared" si="13"/>
        <v>0</v>
      </c>
    </row>
    <row r="91" spans="2:9" ht="12.75">
      <c r="B91" s="68" t="s">
        <v>321</v>
      </c>
      <c r="C91" s="69"/>
      <c r="D91" s="57"/>
      <c r="E91" s="53"/>
      <c r="F91" s="57">
        <f t="shared" si="14"/>
        <v>0</v>
      </c>
      <c r="G91" s="53"/>
      <c r="H91" s="53"/>
      <c r="I91" s="53">
        <f t="shared" si="13"/>
        <v>0</v>
      </c>
    </row>
    <row r="92" spans="2:9" ht="12.75">
      <c r="B92" s="68" t="s">
        <v>322</v>
      </c>
      <c r="C92" s="69"/>
      <c r="D92" s="57"/>
      <c r="E92" s="53"/>
      <c r="F92" s="57">
        <f t="shared" si="14"/>
        <v>0</v>
      </c>
      <c r="G92" s="53"/>
      <c r="H92" s="53"/>
      <c r="I92" s="53">
        <f t="shared" si="13"/>
        <v>0</v>
      </c>
    </row>
    <row r="93" spans="2:9" ht="12.75">
      <c r="B93" s="66" t="s">
        <v>323</v>
      </c>
      <c r="C93" s="67"/>
      <c r="D93" s="57">
        <f>SUM(D94:D102)</f>
        <v>0</v>
      </c>
      <c r="E93" s="57">
        <f>SUM(E94:E102)</f>
        <v>0</v>
      </c>
      <c r="F93" s="57">
        <f>SUM(F94:F102)</f>
        <v>0</v>
      </c>
      <c r="G93" s="57">
        <f>SUM(G94:G102)</f>
        <v>0</v>
      </c>
      <c r="H93" s="57">
        <f>SUM(H94:H102)</f>
        <v>0</v>
      </c>
      <c r="I93" s="53">
        <f t="shared" si="13"/>
        <v>0</v>
      </c>
    </row>
    <row r="94" spans="2:9" ht="12.75">
      <c r="B94" s="68" t="s">
        <v>324</v>
      </c>
      <c r="C94" s="69"/>
      <c r="D94" s="57"/>
      <c r="E94" s="53"/>
      <c r="F94" s="57">
        <f t="shared" si="14"/>
        <v>0</v>
      </c>
      <c r="G94" s="53"/>
      <c r="H94" s="53"/>
      <c r="I94" s="53">
        <f t="shared" si="13"/>
        <v>0</v>
      </c>
    </row>
    <row r="95" spans="2:9" ht="12.75">
      <c r="B95" s="68" t="s">
        <v>325</v>
      </c>
      <c r="C95" s="69"/>
      <c r="D95" s="57"/>
      <c r="E95" s="53"/>
      <c r="F95" s="57">
        <f t="shared" si="14"/>
        <v>0</v>
      </c>
      <c r="G95" s="53"/>
      <c r="H95" s="53"/>
      <c r="I95" s="53">
        <f t="shared" si="13"/>
        <v>0</v>
      </c>
    </row>
    <row r="96" spans="2:9" ht="12.75">
      <c r="B96" s="68" t="s">
        <v>326</v>
      </c>
      <c r="C96" s="69"/>
      <c r="D96" s="57"/>
      <c r="E96" s="53"/>
      <c r="F96" s="57">
        <f t="shared" si="14"/>
        <v>0</v>
      </c>
      <c r="G96" s="53"/>
      <c r="H96" s="53"/>
      <c r="I96" s="53">
        <f t="shared" si="13"/>
        <v>0</v>
      </c>
    </row>
    <row r="97" spans="2:9" ht="12.75">
      <c r="B97" s="68" t="s">
        <v>327</v>
      </c>
      <c r="C97" s="69"/>
      <c r="D97" s="57"/>
      <c r="E97" s="53"/>
      <c r="F97" s="57">
        <f t="shared" si="14"/>
        <v>0</v>
      </c>
      <c r="G97" s="53"/>
      <c r="H97" s="53"/>
      <c r="I97" s="53">
        <f t="shared" si="13"/>
        <v>0</v>
      </c>
    </row>
    <row r="98" spans="2:9" ht="12.75">
      <c r="B98" s="68" t="s">
        <v>328</v>
      </c>
      <c r="C98" s="69"/>
      <c r="D98" s="57"/>
      <c r="E98" s="53"/>
      <c r="F98" s="57">
        <f t="shared" si="14"/>
        <v>0</v>
      </c>
      <c r="G98" s="53"/>
      <c r="H98" s="53"/>
      <c r="I98" s="53">
        <f t="shared" si="13"/>
        <v>0</v>
      </c>
    </row>
    <row r="99" spans="2:9" ht="12.75">
      <c r="B99" s="68" t="s">
        <v>329</v>
      </c>
      <c r="C99" s="69"/>
      <c r="D99" s="57"/>
      <c r="E99" s="53"/>
      <c r="F99" s="57">
        <f t="shared" si="14"/>
        <v>0</v>
      </c>
      <c r="G99" s="53"/>
      <c r="H99" s="53"/>
      <c r="I99" s="53">
        <f t="shared" si="13"/>
        <v>0</v>
      </c>
    </row>
    <row r="100" spans="2:9" ht="12.75">
      <c r="B100" s="68" t="s">
        <v>330</v>
      </c>
      <c r="C100" s="69"/>
      <c r="D100" s="57"/>
      <c r="E100" s="53"/>
      <c r="F100" s="57">
        <f t="shared" si="14"/>
        <v>0</v>
      </c>
      <c r="G100" s="53"/>
      <c r="H100" s="53"/>
      <c r="I100" s="53">
        <f t="shared" si="13"/>
        <v>0</v>
      </c>
    </row>
    <row r="101" spans="2:9" ht="12.75">
      <c r="B101" s="68" t="s">
        <v>331</v>
      </c>
      <c r="C101" s="69"/>
      <c r="D101" s="57"/>
      <c r="E101" s="53"/>
      <c r="F101" s="57">
        <f t="shared" si="14"/>
        <v>0</v>
      </c>
      <c r="G101" s="53"/>
      <c r="H101" s="53"/>
      <c r="I101" s="53">
        <f t="shared" si="13"/>
        <v>0</v>
      </c>
    </row>
    <row r="102" spans="2:9" ht="12.75">
      <c r="B102" s="68" t="s">
        <v>332</v>
      </c>
      <c r="C102" s="69"/>
      <c r="D102" s="57"/>
      <c r="E102" s="53"/>
      <c r="F102" s="57">
        <f t="shared" si="14"/>
        <v>0</v>
      </c>
      <c r="G102" s="53"/>
      <c r="H102" s="53"/>
      <c r="I102" s="53">
        <f t="shared" si="13"/>
        <v>0</v>
      </c>
    </row>
    <row r="103" spans="2:9" ht="12.75">
      <c r="B103" s="66" t="s">
        <v>333</v>
      </c>
      <c r="C103" s="67"/>
      <c r="D103" s="57">
        <f>SUM(D104:D112)</f>
        <v>0</v>
      </c>
      <c r="E103" s="57">
        <f>SUM(E104:E112)</f>
        <v>2354672.14</v>
      </c>
      <c r="F103" s="57">
        <f>SUM(F104:F112)</f>
        <v>2354672.14</v>
      </c>
      <c r="G103" s="57">
        <f>SUM(G104:G112)</f>
        <v>1905305.07</v>
      </c>
      <c r="H103" s="57">
        <f>SUM(H104:H112)</f>
        <v>1905305.07</v>
      </c>
      <c r="I103" s="53">
        <f t="shared" si="13"/>
        <v>449367.07000000007</v>
      </c>
    </row>
    <row r="104" spans="2:9" ht="12.75">
      <c r="B104" s="68" t="s">
        <v>334</v>
      </c>
      <c r="C104" s="69"/>
      <c r="D104" s="57"/>
      <c r="E104" s="53"/>
      <c r="F104" s="53">
        <f>D104+E104</f>
        <v>0</v>
      </c>
      <c r="G104" s="53"/>
      <c r="H104" s="53"/>
      <c r="I104" s="53">
        <f t="shared" si="13"/>
        <v>0</v>
      </c>
    </row>
    <row r="105" spans="2:9" ht="12.75">
      <c r="B105" s="68" t="s">
        <v>335</v>
      </c>
      <c r="C105" s="69"/>
      <c r="D105" s="57"/>
      <c r="E105" s="53"/>
      <c r="F105" s="53">
        <f aca="true" t="shared" si="15" ref="F105:F112">D105+E105</f>
        <v>0</v>
      </c>
      <c r="G105" s="53"/>
      <c r="H105" s="53"/>
      <c r="I105" s="53">
        <f t="shared" si="13"/>
        <v>0</v>
      </c>
    </row>
    <row r="106" spans="2:9" ht="12.75">
      <c r="B106" s="68" t="s">
        <v>336</v>
      </c>
      <c r="C106" s="69"/>
      <c r="D106" s="57"/>
      <c r="E106" s="53"/>
      <c r="F106" s="53">
        <f t="shared" si="15"/>
        <v>0</v>
      </c>
      <c r="G106" s="53"/>
      <c r="H106" s="53"/>
      <c r="I106" s="53">
        <f t="shared" si="13"/>
        <v>0</v>
      </c>
    </row>
    <row r="107" spans="2:9" ht="12.75">
      <c r="B107" s="68" t="s">
        <v>337</v>
      </c>
      <c r="C107" s="69"/>
      <c r="D107" s="57">
        <v>0</v>
      </c>
      <c r="E107" s="53">
        <v>487.2</v>
      </c>
      <c r="F107" s="53">
        <f t="shared" si="15"/>
        <v>487.2</v>
      </c>
      <c r="G107" s="53">
        <v>487.2</v>
      </c>
      <c r="H107" s="53">
        <v>487.2</v>
      </c>
      <c r="I107" s="53">
        <f t="shared" si="13"/>
        <v>0</v>
      </c>
    </row>
    <row r="108" spans="2:9" ht="12.75">
      <c r="B108" s="68" t="s">
        <v>338</v>
      </c>
      <c r="C108" s="69"/>
      <c r="D108" s="57">
        <v>0</v>
      </c>
      <c r="E108" s="53">
        <v>2354184.94</v>
      </c>
      <c r="F108" s="53">
        <f t="shared" si="15"/>
        <v>2354184.94</v>
      </c>
      <c r="G108" s="53">
        <v>1904817.87</v>
      </c>
      <c r="H108" s="53">
        <v>1904817.87</v>
      </c>
      <c r="I108" s="53">
        <f t="shared" si="13"/>
        <v>449367.06999999983</v>
      </c>
    </row>
    <row r="109" spans="2:9" ht="12.75">
      <c r="B109" s="68" t="s">
        <v>339</v>
      </c>
      <c r="C109" s="69"/>
      <c r="D109" s="57"/>
      <c r="E109" s="53"/>
      <c r="F109" s="53">
        <f t="shared" si="15"/>
        <v>0</v>
      </c>
      <c r="G109" s="53"/>
      <c r="H109" s="53"/>
      <c r="I109" s="53">
        <f t="shared" si="13"/>
        <v>0</v>
      </c>
    </row>
    <row r="110" spans="2:9" ht="12.75">
      <c r="B110" s="68" t="s">
        <v>340</v>
      </c>
      <c r="C110" s="69"/>
      <c r="D110" s="57"/>
      <c r="E110" s="53"/>
      <c r="F110" s="53">
        <f t="shared" si="15"/>
        <v>0</v>
      </c>
      <c r="G110" s="53"/>
      <c r="H110" s="53"/>
      <c r="I110" s="53">
        <f t="shared" si="13"/>
        <v>0</v>
      </c>
    </row>
    <row r="111" spans="2:9" ht="12.75">
      <c r="B111" s="68" t="s">
        <v>341</v>
      </c>
      <c r="C111" s="69"/>
      <c r="D111" s="57"/>
      <c r="E111" s="53"/>
      <c r="F111" s="53">
        <f t="shared" si="15"/>
        <v>0</v>
      </c>
      <c r="G111" s="53"/>
      <c r="H111" s="53"/>
      <c r="I111" s="53">
        <f t="shared" si="13"/>
        <v>0</v>
      </c>
    </row>
    <row r="112" spans="2:9" ht="12.75">
      <c r="B112" s="68" t="s">
        <v>342</v>
      </c>
      <c r="C112" s="69"/>
      <c r="D112" s="57"/>
      <c r="E112" s="53"/>
      <c r="F112" s="53">
        <f t="shared" si="15"/>
        <v>0</v>
      </c>
      <c r="G112" s="53"/>
      <c r="H112" s="53"/>
      <c r="I112" s="53">
        <f t="shared" si="13"/>
        <v>0</v>
      </c>
    </row>
    <row r="113" spans="2:9" ht="25.5" customHeight="1">
      <c r="B113" s="196" t="s">
        <v>343</v>
      </c>
      <c r="C113" s="197"/>
      <c r="D113" s="57">
        <f>SUM(D114:D122)</f>
        <v>0</v>
      </c>
      <c r="E113" s="57">
        <f>SUM(E114:E122)</f>
        <v>0</v>
      </c>
      <c r="F113" s="57">
        <f>SUM(F114:F122)</f>
        <v>0</v>
      </c>
      <c r="G113" s="57">
        <f>SUM(G114:G122)</f>
        <v>0</v>
      </c>
      <c r="H113" s="57">
        <f>SUM(H114:H122)</f>
        <v>0</v>
      </c>
      <c r="I113" s="53">
        <f t="shared" si="13"/>
        <v>0</v>
      </c>
    </row>
    <row r="114" spans="2:9" ht="12.75">
      <c r="B114" s="68" t="s">
        <v>344</v>
      </c>
      <c r="C114" s="69"/>
      <c r="D114" s="57"/>
      <c r="E114" s="53"/>
      <c r="F114" s="53">
        <f>D114+E114</f>
        <v>0</v>
      </c>
      <c r="G114" s="53"/>
      <c r="H114" s="53"/>
      <c r="I114" s="53">
        <f t="shared" si="13"/>
        <v>0</v>
      </c>
    </row>
    <row r="115" spans="2:9" ht="12.75">
      <c r="B115" s="68" t="s">
        <v>345</v>
      </c>
      <c r="C115" s="69"/>
      <c r="D115" s="57"/>
      <c r="E115" s="53"/>
      <c r="F115" s="53">
        <f aca="true" t="shared" si="16" ref="F115:F122">D115+E115</f>
        <v>0</v>
      </c>
      <c r="G115" s="53"/>
      <c r="H115" s="53"/>
      <c r="I115" s="53">
        <f t="shared" si="13"/>
        <v>0</v>
      </c>
    </row>
    <row r="116" spans="2:9" ht="12.75">
      <c r="B116" s="68" t="s">
        <v>346</v>
      </c>
      <c r="C116" s="69"/>
      <c r="D116" s="57"/>
      <c r="E116" s="53"/>
      <c r="F116" s="53">
        <f t="shared" si="16"/>
        <v>0</v>
      </c>
      <c r="G116" s="53"/>
      <c r="H116" s="53"/>
      <c r="I116" s="53">
        <f t="shared" si="13"/>
        <v>0</v>
      </c>
    </row>
    <row r="117" spans="2:9" ht="12.75">
      <c r="B117" s="68" t="s">
        <v>347</v>
      </c>
      <c r="C117" s="69"/>
      <c r="D117" s="57"/>
      <c r="E117" s="53"/>
      <c r="F117" s="53">
        <f t="shared" si="16"/>
        <v>0</v>
      </c>
      <c r="G117" s="53"/>
      <c r="H117" s="53"/>
      <c r="I117" s="53">
        <f t="shared" si="13"/>
        <v>0</v>
      </c>
    </row>
    <row r="118" spans="2:9" ht="12.75">
      <c r="B118" s="68" t="s">
        <v>348</v>
      </c>
      <c r="C118" s="69"/>
      <c r="D118" s="57"/>
      <c r="E118" s="53"/>
      <c r="F118" s="53">
        <f t="shared" si="16"/>
        <v>0</v>
      </c>
      <c r="G118" s="53"/>
      <c r="H118" s="53"/>
      <c r="I118" s="53">
        <f t="shared" si="13"/>
        <v>0</v>
      </c>
    </row>
    <row r="119" spans="2:9" ht="12.75">
      <c r="B119" s="68" t="s">
        <v>349</v>
      </c>
      <c r="C119" s="69"/>
      <c r="D119" s="57"/>
      <c r="E119" s="53"/>
      <c r="F119" s="53">
        <f t="shared" si="16"/>
        <v>0</v>
      </c>
      <c r="G119" s="53"/>
      <c r="H119" s="53"/>
      <c r="I119" s="53">
        <f t="shared" si="13"/>
        <v>0</v>
      </c>
    </row>
    <row r="120" spans="2:9" ht="12.75">
      <c r="B120" s="68" t="s">
        <v>350</v>
      </c>
      <c r="C120" s="69"/>
      <c r="D120" s="57"/>
      <c r="E120" s="53"/>
      <c r="F120" s="53">
        <f t="shared" si="16"/>
        <v>0</v>
      </c>
      <c r="G120" s="53"/>
      <c r="H120" s="53"/>
      <c r="I120" s="53">
        <f t="shared" si="13"/>
        <v>0</v>
      </c>
    </row>
    <row r="121" spans="2:9" ht="12.75">
      <c r="B121" s="68" t="s">
        <v>351</v>
      </c>
      <c r="C121" s="69"/>
      <c r="D121" s="57"/>
      <c r="E121" s="53"/>
      <c r="F121" s="53">
        <f t="shared" si="16"/>
        <v>0</v>
      </c>
      <c r="G121" s="53"/>
      <c r="H121" s="53"/>
      <c r="I121" s="53">
        <f t="shared" si="13"/>
        <v>0</v>
      </c>
    </row>
    <row r="122" spans="2:9" ht="12.75">
      <c r="B122" s="68" t="s">
        <v>352</v>
      </c>
      <c r="C122" s="69"/>
      <c r="D122" s="57"/>
      <c r="E122" s="53"/>
      <c r="F122" s="53">
        <f t="shared" si="16"/>
        <v>0</v>
      </c>
      <c r="G122" s="53"/>
      <c r="H122" s="53"/>
      <c r="I122" s="53">
        <f t="shared" si="13"/>
        <v>0</v>
      </c>
    </row>
    <row r="123" spans="2:9" ht="12.75">
      <c r="B123" s="66" t="s">
        <v>353</v>
      </c>
      <c r="C123" s="67"/>
      <c r="D123" s="57">
        <f>SUM(D124:D132)</f>
        <v>0</v>
      </c>
      <c r="E123" s="57">
        <f>SUM(E124:E132)</f>
        <v>1246829.33</v>
      </c>
      <c r="F123" s="57">
        <f>SUM(F124:F132)</f>
        <v>1246829.33</v>
      </c>
      <c r="G123" s="57">
        <f>SUM(G124:G132)</f>
        <v>0</v>
      </c>
      <c r="H123" s="57">
        <f>SUM(H124:H132)</f>
        <v>0</v>
      </c>
      <c r="I123" s="53">
        <f t="shared" si="13"/>
        <v>1246829.33</v>
      </c>
    </row>
    <row r="124" spans="2:9" ht="12.75">
      <c r="B124" s="68" t="s">
        <v>354</v>
      </c>
      <c r="C124" s="69"/>
      <c r="D124" s="57"/>
      <c r="E124" s="53"/>
      <c r="F124" s="53">
        <f>D124+E124</f>
        <v>0</v>
      </c>
      <c r="G124" s="53"/>
      <c r="H124" s="53"/>
      <c r="I124" s="53">
        <f t="shared" si="13"/>
        <v>0</v>
      </c>
    </row>
    <row r="125" spans="2:9" ht="12.75">
      <c r="B125" s="68" t="s">
        <v>355</v>
      </c>
      <c r="C125" s="69"/>
      <c r="D125" s="57"/>
      <c r="E125" s="53"/>
      <c r="F125" s="53">
        <f aca="true" t="shared" si="17" ref="F125:F132">D125+E125</f>
        <v>0</v>
      </c>
      <c r="G125" s="53"/>
      <c r="H125" s="53"/>
      <c r="I125" s="53">
        <f t="shared" si="13"/>
        <v>0</v>
      </c>
    </row>
    <row r="126" spans="2:9" ht="12.75">
      <c r="B126" s="68" t="s">
        <v>356</v>
      </c>
      <c r="C126" s="69"/>
      <c r="D126" s="57">
        <v>0</v>
      </c>
      <c r="E126" s="53">
        <v>1246829.33</v>
      </c>
      <c r="F126" s="53">
        <f t="shared" si="17"/>
        <v>1246829.33</v>
      </c>
      <c r="G126" s="53">
        <v>0</v>
      </c>
      <c r="H126" s="53">
        <v>0</v>
      </c>
      <c r="I126" s="53">
        <f t="shared" si="13"/>
        <v>1246829.33</v>
      </c>
    </row>
    <row r="127" spans="2:9" ht="12.75">
      <c r="B127" s="68" t="s">
        <v>357</v>
      </c>
      <c r="C127" s="69"/>
      <c r="D127" s="57"/>
      <c r="E127" s="53"/>
      <c r="F127" s="53">
        <f t="shared" si="17"/>
        <v>0</v>
      </c>
      <c r="G127" s="53"/>
      <c r="H127" s="53"/>
      <c r="I127" s="53">
        <f t="shared" si="13"/>
        <v>0</v>
      </c>
    </row>
    <row r="128" spans="2:9" ht="12.75">
      <c r="B128" s="68" t="s">
        <v>358</v>
      </c>
      <c r="C128" s="69"/>
      <c r="D128" s="57"/>
      <c r="E128" s="53"/>
      <c r="F128" s="53">
        <f t="shared" si="17"/>
        <v>0</v>
      </c>
      <c r="G128" s="53"/>
      <c r="H128" s="53"/>
      <c r="I128" s="53">
        <f t="shared" si="13"/>
        <v>0</v>
      </c>
    </row>
    <row r="129" spans="2:9" ht="12.75">
      <c r="B129" s="68" t="s">
        <v>359</v>
      </c>
      <c r="C129" s="69"/>
      <c r="D129" s="57"/>
      <c r="E129" s="53"/>
      <c r="F129" s="53">
        <f t="shared" si="17"/>
        <v>0</v>
      </c>
      <c r="G129" s="53"/>
      <c r="H129" s="53"/>
      <c r="I129" s="53">
        <f t="shared" si="13"/>
        <v>0</v>
      </c>
    </row>
    <row r="130" spans="2:9" ht="12.75">
      <c r="B130" s="68" t="s">
        <v>360</v>
      </c>
      <c r="C130" s="69"/>
      <c r="D130" s="57"/>
      <c r="E130" s="53"/>
      <c r="F130" s="53">
        <f t="shared" si="17"/>
        <v>0</v>
      </c>
      <c r="G130" s="53"/>
      <c r="H130" s="53"/>
      <c r="I130" s="53">
        <f t="shared" si="13"/>
        <v>0</v>
      </c>
    </row>
    <row r="131" spans="2:9" ht="12.75">
      <c r="B131" s="68" t="s">
        <v>361</v>
      </c>
      <c r="C131" s="69"/>
      <c r="D131" s="57"/>
      <c r="E131" s="53"/>
      <c r="F131" s="53">
        <f t="shared" si="17"/>
        <v>0</v>
      </c>
      <c r="G131" s="53"/>
      <c r="H131" s="53"/>
      <c r="I131" s="53">
        <f t="shared" si="13"/>
        <v>0</v>
      </c>
    </row>
    <row r="132" spans="2:9" ht="12.75">
      <c r="B132" s="68" t="s">
        <v>362</v>
      </c>
      <c r="C132" s="69"/>
      <c r="D132" s="57"/>
      <c r="E132" s="53"/>
      <c r="F132" s="53">
        <f t="shared" si="17"/>
        <v>0</v>
      </c>
      <c r="G132" s="53"/>
      <c r="H132" s="53"/>
      <c r="I132" s="53">
        <f t="shared" si="13"/>
        <v>0</v>
      </c>
    </row>
    <row r="133" spans="2:9" ht="12.75">
      <c r="B133" s="66" t="s">
        <v>363</v>
      </c>
      <c r="C133" s="67"/>
      <c r="D133" s="57">
        <f>SUM(D134:D136)</f>
        <v>0</v>
      </c>
      <c r="E133" s="57">
        <f>SUM(E134:E136)</f>
        <v>903170.67</v>
      </c>
      <c r="F133" s="57">
        <f>SUM(F134:F136)</f>
        <v>903170.67</v>
      </c>
      <c r="G133" s="57">
        <f>SUM(G134:G136)</f>
        <v>0</v>
      </c>
      <c r="H133" s="57">
        <f>SUM(H134:H136)</f>
        <v>0</v>
      </c>
      <c r="I133" s="53">
        <f t="shared" si="13"/>
        <v>903170.67</v>
      </c>
    </row>
    <row r="134" spans="2:9" ht="12.75">
      <c r="B134" s="68" t="s">
        <v>364</v>
      </c>
      <c r="C134" s="69"/>
      <c r="D134" s="57"/>
      <c r="E134" s="53"/>
      <c r="F134" s="53">
        <f>D134+E134</f>
        <v>0</v>
      </c>
      <c r="G134" s="53"/>
      <c r="H134" s="53"/>
      <c r="I134" s="53">
        <f t="shared" si="13"/>
        <v>0</v>
      </c>
    </row>
    <row r="135" spans="2:9" ht="12.75">
      <c r="B135" s="68" t="s">
        <v>365</v>
      </c>
      <c r="C135" s="69"/>
      <c r="D135" s="57">
        <v>0</v>
      </c>
      <c r="E135" s="53">
        <v>903170.67</v>
      </c>
      <c r="F135" s="53">
        <f>D135+E135</f>
        <v>903170.67</v>
      </c>
      <c r="G135" s="53">
        <v>0</v>
      </c>
      <c r="H135" s="53">
        <v>0</v>
      </c>
      <c r="I135" s="53">
        <f t="shared" si="13"/>
        <v>903170.67</v>
      </c>
    </row>
    <row r="136" spans="2:9" ht="12.75">
      <c r="B136" s="68" t="s">
        <v>366</v>
      </c>
      <c r="C136" s="69"/>
      <c r="D136" s="57"/>
      <c r="E136" s="53"/>
      <c r="F136" s="53">
        <f>D136+E136</f>
        <v>0</v>
      </c>
      <c r="G136" s="53"/>
      <c r="H136" s="53"/>
      <c r="I136" s="53">
        <f t="shared" si="13"/>
        <v>0</v>
      </c>
    </row>
    <row r="137" spans="2:9" ht="12.75">
      <c r="B137" s="66" t="s">
        <v>367</v>
      </c>
      <c r="C137" s="67"/>
      <c r="D137" s="57">
        <f>SUM(D138:D145)</f>
        <v>0</v>
      </c>
      <c r="E137" s="57">
        <f>SUM(E138:E145)</f>
        <v>0</v>
      </c>
      <c r="F137" s="57">
        <f>F138+F139+F140+F141+F142+F144+F145</f>
        <v>0</v>
      </c>
      <c r="G137" s="57">
        <f>SUM(G138:G145)</f>
        <v>0</v>
      </c>
      <c r="H137" s="57">
        <f>SUM(H138:H145)</f>
        <v>0</v>
      </c>
      <c r="I137" s="53">
        <f t="shared" si="13"/>
        <v>0</v>
      </c>
    </row>
    <row r="138" spans="2:9" ht="12.75">
      <c r="B138" s="68" t="s">
        <v>368</v>
      </c>
      <c r="C138" s="69"/>
      <c r="D138" s="57"/>
      <c r="E138" s="53"/>
      <c r="F138" s="53">
        <f>D138+E138</f>
        <v>0</v>
      </c>
      <c r="G138" s="53"/>
      <c r="H138" s="53"/>
      <c r="I138" s="53">
        <f t="shared" si="13"/>
        <v>0</v>
      </c>
    </row>
    <row r="139" spans="2:9" ht="12.75">
      <c r="B139" s="68" t="s">
        <v>369</v>
      </c>
      <c r="C139" s="69"/>
      <c r="D139" s="57"/>
      <c r="E139" s="53"/>
      <c r="F139" s="53">
        <f aca="true" t="shared" si="18" ref="F139:F145">D139+E139</f>
        <v>0</v>
      </c>
      <c r="G139" s="53"/>
      <c r="H139" s="53"/>
      <c r="I139" s="53">
        <f t="shared" si="13"/>
        <v>0</v>
      </c>
    </row>
    <row r="140" spans="2:9" ht="12.75">
      <c r="B140" s="68" t="s">
        <v>370</v>
      </c>
      <c r="C140" s="69"/>
      <c r="D140" s="57"/>
      <c r="E140" s="53"/>
      <c r="F140" s="53">
        <f t="shared" si="18"/>
        <v>0</v>
      </c>
      <c r="G140" s="53"/>
      <c r="H140" s="53"/>
      <c r="I140" s="53">
        <f t="shared" si="13"/>
        <v>0</v>
      </c>
    </row>
    <row r="141" spans="2:9" ht="12.75">
      <c r="B141" s="68" t="s">
        <v>371</v>
      </c>
      <c r="C141" s="69"/>
      <c r="D141" s="57"/>
      <c r="E141" s="53"/>
      <c r="F141" s="53">
        <f t="shared" si="18"/>
        <v>0</v>
      </c>
      <c r="G141" s="53"/>
      <c r="H141" s="53"/>
      <c r="I141" s="53">
        <f t="shared" si="13"/>
        <v>0</v>
      </c>
    </row>
    <row r="142" spans="2:9" ht="12.75">
      <c r="B142" s="68" t="s">
        <v>372</v>
      </c>
      <c r="C142" s="69"/>
      <c r="D142" s="57"/>
      <c r="E142" s="53"/>
      <c r="F142" s="53">
        <f t="shared" si="18"/>
        <v>0</v>
      </c>
      <c r="G142" s="53"/>
      <c r="H142" s="53"/>
      <c r="I142" s="53">
        <f t="shared" si="13"/>
        <v>0</v>
      </c>
    </row>
    <row r="143" spans="2:9" ht="12.75">
      <c r="B143" s="68" t="s">
        <v>373</v>
      </c>
      <c r="C143" s="69"/>
      <c r="D143" s="57"/>
      <c r="E143" s="53"/>
      <c r="F143" s="53">
        <f t="shared" si="18"/>
        <v>0</v>
      </c>
      <c r="G143" s="53"/>
      <c r="H143" s="53"/>
      <c r="I143" s="53">
        <f t="shared" si="13"/>
        <v>0</v>
      </c>
    </row>
    <row r="144" spans="2:9" ht="12.75">
      <c r="B144" s="68" t="s">
        <v>374</v>
      </c>
      <c r="C144" s="69"/>
      <c r="D144" s="57"/>
      <c r="E144" s="53"/>
      <c r="F144" s="53">
        <f t="shared" si="18"/>
        <v>0</v>
      </c>
      <c r="G144" s="53"/>
      <c r="H144" s="53"/>
      <c r="I144" s="53">
        <f t="shared" si="13"/>
        <v>0</v>
      </c>
    </row>
    <row r="145" spans="2:9" ht="12.75">
      <c r="B145" s="68" t="s">
        <v>375</v>
      </c>
      <c r="C145" s="69"/>
      <c r="D145" s="57"/>
      <c r="E145" s="53"/>
      <c r="F145" s="53">
        <f t="shared" si="18"/>
        <v>0</v>
      </c>
      <c r="G145" s="53"/>
      <c r="H145" s="53"/>
      <c r="I145" s="53">
        <f t="shared" si="13"/>
        <v>0</v>
      </c>
    </row>
    <row r="146" spans="2:9" ht="12.75">
      <c r="B146" s="66" t="s">
        <v>376</v>
      </c>
      <c r="C146" s="67"/>
      <c r="D146" s="57">
        <f>SUM(D147:D149)</f>
        <v>0</v>
      </c>
      <c r="E146" s="57">
        <f>SUM(E147:E149)</f>
        <v>0</v>
      </c>
      <c r="F146" s="57">
        <f>SUM(F147:F149)</f>
        <v>0</v>
      </c>
      <c r="G146" s="57">
        <f>SUM(G147:G149)</f>
        <v>0</v>
      </c>
      <c r="H146" s="57">
        <f>SUM(H147:H149)</f>
        <v>0</v>
      </c>
      <c r="I146" s="53">
        <f t="shared" si="13"/>
        <v>0</v>
      </c>
    </row>
    <row r="147" spans="2:9" ht="12.75">
      <c r="B147" s="68" t="s">
        <v>377</v>
      </c>
      <c r="C147" s="69"/>
      <c r="D147" s="57"/>
      <c r="E147" s="53"/>
      <c r="F147" s="53">
        <f>D147+E147</f>
        <v>0</v>
      </c>
      <c r="G147" s="53"/>
      <c r="H147" s="53"/>
      <c r="I147" s="53">
        <f t="shared" si="13"/>
        <v>0</v>
      </c>
    </row>
    <row r="148" spans="2:9" ht="12.75">
      <c r="B148" s="68" t="s">
        <v>378</v>
      </c>
      <c r="C148" s="69"/>
      <c r="D148" s="57"/>
      <c r="E148" s="53"/>
      <c r="F148" s="53">
        <f>D148+E148</f>
        <v>0</v>
      </c>
      <c r="G148" s="53"/>
      <c r="H148" s="53"/>
      <c r="I148" s="53">
        <f t="shared" si="13"/>
        <v>0</v>
      </c>
    </row>
    <row r="149" spans="2:9" ht="12.75">
      <c r="B149" s="68" t="s">
        <v>379</v>
      </c>
      <c r="C149" s="69"/>
      <c r="D149" s="57"/>
      <c r="E149" s="53"/>
      <c r="F149" s="53">
        <f>D149+E149</f>
        <v>0</v>
      </c>
      <c r="G149" s="53"/>
      <c r="H149" s="53"/>
      <c r="I149" s="53">
        <f aca="true" t="shared" si="19" ref="I149:I157">F149-G149</f>
        <v>0</v>
      </c>
    </row>
    <row r="150" spans="2:9" ht="12.75">
      <c r="B150" s="66" t="s">
        <v>380</v>
      </c>
      <c r="C150" s="67"/>
      <c r="D150" s="57">
        <f>SUM(D151:D157)</f>
        <v>0</v>
      </c>
      <c r="E150" s="57">
        <f>SUM(E151:E157)</f>
        <v>0</v>
      </c>
      <c r="F150" s="57">
        <f>SUM(F151:F157)</f>
        <v>0</v>
      </c>
      <c r="G150" s="57">
        <f>SUM(G151:G157)</f>
        <v>0</v>
      </c>
      <c r="H150" s="57">
        <f>SUM(H151:H157)</f>
        <v>0</v>
      </c>
      <c r="I150" s="53">
        <f t="shared" si="19"/>
        <v>0</v>
      </c>
    </row>
    <row r="151" spans="2:9" ht="12.75">
      <c r="B151" s="68" t="s">
        <v>381</v>
      </c>
      <c r="C151" s="69"/>
      <c r="D151" s="57"/>
      <c r="E151" s="53"/>
      <c r="F151" s="53">
        <f>D151+E151</f>
        <v>0</v>
      </c>
      <c r="G151" s="53"/>
      <c r="H151" s="53"/>
      <c r="I151" s="53">
        <f t="shared" si="19"/>
        <v>0</v>
      </c>
    </row>
    <row r="152" spans="2:9" ht="12.75">
      <c r="B152" s="68" t="s">
        <v>382</v>
      </c>
      <c r="C152" s="69"/>
      <c r="D152" s="57"/>
      <c r="E152" s="53"/>
      <c r="F152" s="53">
        <f aca="true" t="shared" si="20" ref="F152:F157">D152+E152</f>
        <v>0</v>
      </c>
      <c r="G152" s="53"/>
      <c r="H152" s="53"/>
      <c r="I152" s="53">
        <f t="shared" si="19"/>
        <v>0</v>
      </c>
    </row>
    <row r="153" spans="2:9" ht="12.75">
      <c r="B153" s="68" t="s">
        <v>383</v>
      </c>
      <c r="C153" s="69"/>
      <c r="D153" s="57"/>
      <c r="E153" s="53"/>
      <c r="F153" s="53">
        <f t="shared" si="20"/>
        <v>0</v>
      </c>
      <c r="G153" s="53"/>
      <c r="H153" s="53"/>
      <c r="I153" s="53">
        <f t="shared" si="19"/>
        <v>0</v>
      </c>
    </row>
    <row r="154" spans="2:9" ht="12.75">
      <c r="B154" s="68" t="s">
        <v>384</v>
      </c>
      <c r="C154" s="69"/>
      <c r="D154" s="57"/>
      <c r="E154" s="53"/>
      <c r="F154" s="53">
        <f t="shared" si="20"/>
        <v>0</v>
      </c>
      <c r="G154" s="53"/>
      <c r="H154" s="53"/>
      <c r="I154" s="53">
        <f t="shared" si="19"/>
        <v>0</v>
      </c>
    </row>
    <row r="155" spans="2:9" ht="12.75">
      <c r="B155" s="68" t="s">
        <v>385</v>
      </c>
      <c r="C155" s="69"/>
      <c r="D155" s="57"/>
      <c r="E155" s="53"/>
      <c r="F155" s="53">
        <f t="shared" si="20"/>
        <v>0</v>
      </c>
      <c r="G155" s="53"/>
      <c r="H155" s="53"/>
      <c r="I155" s="53">
        <f t="shared" si="19"/>
        <v>0</v>
      </c>
    </row>
    <row r="156" spans="2:9" ht="12.75">
      <c r="B156" s="68" t="s">
        <v>386</v>
      </c>
      <c r="C156" s="69"/>
      <c r="D156" s="57"/>
      <c r="E156" s="53"/>
      <c r="F156" s="53">
        <f t="shared" si="20"/>
        <v>0</v>
      </c>
      <c r="G156" s="53"/>
      <c r="H156" s="53"/>
      <c r="I156" s="53">
        <f t="shared" si="19"/>
        <v>0</v>
      </c>
    </row>
    <row r="157" spans="2:9" ht="12.75">
      <c r="B157" s="68" t="s">
        <v>387</v>
      </c>
      <c r="C157" s="69"/>
      <c r="D157" s="57"/>
      <c r="E157" s="53"/>
      <c r="F157" s="53">
        <f t="shared" si="20"/>
        <v>0</v>
      </c>
      <c r="G157" s="53"/>
      <c r="H157" s="53"/>
      <c r="I157" s="53">
        <f t="shared" si="19"/>
        <v>0</v>
      </c>
    </row>
    <row r="158" spans="2:9" ht="12.75">
      <c r="B158" s="66"/>
      <c r="C158" s="67"/>
      <c r="D158" s="57"/>
      <c r="E158" s="53"/>
      <c r="F158" s="53"/>
      <c r="G158" s="53"/>
      <c r="H158" s="53"/>
      <c r="I158" s="53"/>
    </row>
    <row r="159" spans="2:9" ht="12.75">
      <c r="B159" s="76" t="s">
        <v>389</v>
      </c>
      <c r="C159" s="77"/>
      <c r="D159" s="65">
        <f aca="true" t="shared" si="21" ref="D159:I159">D9+D84</f>
        <v>529762074</v>
      </c>
      <c r="E159" s="65">
        <f t="shared" si="21"/>
        <v>-10292793.400000002</v>
      </c>
      <c r="F159" s="65">
        <f t="shared" si="21"/>
        <v>519469280.59999996</v>
      </c>
      <c r="G159" s="65">
        <f t="shared" si="21"/>
        <v>318866151.5200001</v>
      </c>
      <c r="H159" s="65">
        <f t="shared" si="21"/>
        <v>318866151.5200001</v>
      </c>
      <c r="I159" s="65">
        <f t="shared" si="21"/>
        <v>200603129.07999995</v>
      </c>
    </row>
    <row r="160" spans="2:9" ht="13.5" thickBot="1">
      <c r="B160" s="78"/>
      <c r="C160" s="79"/>
      <c r="D160" s="80"/>
      <c r="E160" s="62"/>
      <c r="F160" s="62"/>
      <c r="G160" s="62"/>
      <c r="H160" s="62"/>
      <c r="I160" s="62"/>
    </row>
    <row r="173" ht="12.75">
      <c r="E173" s="51"/>
    </row>
  </sheetData>
  <sheetProtection/>
  <mergeCells count="12">
    <mergeCell ref="B1:I1"/>
    <mergeCell ref="B2:I2"/>
    <mergeCell ref="B3:I3"/>
    <mergeCell ref="B4:I4"/>
    <mergeCell ref="B5:I5"/>
    <mergeCell ref="B6:C8"/>
    <mergeCell ref="D6:H7"/>
    <mergeCell ref="I6:I8"/>
    <mergeCell ref="B38:C38"/>
    <mergeCell ref="B48:C48"/>
    <mergeCell ref="B62:C62"/>
    <mergeCell ref="B113:C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9" r:id="rId2"/>
  <rowBreaks count="1" manualBreakCount="1">
    <brk id="8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SheetLayoutView="80" zoomScalePageLayoutView="0" workbookViewId="0" topLeftCell="A1">
      <selection activeCell="J42" sqref="J4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1" t="s">
        <v>120</v>
      </c>
      <c r="C2" s="202"/>
      <c r="D2" s="202"/>
      <c r="E2" s="202"/>
      <c r="F2" s="202"/>
      <c r="G2" s="202"/>
      <c r="H2" s="203"/>
    </row>
    <row r="3" spans="2:8" ht="12.75" customHeight="1">
      <c r="B3" s="158" t="s">
        <v>308</v>
      </c>
      <c r="C3" s="159"/>
      <c r="D3" s="159"/>
      <c r="E3" s="159"/>
      <c r="F3" s="159"/>
      <c r="G3" s="159"/>
      <c r="H3" s="160"/>
    </row>
    <row r="4" spans="2:8" ht="12.75">
      <c r="B4" s="158" t="s">
        <v>390</v>
      </c>
      <c r="C4" s="159"/>
      <c r="D4" s="159"/>
      <c r="E4" s="159"/>
      <c r="F4" s="159"/>
      <c r="G4" s="159"/>
      <c r="H4" s="160"/>
    </row>
    <row r="5" spans="2:8" ht="12.75">
      <c r="B5" s="158" t="s">
        <v>449</v>
      </c>
      <c r="C5" s="159"/>
      <c r="D5" s="159"/>
      <c r="E5" s="159"/>
      <c r="F5" s="159"/>
      <c r="G5" s="159"/>
      <c r="H5" s="160"/>
    </row>
    <row r="6" spans="2:8" ht="13.5" thickBot="1">
      <c r="B6" s="161" t="s">
        <v>1</v>
      </c>
      <c r="C6" s="162"/>
      <c r="D6" s="162"/>
      <c r="E6" s="162"/>
      <c r="F6" s="162"/>
      <c r="G6" s="162"/>
      <c r="H6" s="163"/>
    </row>
    <row r="7" spans="2:8" ht="13.5" thickBot="1">
      <c r="B7" s="188" t="s">
        <v>2</v>
      </c>
      <c r="C7" s="204" t="s">
        <v>310</v>
      </c>
      <c r="D7" s="205"/>
      <c r="E7" s="205"/>
      <c r="F7" s="205"/>
      <c r="G7" s="206"/>
      <c r="H7" s="188" t="s">
        <v>311</v>
      </c>
    </row>
    <row r="8" spans="2:8" ht="26.25" thickBot="1">
      <c r="B8" s="189"/>
      <c r="C8" s="147" t="s">
        <v>201</v>
      </c>
      <c r="D8" s="147" t="s">
        <v>243</v>
      </c>
      <c r="E8" s="147" t="s">
        <v>244</v>
      </c>
      <c r="F8" s="147" t="s">
        <v>199</v>
      </c>
      <c r="G8" s="147" t="s">
        <v>218</v>
      </c>
      <c r="H8" s="189"/>
    </row>
    <row r="9" spans="2:8" ht="12.75">
      <c r="B9" s="81" t="s">
        <v>391</v>
      </c>
      <c r="C9" s="82">
        <f aca="true" t="shared" si="0" ref="C9:H9">SUM(C10:C17)</f>
        <v>529762074</v>
      </c>
      <c r="D9" s="82">
        <f t="shared" si="0"/>
        <v>-14797465.540000001</v>
      </c>
      <c r="E9" s="82">
        <f t="shared" si="0"/>
        <v>514964608.46</v>
      </c>
      <c r="F9" s="82">
        <f t="shared" si="0"/>
        <v>316960846.45</v>
      </c>
      <c r="G9" s="82">
        <f t="shared" si="0"/>
        <v>316960846.45</v>
      </c>
      <c r="H9" s="82">
        <f t="shared" si="0"/>
        <v>198003762.01</v>
      </c>
    </row>
    <row r="10" spans="2:8" ht="12.75" customHeight="1">
      <c r="B10" s="83" t="s">
        <v>392</v>
      </c>
      <c r="C10" s="84">
        <v>526782436</v>
      </c>
      <c r="D10" s="84">
        <v>-14869123.82</v>
      </c>
      <c r="E10" s="84">
        <f>C10+D10</f>
        <v>511913312.18</v>
      </c>
      <c r="F10" s="84">
        <v>315449114.61</v>
      </c>
      <c r="G10" s="84">
        <v>315449114.61</v>
      </c>
      <c r="H10" s="53">
        <f>E10-F10</f>
        <v>196464197.57</v>
      </c>
    </row>
    <row r="11" spans="2:8" ht="12.75">
      <c r="B11" s="83" t="s">
        <v>393</v>
      </c>
      <c r="C11" s="9">
        <v>2979638</v>
      </c>
      <c r="D11" s="9">
        <v>71658.28</v>
      </c>
      <c r="E11" s="9">
        <f>C11+D11</f>
        <v>3051296.28</v>
      </c>
      <c r="F11" s="9">
        <v>1511731.84</v>
      </c>
      <c r="G11" s="9">
        <v>1511731.84</v>
      </c>
      <c r="H11" s="53">
        <f>E11-F11</f>
        <v>1539564.4399999997</v>
      </c>
    </row>
    <row r="12" spans="2:8" ht="12.75">
      <c r="B12" s="83"/>
      <c r="C12" s="9"/>
      <c r="D12" s="9"/>
      <c r="E12" s="9"/>
      <c r="F12" s="9"/>
      <c r="G12" s="9"/>
      <c r="H12" s="53">
        <f aca="true" t="shared" si="1" ref="H12:H17">E12-F12</f>
        <v>0</v>
      </c>
    </row>
    <row r="13" spans="2:8" ht="12.75">
      <c r="B13" s="83"/>
      <c r="C13" s="9"/>
      <c r="D13" s="9"/>
      <c r="E13" s="9"/>
      <c r="F13" s="9"/>
      <c r="G13" s="9"/>
      <c r="H13" s="53">
        <f t="shared" si="1"/>
        <v>0</v>
      </c>
    </row>
    <row r="14" spans="2:8" ht="12.75">
      <c r="B14" s="83"/>
      <c r="C14" s="9"/>
      <c r="D14" s="9"/>
      <c r="E14" s="9"/>
      <c r="F14" s="9"/>
      <c r="G14" s="9"/>
      <c r="H14" s="53">
        <f t="shared" si="1"/>
        <v>0</v>
      </c>
    </row>
    <row r="15" spans="2:8" ht="12.75">
      <c r="B15" s="83"/>
      <c r="C15" s="9"/>
      <c r="D15" s="9"/>
      <c r="E15" s="9"/>
      <c r="F15" s="9"/>
      <c r="G15" s="9"/>
      <c r="H15" s="53">
        <f t="shared" si="1"/>
        <v>0</v>
      </c>
    </row>
    <row r="16" spans="2:8" ht="12.75">
      <c r="B16" s="83"/>
      <c r="C16" s="9"/>
      <c r="D16" s="9"/>
      <c r="E16" s="9"/>
      <c r="F16" s="9"/>
      <c r="G16" s="9"/>
      <c r="H16" s="53">
        <f t="shared" si="1"/>
        <v>0</v>
      </c>
    </row>
    <row r="17" spans="2:8" ht="12.75">
      <c r="B17" s="83"/>
      <c r="C17" s="9"/>
      <c r="D17" s="9"/>
      <c r="E17" s="9"/>
      <c r="F17" s="9"/>
      <c r="G17" s="9"/>
      <c r="H17" s="53">
        <f t="shared" si="1"/>
        <v>0</v>
      </c>
    </row>
    <row r="18" spans="2:8" ht="12.75">
      <c r="B18" s="85"/>
      <c r="C18" s="9"/>
      <c r="D18" s="9"/>
      <c r="E18" s="9"/>
      <c r="F18" s="9"/>
      <c r="G18" s="9"/>
      <c r="H18" s="9"/>
    </row>
    <row r="19" spans="2:8" ht="12.75">
      <c r="B19" s="86" t="s">
        <v>394</v>
      </c>
      <c r="C19" s="87">
        <f aca="true" t="shared" si="2" ref="C19:H19">SUM(C20:C27)</f>
        <v>0</v>
      </c>
      <c r="D19" s="87">
        <f t="shared" si="2"/>
        <v>4504672.14</v>
      </c>
      <c r="E19" s="87">
        <f t="shared" si="2"/>
        <v>4504672.14</v>
      </c>
      <c r="F19" s="87">
        <f t="shared" si="2"/>
        <v>1905305.07</v>
      </c>
      <c r="G19" s="87">
        <f t="shared" si="2"/>
        <v>1905305.07</v>
      </c>
      <c r="H19" s="87">
        <f t="shared" si="2"/>
        <v>2599367.0699999994</v>
      </c>
    </row>
    <row r="20" spans="2:8" ht="25.5">
      <c r="B20" s="83" t="s">
        <v>392</v>
      </c>
      <c r="C20" s="84">
        <v>0</v>
      </c>
      <c r="D20" s="84">
        <v>4504672.14</v>
      </c>
      <c r="E20" s="84">
        <f>C20+D20</f>
        <v>4504672.14</v>
      </c>
      <c r="F20" s="84">
        <v>1905305.07</v>
      </c>
      <c r="G20" s="84">
        <v>1905305.07</v>
      </c>
      <c r="H20" s="53">
        <f>E20-F20</f>
        <v>2599367.0699999994</v>
      </c>
    </row>
    <row r="21" spans="2:8" ht="12.75">
      <c r="B21" s="83" t="s">
        <v>393</v>
      </c>
      <c r="C21" s="84">
        <v>0</v>
      </c>
      <c r="D21" s="84">
        <v>0</v>
      </c>
      <c r="E21" s="84">
        <f>C21+D21</f>
        <v>0</v>
      </c>
      <c r="F21" s="84">
        <v>0</v>
      </c>
      <c r="G21" s="84">
        <v>0</v>
      </c>
      <c r="H21" s="53">
        <f>E21-F21</f>
        <v>0</v>
      </c>
    </row>
    <row r="22" spans="2:8" ht="12.75">
      <c r="B22" s="83"/>
      <c r="C22" s="84"/>
      <c r="D22" s="84"/>
      <c r="E22" s="84"/>
      <c r="F22" s="84"/>
      <c r="G22" s="84"/>
      <c r="H22" s="53">
        <f aca="true" t="shared" si="3" ref="H22:H28">E22-F22</f>
        <v>0</v>
      </c>
    </row>
    <row r="23" spans="2:8" ht="12.75">
      <c r="B23" s="83"/>
      <c r="C23" s="84"/>
      <c r="D23" s="84"/>
      <c r="E23" s="84"/>
      <c r="F23" s="84"/>
      <c r="G23" s="84"/>
      <c r="H23" s="53">
        <f t="shared" si="3"/>
        <v>0</v>
      </c>
    </row>
    <row r="24" spans="2:8" ht="12.75">
      <c r="B24" s="83"/>
      <c r="C24" s="9"/>
      <c r="D24" s="9"/>
      <c r="E24" s="9"/>
      <c r="F24" s="9"/>
      <c r="G24" s="9"/>
      <c r="H24" s="53">
        <f t="shared" si="3"/>
        <v>0</v>
      </c>
    </row>
    <row r="25" spans="2:8" ht="12.75">
      <c r="B25" s="83"/>
      <c r="C25" s="9"/>
      <c r="D25" s="9"/>
      <c r="E25" s="9"/>
      <c r="F25" s="9"/>
      <c r="G25" s="9"/>
      <c r="H25" s="53">
        <f t="shared" si="3"/>
        <v>0</v>
      </c>
    </row>
    <row r="26" spans="2:8" ht="12.75">
      <c r="B26" s="83"/>
      <c r="C26" s="9"/>
      <c r="D26" s="9"/>
      <c r="E26" s="9"/>
      <c r="F26" s="9"/>
      <c r="G26" s="9"/>
      <c r="H26" s="53">
        <f t="shared" si="3"/>
        <v>0</v>
      </c>
    </row>
    <row r="27" spans="2:8" ht="12.75">
      <c r="B27" s="83"/>
      <c r="C27" s="9"/>
      <c r="D27" s="9"/>
      <c r="E27" s="9"/>
      <c r="F27" s="9"/>
      <c r="G27" s="9"/>
      <c r="H27" s="53">
        <f t="shared" si="3"/>
        <v>0</v>
      </c>
    </row>
    <row r="28" spans="2:8" ht="12.75">
      <c r="B28" s="85"/>
      <c r="C28" s="9"/>
      <c r="D28" s="9"/>
      <c r="E28" s="9"/>
      <c r="F28" s="9"/>
      <c r="G28" s="9"/>
      <c r="H28" s="53">
        <f t="shared" si="3"/>
        <v>0</v>
      </c>
    </row>
    <row r="29" spans="2:8" ht="12.75">
      <c r="B29" s="81" t="s">
        <v>389</v>
      </c>
      <c r="C29" s="7">
        <f aca="true" t="shared" si="4" ref="C29:H29">C9+C19</f>
        <v>529762074</v>
      </c>
      <c r="D29" s="7">
        <f t="shared" si="4"/>
        <v>-10292793.400000002</v>
      </c>
      <c r="E29" s="7">
        <f t="shared" si="4"/>
        <v>519469280.59999996</v>
      </c>
      <c r="F29" s="7">
        <f t="shared" si="4"/>
        <v>318866151.52</v>
      </c>
      <c r="G29" s="7">
        <f t="shared" si="4"/>
        <v>318866151.52</v>
      </c>
      <c r="H29" s="7">
        <f t="shared" si="4"/>
        <v>200603129.07999998</v>
      </c>
    </row>
    <row r="30" spans="2:8" ht="13.5" thickBot="1">
      <c r="B30" s="88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1"/>
  <sheetViews>
    <sheetView zoomScaleSheetLayoutView="70" zoomScalePageLayoutView="0" workbookViewId="0" topLeftCell="A77">
      <selection activeCell="A68" sqref="A6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5" t="s">
        <v>120</v>
      </c>
      <c r="B2" s="156"/>
      <c r="C2" s="156"/>
      <c r="D2" s="156"/>
      <c r="E2" s="156"/>
      <c r="F2" s="156"/>
      <c r="G2" s="198"/>
    </row>
    <row r="3" spans="1:7" ht="12.75">
      <c r="A3" s="180" t="s">
        <v>308</v>
      </c>
      <c r="B3" s="181"/>
      <c r="C3" s="181"/>
      <c r="D3" s="181"/>
      <c r="E3" s="181"/>
      <c r="F3" s="181"/>
      <c r="G3" s="199"/>
    </row>
    <row r="4" spans="1:7" ht="12.75">
      <c r="A4" s="180" t="s">
        <v>395</v>
      </c>
      <c r="B4" s="181"/>
      <c r="C4" s="181"/>
      <c r="D4" s="181"/>
      <c r="E4" s="181"/>
      <c r="F4" s="181"/>
      <c r="G4" s="199"/>
    </row>
    <row r="5" spans="1:7" ht="12.75">
      <c r="A5" s="180" t="s">
        <v>449</v>
      </c>
      <c r="B5" s="181"/>
      <c r="C5" s="181"/>
      <c r="D5" s="181"/>
      <c r="E5" s="181"/>
      <c r="F5" s="181"/>
      <c r="G5" s="199"/>
    </row>
    <row r="6" spans="1:7" ht="13.5" thickBot="1">
      <c r="A6" s="183" t="s">
        <v>1</v>
      </c>
      <c r="B6" s="184"/>
      <c r="C6" s="184"/>
      <c r="D6" s="184"/>
      <c r="E6" s="184"/>
      <c r="F6" s="184"/>
      <c r="G6" s="200"/>
    </row>
    <row r="7" spans="1:7" ht="15.75" customHeight="1">
      <c r="A7" s="155" t="s">
        <v>2</v>
      </c>
      <c r="B7" s="201" t="s">
        <v>310</v>
      </c>
      <c r="C7" s="202"/>
      <c r="D7" s="202"/>
      <c r="E7" s="202"/>
      <c r="F7" s="203"/>
      <c r="G7" s="188" t="s">
        <v>311</v>
      </c>
    </row>
    <row r="8" spans="1:7" ht="15.75" customHeight="1" thickBot="1">
      <c r="A8" s="180"/>
      <c r="B8" s="161"/>
      <c r="C8" s="162"/>
      <c r="D8" s="162"/>
      <c r="E8" s="162"/>
      <c r="F8" s="163"/>
      <c r="G8" s="207"/>
    </row>
    <row r="9" spans="1:7" ht="26.25" thickBot="1">
      <c r="A9" s="183"/>
      <c r="B9" s="89" t="s">
        <v>201</v>
      </c>
      <c r="C9" s="147" t="s">
        <v>312</v>
      </c>
      <c r="D9" s="147" t="s">
        <v>313</v>
      </c>
      <c r="E9" s="147" t="s">
        <v>199</v>
      </c>
      <c r="F9" s="147" t="s">
        <v>218</v>
      </c>
      <c r="G9" s="189"/>
    </row>
    <row r="10" spans="1:7" ht="12.75">
      <c r="A10" s="90"/>
      <c r="B10" s="91"/>
      <c r="C10" s="91"/>
      <c r="D10" s="91"/>
      <c r="E10" s="91"/>
      <c r="F10" s="91"/>
      <c r="G10" s="91"/>
    </row>
    <row r="11" spans="1:7" ht="12.75">
      <c r="A11" s="92" t="s">
        <v>396</v>
      </c>
      <c r="B11" s="133">
        <f aca="true" t="shared" si="0" ref="B11:G11">B12+B22+B31+B42</f>
        <v>529762074</v>
      </c>
      <c r="C11" s="133">
        <f t="shared" si="0"/>
        <v>-14797465.54</v>
      </c>
      <c r="D11" s="133">
        <f t="shared" si="0"/>
        <v>514964608.46</v>
      </c>
      <c r="E11" s="133">
        <f t="shared" si="0"/>
        <v>316960846.45</v>
      </c>
      <c r="F11" s="133">
        <f t="shared" si="0"/>
        <v>316960846.45</v>
      </c>
      <c r="G11" s="133">
        <f t="shared" si="0"/>
        <v>198003762.01</v>
      </c>
    </row>
    <row r="12" spans="1:7" ht="12.75">
      <c r="A12" s="92" t="s">
        <v>397</v>
      </c>
      <c r="B12" s="133">
        <f>SUM(B13:B20)</f>
        <v>0</v>
      </c>
      <c r="C12" s="133">
        <f>SUM(C13:C20)</f>
        <v>0</v>
      </c>
      <c r="D12" s="133">
        <f>SUM(D13:D20)</f>
        <v>0</v>
      </c>
      <c r="E12" s="133">
        <f>SUM(E13:E20)</f>
        <v>0</v>
      </c>
      <c r="F12" s="133">
        <f>SUM(F13:F20)</f>
        <v>0</v>
      </c>
      <c r="G12" s="133">
        <f>D12-E12</f>
        <v>0</v>
      </c>
    </row>
    <row r="13" spans="1:7" ht="12.75">
      <c r="A13" s="93" t="s">
        <v>398</v>
      </c>
      <c r="B13" s="131"/>
      <c r="C13" s="131"/>
      <c r="D13" s="131">
        <f>B13+C13</f>
        <v>0</v>
      </c>
      <c r="E13" s="131"/>
      <c r="F13" s="131"/>
      <c r="G13" s="131">
        <f aca="true" t="shared" si="1" ref="G13:G20">D13-E13</f>
        <v>0</v>
      </c>
    </row>
    <row r="14" spans="1:7" ht="12.75">
      <c r="A14" s="93" t="s">
        <v>399</v>
      </c>
      <c r="B14" s="131"/>
      <c r="C14" s="131"/>
      <c r="D14" s="131">
        <f aca="true" t="shared" si="2" ref="D14:D20">B14+C14</f>
        <v>0</v>
      </c>
      <c r="E14" s="131"/>
      <c r="F14" s="131"/>
      <c r="G14" s="131">
        <f t="shared" si="1"/>
        <v>0</v>
      </c>
    </row>
    <row r="15" spans="1:7" ht="12.75">
      <c r="A15" s="93" t="s">
        <v>400</v>
      </c>
      <c r="B15" s="131"/>
      <c r="C15" s="131"/>
      <c r="D15" s="131">
        <f t="shared" si="2"/>
        <v>0</v>
      </c>
      <c r="E15" s="131"/>
      <c r="F15" s="131"/>
      <c r="G15" s="131">
        <f t="shared" si="1"/>
        <v>0</v>
      </c>
    </row>
    <row r="16" spans="1:7" ht="12.75">
      <c r="A16" s="93" t="s">
        <v>401</v>
      </c>
      <c r="B16" s="131"/>
      <c r="C16" s="131"/>
      <c r="D16" s="131">
        <f t="shared" si="2"/>
        <v>0</v>
      </c>
      <c r="E16" s="131"/>
      <c r="F16" s="131"/>
      <c r="G16" s="131">
        <f t="shared" si="1"/>
        <v>0</v>
      </c>
    </row>
    <row r="17" spans="1:7" ht="12.75">
      <c r="A17" s="93" t="s">
        <v>402</v>
      </c>
      <c r="B17" s="131"/>
      <c r="C17" s="131"/>
      <c r="D17" s="131">
        <f t="shared" si="2"/>
        <v>0</v>
      </c>
      <c r="E17" s="131"/>
      <c r="F17" s="131"/>
      <c r="G17" s="131">
        <f t="shared" si="1"/>
        <v>0</v>
      </c>
    </row>
    <row r="18" spans="1:7" ht="12.75">
      <c r="A18" s="93" t="s">
        <v>403</v>
      </c>
      <c r="B18" s="131"/>
      <c r="C18" s="131"/>
      <c r="D18" s="131">
        <f t="shared" si="2"/>
        <v>0</v>
      </c>
      <c r="E18" s="131"/>
      <c r="F18" s="131"/>
      <c r="G18" s="131">
        <f t="shared" si="1"/>
        <v>0</v>
      </c>
    </row>
    <row r="19" spans="1:7" ht="12.75">
      <c r="A19" s="93" t="s">
        <v>404</v>
      </c>
      <c r="B19" s="131"/>
      <c r="C19" s="131"/>
      <c r="D19" s="131">
        <f t="shared" si="2"/>
        <v>0</v>
      </c>
      <c r="E19" s="131"/>
      <c r="F19" s="131"/>
      <c r="G19" s="131">
        <f t="shared" si="1"/>
        <v>0</v>
      </c>
    </row>
    <row r="20" spans="1:7" ht="12.75">
      <c r="A20" s="93" t="s">
        <v>405</v>
      </c>
      <c r="B20" s="131"/>
      <c r="C20" s="131"/>
      <c r="D20" s="131">
        <f t="shared" si="2"/>
        <v>0</v>
      </c>
      <c r="E20" s="131"/>
      <c r="F20" s="131"/>
      <c r="G20" s="131">
        <f t="shared" si="1"/>
        <v>0</v>
      </c>
    </row>
    <row r="21" spans="1:7" ht="12.75">
      <c r="A21" s="94"/>
      <c r="B21" s="131"/>
      <c r="C21" s="131"/>
      <c r="D21" s="131"/>
      <c r="E21" s="131"/>
      <c r="F21" s="131"/>
      <c r="G21" s="131"/>
    </row>
    <row r="22" spans="1:7" ht="12.75">
      <c r="A22" s="92" t="s">
        <v>406</v>
      </c>
      <c r="B22" s="133">
        <f>SUM(B23:B29)</f>
        <v>529762074</v>
      </c>
      <c r="C22" s="133">
        <f>SUM(C23:C29)</f>
        <v>-14797465.54</v>
      </c>
      <c r="D22" s="133">
        <f>SUM(D23:D29)</f>
        <v>514964608.46</v>
      </c>
      <c r="E22" s="133">
        <f>SUM(E23:E29)</f>
        <v>316960846.45</v>
      </c>
      <c r="F22" s="133">
        <f>SUM(F23:F29)</f>
        <v>316960846.45</v>
      </c>
      <c r="G22" s="133">
        <f aca="true" t="shared" si="3" ref="G22:G29">D22-E22</f>
        <v>198003762.01</v>
      </c>
    </row>
    <row r="23" spans="1:7" ht="12.75">
      <c r="A23" s="93" t="s">
        <v>407</v>
      </c>
      <c r="B23" s="131"/>
      <c r="C23" s="131"/>
      <c r="D23" s="131">
        <f>B23+C23</f>
        <v>0</v>
      </c>
      <c r="E23" s="131"/>
      <c r="F23" s="131"/>
      <c r="G23" s="131">
        <f t="shared" si="3"/>
        <v>0</v>
      </c>
    </row>
    <row r="24" spans="1:7" ht="12.75">
      <c r="A24" s="93" t="s">
        <v>408</v>
      </c>
      <c r="B24" s="131"/>
      <c r="C24" s="131"/>
      <c r="D24" s="131">
        <f aca="true" t="shared" si="4" ref="D24:D29">B24+C24</f>
        <v>0</v>
      </c>
      <c r="E24" s="131"/>
      <c r="F24" s="131"/>
      <c r="G24" s="131">
        <f t="shared" si="3"/>
        <v>0</v>
      </c>
    </row>
    <row r="25" spans="1:7" ht="12.75">
      <c r="A25" s="93" t="s">
        <v>409</v>
      </c>
      <c r="B25" s="131"/>
      <c r="C25" s="131"/>
      <c r="D25" s="131">
        <f t="shared" si="4"/>
        <v>0</v>
      </c>
      <c r="E25" s="131"/>
      <c r="F25" s="131"/>
      <c r="G25" s="131">
        <f t="shared" si="3"/>
        <v>0</v>
      </c>
    </row>
    <row r="26" spans="1:7" ht="12.75">
      <c r="A26" s="93" t="s">
        <v>410</v>
      </c>
      <c r="B26" s="131"/>
      <c r="C26" s="131"/>
      <c r="D26" s="131">
        <f t="shared" si="4"/>
        <v>0</v>
      </c>
      <c r="E26" s="131"/>
      <c r="F26" s="131"/>
      <c r="G26" s="131">
        <f t="shared" si="3"/>
        <v>0</v>
      </c>
    </row>
    <row r="27" spans="1:7" ht="12.75">
      <c r="A27" s="93" t="s">
        <v>411</v>
      </c>
      <c r="B27" s="131">
        <v>529762074</v>
      </c>
      <c r="C27" s="131">
        <v>-14797465.54</v>
      </c>
      <c r="D27" s="131">
        <f t="shared" si="4"/>
        <v>514964608.46</v>
      </c>
      <c r="E27" s="131">
        <v>316960846.45</v>
      </c>
      <c r="F27" s="131">
        <v>316960846.45</v>
      </c>
      <c r="G27" s="131">
        <f t="shared" si="3"/>
        <v>198003762.01</v>
      </c>
    </row>
    <row r="28" spans="1:7" ht="12.75">
      <c r="A28" s="93" t="s">
        <v>412</v>
      </c>
      <c r="B28" s="131"/>
      <c r="C28" s="131"/>
      <c r="D28" s="131">
        <f t="shared" si="4"/>
        <v>0</v>
      </c>
      <c r="E28" s="131"/>
      <c r="F28" s="131"/>
      <c r="G28" s="131">
        <f t="shared" si="3"/>
        <v>0</v>
      </c>
    </row>
    <row r="29" spans="1:7" ht="12.75">
      <c r="A29" s="93" t="s">
        <v>413</v>
      </c>
      <c r="B29" s="131"/>
      <c r="C29" s="131"/>
      <c r="D29" s="131">
        <f t="shared" si="4"/>
        <v>0</v>
      </c>
      <c r="E29" s="131"/>
      <c r="F29" s="131"/>
      <c r="G29" s="131">
        <f t="shared" si="3"/>
        <v>0</v>
      </c>
    </row>
    <row r="30" spans="1:7" ht="12.75">
      <c r="A30" s="94"/>
      <c r="B30" s="131"/>
      <c r="C30" s="131"/>
      <c r="D30" s="131"/>
      <c r="E30" s="131"/>
      <c r="F30" s="131"/>
      <c r="G30" s="131"/>
    </row>
    <row r="31" spans="1:7" ht="12.75">
      <c r="A31" s="92" t="s">
        <v>414</v>
      </c>
      <c r="B31" s="133">
        <f>SUM(B32:B40)</f>
        <v>0</v>
      </c>
      <c r="C31" s="133">
        <f>SUM(C32:C40)</f>
        <v>0</v>
      </c>
      <c r="D31" s="133">
        <f>SUM(D32:D40)</f>
        <v>0</v>
      </c>
      <c r="E31" s="133">
        <f>SUM(E32:E40)</f>
        <v>0</v>
      </c>
      <c r="F31" s="133">
        <f>SUM(F32:F40)</f>
        <v>0</v>
      </c>
      <c r="G31" s="133">
        <f aca="true" t="shared" si="5" ref="G31:G40">D31-E31</f>
        <v>0</v>
      </c>
    </row>
    <row r="32" spans="1:7" ht="12.75">
      <c r="A32" s="93" t="s">
        <v>415</v>
      </c>
      <c r="B32" s="131"/>
      <c r="C32" s="131"/>
      <c r="D32" s="131">
        <f>B32+C32</f>
        <v>0</v>
      </c>
      <c r="E32" s="131"/>
      <c r="F32" s="131"/>
      <c r="G32" s="131">
        <f t="shared" si="5"/>
        <v>0</v>
      </c>
    </row>
    <row r="33" spans="1:7" ht="12.75">
      <c r="A33" s="93" t="s">
        <v>416</v>
      </c>
      <c r="B33" s="131"/>
      <c r="C33" s="131"/>
      <c r="D33" s="131">
        <f aca="true" t="shared" si="6" ref="D33:D40">B33+C33</f>
        <v>0</v>
      </c>
      <c r="E33" s="131"/>
      <c r="F33" s="131"/>
      <c r="G33" s="131">
        <f t="shared" si="5"/>
        <v>0</v>
      </c>
    </row>
    <row r="34" spans="1:7" ht="12.75">
      <c r="A34" s="93" t="s">
        <v>417</v>
      </c>
      <c r="B34" s="131"/>
      <c r="C34" s="131"/>
      <c r="D34" s="131">
        <f t="shared" si="6"/>
        <v>0</v>
      </c>
      <c r="E34" s="131"/>
      <c r="F34" s="131"/>
      <c r="G34" s="131">
        <f t="shared" si="5"/>
        <v>0</v>
      </c>
    </row>
    <row r="35" spans="1:7" ht="12.75">
      <c r="A35" s="93" t="s">
        <v>418</v>
      </c>
      <c r="B35" s="131"/>
      <c r="C35" s="131"/>
      <c r="D35" s="131">
        <f t="shared" si="6"/>
        <v>0</v>
      </c>
      <c r="E35" s="131"/>
      <c r="F35" s="131"/>
      <c r="G35" s="131">
        <f t="shared" si="5"/>
        <v>0</v>
      </c>
    </row>
    <row r="36" spans="1:7" ht="12.75">
      <c r="A36" s="93" t="s">
        <v>419</v>
      </c>
      <c r="B36" s="131"/>
      <c r="C36" s="131"/>
      <c r="D36" s="131">
        <f t="shared" si="6"/>
        <v>0</v>
      </c>
      <c r="E36" s="131"/>
      <c r="F36" s="131"/>
      <c r="G36" s="131">
        <f t="shared" si="5"/>
        <v>0</v>
      </c>
    </row>
    <row r="37" spans="1:7" ht="12.75">
      <c r="A37" s="93" t="s">
        <v>420</v>
      </c>
      <c r="B37" s="131"/>
      <c r="C37" s="131"/>
      <c r="D37" s="131">
        <f t="shared" si="6"/>
        <v>0</v>
      </c>
      <c r="E37" s="131"/>
      <c r="F37" s="131"/>
      <c r="G37" s="131">
        <f t="shared" si="5"/>
        <v>0</v>
      </c>
    </row>
    <row r="38" spans="1:7" ht="12.75">
      <c r="A38" s="93" t="s">
        <v>421</v>
      </c>
      <c r="B38" s="131"/>
      <c r="C38" s="131"/>
      <c r="D38" s="131">
        <f t="shared" si="6"/>
        <v>0</v>
      </c>
      <c r="E38" s="131"/>
      <c r="F38" s="131"/>
      <c r="G38" s="131">
        <f t="shared" si="5"/>
        <v>0</v>
      </c>
    </row>
    <row r="39" spans="1:7" ht="12.75">
      <c r="A39" s="93" t="s">
        <v>422</v>
      </c>
      <c r="B39" s="131"/>
      <c r="C39" s="131"/>
      <c r="D39" s="131">
        <f t="shared" si="6"/>
        <v>0</v>
      </c>
      <c r="E39" s="131"/>
      <c r="F39" s="131"/>
      <c r="G39" s="131">
        <f t="shared" si="5"/>
        <v>0</v>
      </c>
    </row>
    <row r="40" spans="1:7" ht="12.75">
      <c r="A40" s="93" t="s">
        <v>423</v>
      </c>
      <c r="B40" s="131"/>
      <c r="C40" s="131"/>
      <c r="D40" s="131">
        <f t="shared" si="6"/>
        <v>0</v>
      </c>
      <c r="E40" s="131"/>
      <c r="F40" s="131"/>
      <c r="G40" s="131">
        <f t="shared" si="5"/>
        <v>0</v>
      </c>
    </row>
    <row r="41" spans="1:7" ht="12.75">
      <c r="A41" s="94"/>
      <c r="B41" s="131"/>
      <c r="C41" s="131"/>
      <c r="D41" s="131"/>
      <c r="E41" s="131"/>
      <c r="F41" s="131"/>
      <c r="G41" s="131"/>
    </row>
    <row r="42" spans="1:7" ht="12.75">
      <c r="A42" s="92" t="s">
        <v>424</v>
      </c>
      <c r="B42" s="133">
        <f>SUM(B43:B46)</f>
        <v>0</v>
      </c>
      <c r="C42" s="133">
        <f>SUM(C43:C46)</f>
        <v>0</v>
      </c>
      <c r="D42" s="133">
        <f>SUM(D43:D46)</f>
        <v>0</v>
      </c>
      <c r="E42" s="133">
        <f>SUM(E43:E46)</f>
        <v>0</v>
      </c>
      <c r="F42" s="133">
        <f>SUM(F43:F46)</f>
        <v>0</v>
      </c>
      <c r="G42" s="133">
        <f>D42-E42</f>
        <v>0</v>
      </c>
    </row>
    <row r="43" spans="1:7" ht="12.75">
      <c r="A43" s="93" t="s">
        <v>425</v>
      </c>
      <c r="B43" s="131"/>
      <c r="C43" s="131"/>
      <c r="D43" s="131">
        <f>B43+C43</f>
        <v>0</v>
      </c>
      <c r="E43" s="131"/>
      <c r="F43" s="131"/>
      <c r="G43" s="131">
        <f>D43-E43</f>
        <v>0</v>
      </c>
    </row>
    <row r="44" spans="1:7" ht="25.5">
      <c r="A44" s="10" t="s">
        <v>426</v>
      </c>
      <c r="B44" s="131"/>
      <c r="C44" s="131"/>
      <c r="D44" s="131">
        <f>B44+C44</f>
        <v>0</v>
      </c>
      <c r="E44" s="131"/>
      <c r="F44" s="131"/>
      <c r="G44" s="131">
        <f>D44-E44</f>
        <v>0</v>
      </c>
    </row>
    <row r="45" spans="1:7" ht="12.75">
      <c r="A45" s="93" t="s">
        <v>427</v>
      </c>
      <c r="B45" s="131"/>
      <c r="C45" s="131"/>
      <c r="D45" s="131">
        <f>B45+C45</f>
        <v>0</v>
      </c>
      <c r="E45" s="131"/>
      <c r="F45" s="131"/>
      <c r="G45" s="131">
        <f>D45-E45</f>
        <v>0</v>
      </c>
    </row>
    <row r="46" spans="1:7" ht="12.75">
      <c r="A46" s="93" t="s">
        <v>428</v>
      </c>
      <c r="B46" s="131"/>
      <c r="C46" s="131"/>
      <c r="D46" s="131">
        <f>B46+C46</f>
        <v>0</v>
      </c>
      <c r="E46" s="131"/>
      <c r="F46" s="131"/>
      <c r="G46" s="131">
        <f>D46-E46</f>
        <v>0</v>
      </c>
    </row>
    <row r="47" spans="1:7" ht="12.75">
      <c r="A47" s="94"/>
      <c r="B47" s="131"/>
      <c r="C47" s="131"/>
      <c r="D47" s="131"/>
      <c r="E47" s="131"/>
      <c r="F47" s="131"/>
      <c r="G47" s="131"/>
    </row>
    <row r="48" spans="1:7" ht="12.75">
      <c r="A48" s="92" t="s">
        <v>429</v>
      </c>
      <c r="B48" s="133">
        <f>B49+B59+B68+B79</f>
        <v>0</v>
      </c>
      <c r="C48" s="133">
        <f>C49+C59+C68+C79</f>
        <v>4504672.14</v>
      </c>
      <c r="D48" s="133">
        <f>D49+D59+D68+D79</f>
        <v>4504672.14</v>
      </c>
      <c r="E48" s="133">
        <f>E49+E59+E68+E79</f>
        <v>1905305.07</v>
      </c>
      <c r="F48" s="133">
        <f>F49+F59+F68+F79</f>
        <v>1905305.07</v>
      </c>
      <c r="G48" s="133">
        <f aca="true" t="shared" si="7" ref="G48:G83">D48-E48</f>
        <v>2599367.0699999994</v>
      </c>
    </row>
    <row r="49" spans="1:7" ht="12.75">
      <c r="A49" s="92" t="s">
        <v>397</v>
      </c>
      <c r="B49" s="133">
        <f>SUM(B50:B57)</f>
        <v>0</v>
      </c>
      <c r="C49" s="133">
        <f>SUM(C50:C57)</f>
        <v>0</v>
      </c>
      <c r="D49" s="133">
        <f>SUM(D50:D57)</f>
        <v>0</v>
      </c>
      <c r="E49" s="133">
        <f>SUM(E50:E57)</f>
        <v>0</v>
      </c>
      <c r="F49" s="133">
        <f>SUM(F50:F57)</f>
        <v>0</v>
      </c>
      <c r="G49" s="133">
        <f t="shared" si="7"/>
        <v>0</v>
      </c>
    </row>
    <row r="50" spans="1:7" ht="12.75">
      <c r="A50" s="93" t="s">
        <v>398</v>
      </c>
      <c r="B50" s="131"/>
      <c r="C50" s="131"/>
      <c r="D50" s="131">
        <f>B50+C50</f>
        <v>0</v>
      </c>
      <c r="E50" s="131"/>
      <c r="F50" s="131"/>
      <c r="G50" s="131">
        <f t="shared" si="7"/>
        <v>0</v>
      </c>
    </row>
    <row r="51" spans="1:7" ht="12.75">
      <c r="A51" s="93" t="s">
        <v>399</v>
      </c>
      <c r="B51" s="131"/>
      <c r="C51" s="131"/>
      <c r="D51" s="131">
        <f aca="true" t="shared" si="8" ref="D51:D57">B51+C51</f>
        <v>0</v>
      </c>
      <c r="E51" s="131"/>
      <c r="F51" s="131"/>
      <c r="G51" s="131">
        <f t="shared" si="7"/>
        <v>0</v>
      </c>
    </row>
    <row r="52" spans="1:7" ht="12.75">
      <c r="A52" s="93" t="s">
        <v>400</v>
      </c>
      <c r="B52" s="131"/>
      <c r="C52" s="131"/>
      <c r="D52" s="131">
        <f t="shared" si="8"/>
        <v>0</v>
      </c>
      <c r="E52" s="131"/>
      <c r="F52" s="131"/>
      <c r="G52" s="131">
        <f t="shared" si="7"/>
        <v>0</v>
      </c>
    </row>
    <row r="53" spans="1:7" ht="12.75">
      <c r="A53" s="93" t="s">
        <v>401</v>
      </c>
      <c r="B53" s="131"/>
      <c r="C53" s="131"/>
      <c r="D53" s="131">
        <f t="shared" si="8"/>
        <v>0</v>
      </c>
      <c r="E53" s="131"/>
      <c r="F53" s="131"/>
      <c r="G53" s="131">
        <f t="shared" si="7"/>
        <v>0</v>
      </c>
    </row>
    <row r="54" spans="1:7" ht="12.75">
      <c r="A54" s="93" t="s">
        <v>402</v>
      </c>
      <c r="B54" s="131"/>
      <c r="C54" s="131"/>
      <c r="D54" s="131">
        <f t="shared" si="8"/>
        <v>0</v>
      </c>
      <c r="E54" s="131"/>
      <c r="F54" s="131"/>
      <c r="G54" s="131">
        <f t="shared" si="7"/>
        <v>0</v>
      </c>
    </row>
    <row r="55" spans="1:7" ht="12.75">
      <c r="A55" s="93" t="s">
        <v>403</v>
      </c>
      <c r="B55" s="131"/>
      <c r="C55" s="131"/>
      <c r="D55" s="131">
        <f t="shared" si="8"/>
        <v>0</v>
      </c>
      <c r="E55" s="131"/>
      <c r="F55" s="131"/>
      <c r="G55" s="131">
        <f t="shared" si="7"/>
        <v>0</v>
      </c>
    </row>
    <row r="56" spans="1:7" ht="12.75">
      <c r="A56" s="93" t="s">
        <v>404</v>
      </c>
      <c r="B56" s="131"/>
      <c r="C56" s="131"/>
      <c r="D56" s="131">
        <f t="shared" si="8"/>
        <v>0</v>
      </c>
      <c r="E56" s="131"/>
      <c r="F56" s="131"/>
      <c r="G56" s="131">
        <f t="shared" si="7"/>
        <v>0</v>
      </c>
    </row>
    <row r="57" spans="1:7" ht="12.75">
      <c r="A57" s="93" t="s">
        <v>405</v>
      </c>
      <c r="B57" s="131"/>
      <c r="C57" s="131"/>
      <c r="D57" s="131">
        <f t="shared" si="8"/>
        <v>0</v>
      </c>
      <c r="E57" s="131"/>
      <c r="F57" s="131"/>
      <c r="G57" s="131">
        <f t="shared" si="7"/>
        <v>0</v>
      </c>
    </row>
    <row r="58" spans="1:7" ht="12.75">
      <c r="A58" s="94"/>
      <c r="B58" s="131"/>
      <c r="C58" s="131"/>
      <c r="D58" s="131"/>
      <c r="E58" s="131"/>
      <c r="F58" s="131"/>
      <c r="G58" s="131"/>
    </row>
    <row r="59" spans="1:7" ht="12.75">
      <c r="A59" s="92" t="s">
        <v>406</v>
      </c>
      <c r="B59" s="133">
        <f>SUM(B60:B66)</f>
        <v>0</v>
      </c>
      <c r="C59" s="133">
        <f>SUM(C60:C66)</f>
        <v>4504672.14</v>
      </c>
      <c r="D59" s="133">
        <f>SUM(D60:D66)</f>
        <v>4504672.14</v>
      </c>
      <c r="E59" s="133">
        <f>SUM(E60:E66)</f>
        <v>1905305.07</v>
      </c>
      <c r="F59" s="133">
        <f>SUM(F60:F66)</f>
        <v>1905305.07</v>
      </c>
      <c r="G59" s="133">
        <f t="shared" si="7"/>
        <v>2599367.0699999994</v>
      </c>
    </row>
    <row r="60" spans="1:7" ht="12.75">
      <c r="A60" s="93" t="s">
        <v>407</v>
      </c>
      <c r="B60" s="131"/>
      <c r="C60" s="131"/>
      <c r="D60" s="131">
        <f>B60+C60</f>
        <v>0</v>
      </c>
      <c r="E60" s="131"/>
      <c r="F60" s="131"/>
      <c r="G60" s="131">
        <f t="shared" si="7"/>
        <v>0</v>
      </c>
    </row>
    <row r="61" spans="1:7" ht="12.75">
      <c r="A61" s="93" t="s">
        <v>408</v>
      </c>
      <c r="B61" s="131"/>
      <c r="C61" s="131"/>
      <c r="D61" s="131">
        <f aca="true" t="shared" si="9" ref="D61:D66">B61+C61</f>
        <v>0</v>
      </c>
      <c r="E61" s="131"/>
      <c r="F61" s="131"/>
      <c r="G61" s="131">
        <f t="shared" si="7"/>
        <v>0</v>
      </c>
    </row>
    <row r="62" spans="1:7" ht="12.75">
      <c r="A62" s="93" t="s">
        <v>409</v>
      </c>
      <c r="B62" s="131"/>
      <c r="C62" s="131"/>
      <c r="D62" s="131">
        <f t="shared" si="9"/>
        <v>0</v>
      </c>
      <c r="E62" s="131"/>
      <c r="F62" s="131"/>
      <c r="G62" s="131">
        <f t="shared" si="7"/>
        <v>0</v>
      </c>
    </row>
    <row r="63" spans="1:7" ht="12.75">
      <c r="A63" s="93" t="s">
        <v>410</v>
      </c>
      <c r="B63" s="131"/>
      <c r="C63" s="131"/>
      <c r="D63" s="131">
        <f t="shared" si="9"/>
        <v>0</v>
      </c>
      <c r="E63" s="131"/>
      <c r="F63" s="131"/>
      <c r="G63" s="131">
        <f t="shared" si="7"/>
        <v>0</v>
      </c>
    </row>
    <row r="64" spans="1:7" ht="12.75">
      <c r="A64" s="93" t="s">
        <v>411</v>
      </c>
      <c r="B64" s="131">
        <v>0</v>
      </c>
      <c r="C64" s="131">
        <v>4504672.14</v>
      </c>
      <c r="D64" s="131">
        <f t="shared" si="9"/>
        <v>4504672.14</v>
      </c>
      <c r="E64" s="131">
        <v>1905305.07</v>
      </c>
      <c r="F64" s="131">
        <v>1905305.07</v>
      </c>
      <c r="G64" s="131">
        <f t="shared" si="7"/>
        <v>2599367.0699999994</v>
      </c>
    </row>
    <row r="65" spans="1:7" ht="12.75">
      <c r="A65" s="93" t="s">
        <v>412</v>
      </c>
      <c r="B65" s="131"/>
      <c r="C65" s="131"/>
      <c r="D65" s="131">
        <f t="shared" si="9"/>
        <v>0</v>
      </c>
      <c r="E65" s="131"/>
      <c r="F65" s="131"/>
      <c r="G65" s="131">
        <f t="shared" si="7"/>
        <v>0</v>
      </c>
    </row>
    <row r="66" spans="1:7" ht="12.75">
      <c r="A66" s="93" t="s">
        <v>413</v>
      </c>
      <c r="B66" s="131"/>
      <c r="C66" s="131"/>
      <c r="D66" s="131">
        <f t="shared" si="9"/>
        <v>0</v>
      </c>
      <c r="E66" s="131"/>
      <c r="F66" s="131"/>
      <c r="G66" s="131">
        <f t="shared" si="7"/>
        <v>0</v>
      </c>
    </row>
    <row r="67" spans="1:7" ht="12.75">
      <c r="A67" s="94"/>
      <c r="B67" s="131"/>
      <c r="C67" s="131"/>
      <c r="D67" s="131"/>
      <c r="E67" s="131"/>
      <c r="F67" s="131"/>
      <c r="G67" s="131"/>
    </row>
    <row r="68" spans="1:7" ht="12.75">
      <c r="A68" s="92" t="s">
        <v>414</v>
      </c>
      <c r="B68" s="133">
        <f>SUM(B69:B77)</f>
        <v>0</v>
      </c>
      <c r="C68" s="133">
        <f>SUM(C69:C77)</f>
        <v>0</v>
      </c>
      <c r="D68" s="133">
        <f>SUM(D69:D77)</f>
        <v>0</v>
      </c>
      <c r="E68" s="133">
        <f>SUM(E69:E77)</f>
        <v>0</v>
      </c>
      <c r="F68" s="133">
        <f>SUM(F69:F77)</f>
        <v>0</v>
      </c>
      <c r="G68" s="133">
        <f t="shared" si="7"/>
        <v>0</v>
      </c>
    </row>
    <row r="69" spans="1:7" ht="12.75">
      <c r="A69" s="93" t="s">
        <v>415</v>
      </c>
      <c r="B69" s="131"/>
      <c r="C69" s="131"/>
      <c r="D69" s="131">
        <f>B69+C69</f>
        <v>0</v>
      </c>
      <c r="E69" s="131"/>
      <c r="F69" s="131"/>
      <c r="G69" s="131">
        <f t="shared" si="7"/>
        <v>0</v>
      </c>
    </row>
    <row r="70" spans="1:7" ht="12.75">
      <c r="A70" s="93" t="s">
        <v>416</v>
      </c>
      <c r="B70" s="131"/>
      <c r="C70" s="131"/>
      <c r="D70" s="131">
        <f aca="true" t="shared" si="10" ref="D70:D77">B70+C70</f>
        <v>0</v>
      </c>
      <c r="E70" s="131"/>
      <c r="F70" s="131"/>
      <c r="G70" s="131">
        <f t="shared" si="7"/>
        <v>0</v>
      </c>
    </row>
    <row r="71" spans="1:7" ht="12.75">
      <c r="A71" s="93" t="s">
        <v>417</v>
      </c>
      <c r="B71" s="131"/>
      <c r="C71" s="131"/>
      <c r="D71" s="131">
        <f t="shared" si="10"/>
        <v>0</v>
      </c>
      <c r="E71" s="131"/>
      <c r="F71" s="131"/>
      <c r="G71" s="131">
        <f t="shared" si="7"/>
        <v>0</v>
      </c>
    </row>
    <row r="72" spans="1:7" ht="12.75">
      <c r="A72" s="93" t="s">
        <v>418</v>
      </c>
      <c r="B72" s="131"/>
      <c r="C72" s="131"/>
      <c r="D72" s="131">
        <f t="shared" si="10"/>
        <v>0</v>
      </c>
      <c r="E72" s="131"/>
      <c r="F72" s="131"/>
      <c r="G72" s="131">
        <f t="shared" si="7"/>
        <v>0</v>
      </c>
    </row>
    <row r="73" spans="1:7" ht="12.75">
      <c r="A73" s="93" t="s">
        <v>419</v>
      </c>
      <c r="B73" s="131"/>
      <c r="C73" s="131"/>
      <c r="D73" s="131">
        <f t="shared" si="10"/>
        <v>0</v>
      </c>
      <c r="E73" s="131"/>
      <c r="F73" s="131"/>
      <c r="G73" s="131">
        <f t="shared" si="7"/>
        <v>0</v>
      </c>
    </row>
    <row r="74" spans="1:7" ht="12.75">
      <c r="A74" s="93" t="s">
        <v>420</v>
      </c>
      <c r="B74" s="131"/>
      <c r="C74" s="131"/>
      <c r="D74" s="131">
        <f t="shared" si="10"/>
        <v>0</v>
      </c>
      <c r="E74" s="131"/>
      <c r="F74" s="131"/>
      <c r="G74" s="131">
        <f t="shared" si="7"/>
        <v>0</v>
      </c>
    </row>
    <row r="75" spans="1:7" ht="12.75">
      <c r="A75" s="93" t="s">
        <v>421</v>
      </c>
      <c r="B75" s="131"/>
      <c r="C75" s="131"/>
      <c r="D75" s="131">
        <f t="shared" si="10"/>
        <v>0</v>
      </c>
      <c r="E75" s="131"/>
      <c r="F75" s="131"/>
      <c r="G75" s="131">
        <f t="shared" si="7"/>
        <v>0</v>
      </c>
    </row>
    <row r="76" spans="1:7" ht="12.75">
      <c r="A76" s="93" t="s">
        <v>422</v>
      </c>
      <c r="B76" s="131"/>
      <c r="C76" s="131"/>
      <c r="D76" s="131">
        <f t="shared" si="10"/>
        <v>0</v>
      </c>
      <c r="E76" s="131"/>
      <c r="F76" s="131"/>
      <c r="G76" s="131">
        <f t="shared" si="7"/>
        <v>0</v>
      </c>
    </row>
    <row r="77" spans="1:7" ht="12.75">
      <c r="A77" s="95" t="s">
        <v>423</v>
      </c>
      <c r="B77" s="104"/>
      <c r="C77" s="104"/>
      <c r="D77" s="104">
        <f t="shared" si="10"/>
        <v>0</v>
      </c>
      <c r="E77" s="104"/>
      <c r="F77" s="104"/>
      <c r="G77" s="104">
        <f t="shared" si="7"/>
        <v>0</v>
      </c>
    </row>
    <row r="78" spans="1:7" ht="12.75">
      <c r="A78" s="94"/>
      <c r="B78" s="131"/>
      <c r="C78" s="131"/>
      <c r="D78" s="131"/>
      <c r="E78" s="131"/>
      <c r="F78" s="131"/>
      <c r="G78" s="131"/>
    </row>
    <row r="79" spans="1:7" ht="12.75">
      <c r="A79" s="92" t="s">
        <v>424</v>
      </c>
      <c r="B79" s="133">
        <f>SUM(B80:B83)</f>
        <v>0</v>
      </c>
      <c r="C79" s="133">
        <f>SUM(C80:C83)</f>
        <v>0</v>
      </c>
      <c r="D79" s="133">
        <f>SUM(D80:D83)</f>
        <v>0</v>
      </c>
      <c r="E79" s="133">
        <f>SUM(E80:E83)</f>
        <v>0</v>
      </c>
      <c r="F79" s="133">
        <f>SUM(F80:F83)</f>
        <v>0</v>
      </c>
      <c r="G79" s="133">
        <f t="shared" si="7"/>
        <v>0</v>
      </c>
    </row>
    <row r="80" spans="1:7" ht="12.75">
      <c r="A80" s="93" t="s">
        <v>425</v>
      </c>
      <c r="B80" s="131"/>
      <c r="C80" s="131"/>
      <c r="D80" s="131">
        <f>B80+C80</f>
        <v>0</v>
      </c>
      <c r="E80" s="131"/>
      <c r="F80" s="131"/>
      <c r="G80" s="131">
        <f t="shared" si="7"/>
        <v>0</v>
      </c>
    </row>
    <row r="81" spans="1:7" ht="25.5">
      <c r="A81" s="10" t="s">
        <v>426</v>
      </c>
      <c r="B81" s="131"/>
      <c r="C81" s="131"/>
      <c r="D81" s="131">
        <f>B81+C81</f>
        <v>0</v>
      </c>
      <c r="E81" s="131"/>
      <c r="F81" s="131"/>
      <c r="G81" s="131">
        <f t="shared" si="7"/>
        <v>0</v>
      </c>
    </row>
    <row r="82" spans="1:7" ht="12.75">
      <c r="A82" s="93" t="s">
        <v>427</v>
      </c>
      <c r="B82" s="131"/>
      <c r="C82" s="131"/>
      <c r="D82" s="131">
        <f>B82+C82</f>
        <v>0</v>
      </c>
      <c r="E82" s="131"/>
      <c r="F82" s="131"/>
      <c r="G82" s="131">
        <f t="shared" si="7"/>
        <v>0</v>
      </c>
    </row>
    <row r="83" spans="1:7" ht="12.75">
      <c r="A83" s="93" t="s">
        <v>428</v>
      </c>
      <c r="B83" s="131"/>
      <c r="C83" s="131"/>
      <c r="D83" s="131">
        <f>B83+C83</f>
        <v>0</v>
      </c>
      <c r="E83" s="131"/>
      <c r="F83" s="131"/>
      <c r="G83" s="131">
        <f t="shared" si="7"/>
        <v>0</v>
      </c>
    </row>
    <row r="84" spans="1:7" ht="12.75">
      <c r="A84" s="94"/>
      <c r="B84" s="131"/>
      <c r="C84" s="131"/>
      <c r="D84" s="131"/>
      <c r="E84" s="131"/>
      <c r="F84" s="131"/>
      <c r="G84" s="131"/>
    </row>
    <row r="85" spans="1:7" ht="12.75">
      <c r="A85" s="92" t="s">
        <v>389</v>
      </c>
      <c r="B85" s="133">
        <f aca="true" t="shared" si="11" ref="B85:G85">B11+B48</f>
        <v>529762074</v>
      </c>
      <c r="C85" s="133">
        <f t="shared" si="11"/>
        <v>-10292793.399999999</v>
      </c>
      <c r="D85" s="133">
        <f t="shared" si="11"/>
        <v>519469280.59999996</v>
      </c>
      <c r="E85" s="133">
        <f t="shared" si="11"/>
        <v>318866151.52</v>
      </c>
      <c r="F85" s="133">
        <f t="shared" si="11"/>
        <v>318866151.52</v>
      </c>
      <c r="G85" s="133">
        <f t="shared" si="11"/>
        <v>200603129.07999998</v>
      </c>
    </row>
    <row r="86" spans="1:7" ht="13.5" thickBot="1">
      <c r="A86" s="96"/>
      <c r="B86" s="105"/>
      <c r="C86" s="105"/>
      <c r="D86" s="105"/>
      <c r="E86" s="105"/>
      <c r="F86" s="105"/>
      <c r="G86" s="105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  <row r="93" spans="2:7" ht="12.75">
      <c r="B93" s="52"/>
      <c r="C93" s="52"/>
      <c r="D93" s="52"/>
      <c r="E93" s="52"/>
      <c r="F93" s="52"/>
      <c r="G93" s="52"/>
    </row>
    <row r="94" spans="2:7" ht="12.75">
      <c r="B94" s="52"/>
      <c r="C94" s="52"/>
      <c r="D94" s="52"/>
      <c r="E94" s="52"/>
      <c r="F94" s="52"/>
      <c r="G94" s="52"/>
    </row>
    <row r="95" spans="2:7" ht="12.75">
      <c r="B95" s="52"/>
      <c r="C95" s="52"/>
      <c r="D95" s="52"/>
      <c r="E95" s="52"/>
      <c r="F95" s="52"/>
      <c r="G95" s="52"/>
    </row>
    <row r="96" spans="2:7" ht="12.75">
      <c r="B96" s="52"/>
      <c r="C96" s="52"/>
      <c r="D96" s="52"/>
      <c r="E96" s="52"/>
      <c r="F96" s="52"/>
      <c r="G96" s="52"/>
    </row>
    <row r="97" spans="2:7" ht="12.75">
      <c r="B97" s="52"/>
      <c r="C97" s="52"/>
      <c r="D97" s="52"/>
      <c r="E97" s="52"/>
      <c r="F97" s="52"/>
      <c r="G97" s="52"/>
    </row>
    <row r="98" spans="2:7" ht="12.75">
      <c r="B98" s="52"/>
      <c r="C98" s="52"/>
      <c r="D98" s="52"/>
      <c r="E98" s="52"/>
      <c r="F98" s="52"/>
      <c r="G98" s="52"/>
    </row>
    <row r="99" spans="2:7" ht="12.75">
      <c r="B99" s="52"/>
      <c r="C99" s="52"/>
      <c r="D99" s="52"/>
      <c r="E99" s="52"/>
      <c r="F99" s="52"/>
      <c r="G99" s="52"/>
    </row>
    <row r="100" spans="2:7" ht="12.75">
      <c r="B100" s="52"/>
      <c r="C100" s="52"/>
      <c r="D100" s="52"/>
      <c r="E100" s="52"/>
      <c r="F100" s="52"/>
      <c r="G100" s="52"/>
    </row>
    <row r="101" spans="2:7" ht="12.75">
      <c r="B101" s="52"/>
      <c r="C101" s="52"/>
      <c r="D101" s="52"/>
      <c r="E101" s="52"/>
      <c r="F101" s="52"/>
      <c r="G101" s="52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SheetLayoutView="90" zoomScalePageLayoutView="0" workbookViewId="0" topLeftCell="B1">
      <selection activeCell="J42" sqref="J4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5" t="s">
        <v>120</v>
      </c>
      <c r="C2" s="156"/>
      <c r="D2" s="156"/>
      <c r="E2" s="156"/>
      <c r="F2" s="156"/>
      <c r="G2" s="156"/>
      <c r="H2" s="198"/>
    </row>
    <row r="3" spans="2:8" ht="12.75">
      <c r="B3" s="180" t="s">
        <v>308</v>
      </c>
      <c r="C3" s="181"/>
      <c r="D3" s="181"/>
      <c r="E3" s="181"/>
      <c r="F3" s="181"/>
      <c r="G3" s="181"/>
      <c r="H3" s="199"/>
    </row>
    <row r="4" spans="2:8" ht="12.75">
      <c r="B4" s="180" t="s">
        <v>430</v>
      </c>
      <c r="C4" s="181"/>
      <c r="D4" s="181"/>
      <c r="E4" s="181"/>
      <c r="F4" s="181"/>
      <c r="G4" s="181"/>
      <c r="H4" s="199"/>
    </row>
    <row r="5" spans="2:8" ht="12.75">
      <c r="B5" s="180" t="s">
        <v>449</v>
      </c>
      <c r="C5" s="181"/>
      <c r="D5" s="181"/>
      <c r="E5" s="181"/>
      <c r="F5" s="181"/>
      <c r="G5" s="181"/>
      <c r="H5" s="199"/>
    </row>
    <row r="6" spans="2:8" ht="13.5" thickBot="1">
      <c r="B6" s="183" t="s">
        <v>1</v>
      </c>
      <c r="C6" s="184"/>
      <c r="D6" s="184"/>
      <c r="E6" s="184"/>
      <c r="F6" s="184"/>
      <c r="G6" s="184"/>
      <c r="H6" s="200"/>
    </row>
    <row r="7" spans="2:8" ht="13.5" thickBot="1">
      <c r="B7" s="190" t="s">
        <v>2</v>
      </c>
      <c r="C7" s="204" t="s">
        <v>310</v>
      </c>
      <c r="D7" s="205"/>
      <c r="E7" s="205"/>
      <c r="F7" s="205"/>
      <c r="G7" s="206"/>
      <c r="H7" s="188" t="s">
        <v>311</v>
      </c>
    </row>
    <row r="8" spans="2:8" ht="26.25" thickBot="1">
      <c r="B8" s="191"/>
      <c r="C8" s="147" t="s">
        <v>201</v>
      </c>
      <c r="D8" s="147" t="s">
        <v>312</v>
      </c>
      <c r="E8" s="147" t="s">
        <v>313</v>
      </c>
      <c r="F8" s="147" t="s">
        <v>431</v>
      </c>
      <c r="G8" s="147" t="s">
        <v>218</v>
      </c>
      <c r="H8" s="189"/>
    </row>
    <row r="9" spans="2:8" ht="12.75">
      <c r="B9" s="97" t="s">
        <v>432</v>
      </c>
      <c r="C9" s="87">
        <f>C10+C11+C12+C15+C16+C19</f>
        <v>468942279</v>
      </c>
      <c r="D9" s="87">
        <f>D10+D11+D12+D15+D16+D19</f>
        <v>-10959257.58</v>
      </c>
      <c r="E9" s="87">
        <f>E10+E11+E12+E15+E16+E19</f>
        <v>457983021.42</v>
      </c>
      <c r="F9" s="87">
        <f>F10+F11+F12+F15+F16+F19</f>
        <v>275638322.59</v>
      </c>
      <c r="G9" s="87">
        <f>G10+G11+G12+G15+G16+G19</f>
        <v>275638322.59</v>
      </c>
      <c r="H9" s="7">
        <f>E9-F9</f>
        <v>182344698.83000004</v>
      </c>
    </row>
    <row r="10" spans="2:8" ht="20.25" customHeight="1">
      <c r="B10" s="151" t="s">
        <v>433</v>
      </c>
      <c r="C10" s="87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51" t="s">
        <v>434</v>
      </c>
      <c r="C11" s="87">
        <v>468942279</v>
      </c>
      <c r="D11" s="7">
        <v>-10959257.58</v>
      </c>
      <c r="E11" s="9">
        <f>C11+D11</f>
        <v>457983021.42</v>
      </c>
      <c r="F11" s="7">
        <v>275638322.59</v>
      </c>
      <c r="G11" s="7">
        <v>275638322.59</v>
      </c>
      <c r="H11" s="9">
        <f t="shared" si="0"/>
        <v>182344698.83000004</v>
      </c>
    </row>
    <row r="12" spans="2:8" ht="12.75">
      <c r="B12" s="151" t="s">
        <v>435</v>
      </c>
      <c r="C12" s="84">
        <f>SUM(C13:C14)</f>
        <v>0</v>
      </c>
      <c r="D12" s="84">
        <f>SUM(D13:D14)</f>
        <v>0</v>
      </c>
      <c r="E12" s="84">
        <f>SUM(E13:E14)</f>
        <v>0</v>
      </c>
      <c r="F12" s="84">
        <f>SUM(F13:F14)</f>
        <v>0</v>
      </c>
      <c r="G12" s="84">
        <f>SUM(G13:G14)</f>
        <v>0</v>
      </c>
      <c r="H12" s="9">
        <f t="shared" si="0"/>
        <v>0</v>
      </c>
    </row>
    <row r="13" spans="2:8" ht="12.75">
      <c r="B13" s="98" t="s">
        <v>436</v>
      </c>
      <c r="C13" s="87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98" t="s">
        <v>437</v>
      </c>
      <c r="C14" s="87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51" t="s">
        <v>438</v>
      </c>
      <c r="C15" s="87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51" t="s">
        <v>439</v>
      </c>
      <c r="C16" s="84">
        <f>C17+C18</f>
        <v>0</v>
      </c>
      <c r="D16" s="84">
        <f>D17+D18</f>
        <v>0</v>
      </c>
      <c r="E16" s="84">
        <f>E17+E18</f>
        <v>0</v>
      </c>
      <c r="F16" s="84">
        <f>F17+F18</f>
        <v>0</v>
      </c>
      <c r="G16" s="84">
        <f>G17+G18</f>
        <v>0</v>
      </c>
      <c r="H16" s="9">
        <f t="shared" si="0"/>
        <v>0</v>
      </c>
    </row>
    <row r="17" spans="2:8" ht="12.75">
      <c r="B17" s="98" t="s">
        <v>440</v>
      </c>
      <c r="C17" s="87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98" t="s">
        <v>441</v>
      </c>
      <c r="C18" s="87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51" t="s">
        <v>442</v>
      </c>
      <c r="C19" s="87"/>
      <c r="D19" s="7"/>
      <c r="E19" s="9">
        <f>C19+D19</f>
        <v>0</v>
      </c>
      <c r="F19" s="7"/>
      <c r="G19" s="7"/>
      <c r="H19" s="9">
        <f t="shared" si="0"/>
        <v>0</v>
      </c>
    </row>
    <row r="20" spans="2:8" s="99" customFormat="1" ht="12.75">
      <c r="B20" s="100"/>
      <c r="C20" s="106"/>
      <c r="D20" s="107"/>
      <c r="E20" s="107"/>
      <c r="F20" s="107"/>
      <c r="G20" s="107"/>
      <c r="H20" s="102"/>
    </row>
    <row r="21" spans="2:8" ht="12.75">
      <c r="B21" s="97" t="s">
        <v>443</v>
      </c>
      <c r="C21" s="87">
        <f>C22+C23+C24+C27+C28+C31</f>
        <v>0</v>
      </c>
      <c r="D21" s="87">
        <f>D22+D23+D24+D27+D28+D31</f>
        <v>0</v>
      </c>
      <c r="E21" s="87">
        <f>E22+E23+E24+E27+E28+E31</f>
        <v>0</v>
      </c>
      <c r="F21" s="87">
        <f>F22+F23+F24+F27+F28+F31</f>
        <v>0</v>
      </c>
      <c r="G21" s="87">
        <f>G22+G23+G24+G27+G28+G31</f>
        <v>0</v>
      </c>
      <c r="H21" s="7">
        <f t="shared" si="0"/>
        <v>0</v>
      </c>
    </row>
    <row r="22" spans="2:8" ht="18.75" customHeight="1">
      <c r="B22" s="151" t="s">
        <v>433</v>
      </c>
      <c r="C22" s="87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51" t="s">
        <v>434</v>
      </c>
      <c r="C23" s="87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51" t="s">
        <v>435</v>
      </c>
      <c r="C24" s="84">
        <f>SUM(C25:C26)</f>
        <v>0</v>
      </c>
      <c r="D24" s="84">
        <f>SUM(D25:D26)</f>
        <v>0</v>
      </c>
      <c r="E24" s="84">
        <f>SUM(E25:E26)</f>
        <v>0</v>
      </c>
      <c r="F24" s="84">
        <f>SUM(F25:F26)</f>
        <v>0</v>
      </c>
      <c r="G24" s="84">
        <f>SUM(G25:G26)</f>
        <v>0</v>
      </c>
      <c r="H24" s="9">
        <f t="shared" si="0"/>
        <v>0</v>
      </c>
    </row>
    <row r="25" spans="2:8" ht="12.75">
      <c r="B25" s="98" t="s">
        <v>436</v>
      </c>
      <c r="C25" s="87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98" t="s">
        <v>437</v>
      </c>
      <c r="C26" s="87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51" t="s">
        <v>438</v>
      </c>
      <c r="C27" s="87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51" t="s">
        <v>439</v>
      </c>
      <c r="C28" s="84">
        <f>C29+C30</f>
        <v>0</v>
      </c>
      <c r="D28" s="84">
        <f>D29+D30</f>
        <v>0</v>
      </c>
      <c r="E28" s="84">
        <f>E29+E30</f>
        <v>0</v>
      </c>
      <c r="F28" s="84">
        <f>F29+F30</f>
        <v>0</v>
      </c>
      <c r="G28" s="84">
        <f>G29+G30</f>
        <v>0</v>
      </c>
      <c r="H28" s="9">
        <f t="shared" si="0"/>
        <v>0</v>
      </c>
    </row>
    <row r="29" spans="2:8" ht="12.75">
      <c r="B29" s="98" t="s">
        <v>440</v>
      </c>
      <c r="C29" s="87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98" t="s">
        <v>441</v>
      </c>
      <c r="C30" s="87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51" t="s">
        <v>442</v>
      </c>
      <c r="C31" s="87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97" t="s">
        <v>444</v>
      </c>
      <c r="C32" s="87">
        <f aca="true" t="shared" si="1" ref="C32:H32">C9+C21</f>
        <v>468942279</v>
      </c>
      <c r="D32" s="87">
        <f t="shared" si="1"/>
        <v>-10959257.58</v>
      </c>
      <c r="E32" s="87">
        <f t="shared" si="1"/>
        <v>457983021.42</v>
      </c>
      <c r="F32" s="87">
        <f t="shared" si="1"/>
        <v>275638322.59</v>
      </c>
      <c r="G32" s="87">
        <f t="shared" si="1"/>
        <v>275638322.59</v>
      </c>
      <c r="H32" s="87">
        <f t="shared" si="1"/>
        <v>182344698.83000004</v>
      </c>
    </row>
    <row r="33" spans="2:8" ht="13.5" thickBot="1">
      <c r="B33" s="101"/>
      <c r="C33" s="108"/>
      <c r="D33" s="109"/>
      <c r="E33" s="109"/>
      <c r="F33" s="109"/>
      <c r="G33" s="109"/>
      <c r="H33" s="10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2021-10-06T15:31:48Z</cp:lastPrinted>
  <dcterms:created xsi:type="dcterms:W3CDTF">2016-10-11T18:36:49Z</dcterms:created>
  <dcterms:modified xsi:type="dcterms:W3CDTF">2021-10-19T19:43:21Z</dcterms:modified>
  <cp:category/>
  <cp:version/>
  <cp:contentType/>
  <cp:contentStatus/>
</cp:coreProperties>
</file>