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19226"/>
  <workbookPr/>
  <bookViews>
    <workbookView xWindow="65416" yWindow="65416" windowWidth="20730" windowHeight="11160" firstSheet="3" activeTab="8"/>
  </bookViews>
  <sheets>
    <sheet name="FORMATO 1" sheetId="1" r:id="rId1"/>
    <sheet name="FORMATO 2" sheetId="2" r:id="rId2"/>
    <sheet name="FORMATO 3" sheetId="3" r:id="rId3"/>
    <sheet name="FORMATO 4" sheetId="4" r:id="rId4"/>
    <sheet name="FORMATO 5" sheetId="5" r:id="rId5"/>
    <sheet name="FORMATO 6A" sheetId="6" r:id="rId6"/>
    <sheet name="FORMATO 6B" sheetId="7" r:id="rId7"/>
    <sheet name="FORMATO 6C" sheetId="8" r:id="rId8"/>
    <sheet name="FORMATO 6D" sheetId="9" r:id="rId9"/>
  </sheets>
  <externalReferences>
    <externalReference r:id="rId12"/>
  </externalReferences>
  <definedNames>
    <definedName name="_xlnm.Print_Titles" localSheetId="0">'FORMATO 1'!$2:$5</definedName>
    <definedName name="_xlnm.Print_Titles" localSheetId="4">'FORMATO 5'!$2:$8</definedName>
    <definedName name="_xlnm.Print_Titles" localSheetId="5">'FORMATO 6A'!$2:$9</definedName>
    <definedName name="_xlnm.Print_Titles" localSheetId="7">'FORMATO 6C'!$2:$9</definedName>
  </definedNames>
  <calcPr calcId="162913"/>
</workbook>
</file>

<file path=xl/sharedStrings.xml><?xml version="1.0" encoding="utf-8"?>
<sst xmlns="http://schemas.openxmlformats.org/spreadsheetml/2006/main" count="662" uniqueCount="451">
  <si>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</si>
  <si>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</si>
  <si>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</si>
  <si>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</si>
  <si>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</si>
  <si>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</si>
  <si>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</si>
  <si>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</si>
  <si>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</si>
  <si>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</si>
  <si>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</si>
  <si>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</si>
  <si>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</si>
  <si>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</si>
  <si>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</si>
  <si>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</si>
  <si>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</si>
  <si>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</si>
  <si>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</si>
  <si>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</si>
  <si>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</si>
  <si>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</si>
  <si>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</si>
  <si>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</si>
  <si>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</si>
  <si>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</si>
  <si>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</si>
  <si>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</si>
  <si>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</si>
  <si>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</si>
  <si>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</si>
  <si>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</si>
  <si>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</si>
  <si>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</si>
  <si>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</si>
  <si>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</si>
  <si>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</si>
  <si>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</si>
  <si>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</si>
  <si>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</si>
  <si>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</si>
  <si>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</si>
  <si>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</si>
  <si>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</si>
  <si>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</si>
  <si>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</si>
  <si>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</si>
  <si>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</si>
  <si>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</si>
  <si>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</si>
  <si>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</si>
  <si>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</si>
  <si>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</si>
  <si>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</si>
  <si>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</si>
  <si>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</si>
  <si>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</si>
  <si>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</si>
  <si>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</si>
  <si>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</si>
  <si>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</si>
  <si>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</si>
  <si>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</si>
  <si>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</si>
  <si>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</si>
  <si>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</si>
  <si>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</si>
  <si>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</si>
  <si>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</si>
  <si>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</si>
  <si>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</si>
  <si>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</si>
  <si>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</si>
  <si>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</si>
  <si>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</si>
  <si>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</si>
  <si>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</si>
  <si>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</si>
  <si>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</si>
  <si>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</si>
  <si>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</si>
  <si>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</si>
  <si>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</si>
  <si>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</si>
  <si>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</si>
  <si>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</si>
  <si>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</si>
  <si>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</si>
  <si>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</si>
  <si>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</si>
  <si>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</si>
  <si>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</si>
  <si>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</si>
  <si>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</si>
  <si>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</si>
  <si>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</si>
  <si>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</si>
  <si>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</si>
  <si>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</si>
  <si>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</si>
  <si>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</si>
  <si>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</si>
  <si>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</si>
  <si>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</si>
  <si>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</si>
  <si>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</si>
  <si>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</si>
  <si>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</si>
  <si>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</si>
  <si>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</si>
  <si>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</si>
  <si>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</si>
  <si>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</si>
  <si>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</si>
  <si>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</si>
  <si>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</si>
  <si>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</si>
  <si>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</si>
  <si>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</si>
  <si>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</si>
  <si>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Instituto Tlaxcalteca de la Infraestructura Fisica Educativa (a)</t>
  </si>
  <si>
    <t>Al 31 de diciembre de 2020 y al 30 de Septiembre de 2021 (b)</t>
  </si>
  <si>
    <t>2021 (d)</t>
  </si>
  <si>
    <t>31 de diciembre de 2020 (e)</t>
  </si>
  <si>
    <t>C. Crédito XX</t>
  </si>
  <si>
    <t>B. Crédito 2</t>
  </si>
  <si>
    <t>A. Crédito 1</t>
  </si>
  <si>
    <t>6. Obligaciones a Corto Plazo (Informativo)</t>
  </si>
  <si>
    <t>(p)</t>
  </si>
  <si>
    <t>(n)</t>
  </si>
  <si>
    <t>Tasa Efectiva</t>
  </si>
  <si>
    <t>Comisiones y Costos Relacionados (o)</t>
  </si>
  <si>
    <t>Tasa de Interés</t>
  </si>
  <si>
    <t>Plazo Pactado                (m)</t>
  </si>
  <si>
    <t>Monto Contratado (l)</t>
  </si>
  <si>
    <t>Obligaciones a Corto Plazo (k)</t>
  </si>
  <si>
    <t>2. Se refiere al valor del Bono Cupón Cero que respalda el pago de los créditos asociados al mismo (Activo).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</si>
  <si>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</si>
  <si>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C. Instrumento Bono Cupón Cero XX</t>
  </si>
  <si>
    <t>B. Instrumento Bono Cupón Cero 2</t>
  </si>
  <si>
    <t>A. Instrumento Bono Cupón Cero 1</t>
  </si>
  <si>
    <t>5. Valor de Instrumentos Bono Cupón Cero 2 (Informativo)</t>
  </si>
  <si>
    <t>C. Deuda Contingente XX</t>
  </si>
  <si>
    <t>B. Deuda Contingente 2</t>
  </si>
  <si>
    <t>A. Deuda Contingente 1</t>
  </si>
  <si>
    <t>4. Deuda Contingente 1 (informativo)</t>
  </si>
  <si>
    <t>3. Total de la Deuda Pública y Otros Pasivos (3=1+2)</t>
  </si>
  <si>
    <t xml:space="preserve">2. Otros Pasivos </t>
  </si>
  <si>
    <t>b3) Arrendamientos Financieros</t>
  </si>
  <si>
    <t>b2) Títulos y Valores</t>
  </si>
  <si>
    <t>b1) Instituciones de Crédito</t>
  </si>
  <si>
    <t>B. Largo Plazo (B=b1+b2+b3)</t>
  </si>
  <si>
    <t>a3) Arrendamientos Financieros</t>
  </si>
  <si>
    <t>a2) Títulos y Valores</t>
  </si>
  <si>
    <t>a1) Instituciones de Crédito</t>
  </si>
  <si>
    <t>A. Corto Plazo (A=a1+a2+a3)</t>
  </si>
  <si>
    <t>1. Deuda Pública (1=A+B)</t>
  </si>
  <si>
    <t>(j)</t>
  </si>
  <si>
    <t>(i)</t>
  </si>
  <si>
    <t>h=d+e-f+g</t>
  </si>
  <si>
    <t>(g)</t>
  </si>
  <si>
    <t>(f)</t>
  </si>
  <si>
    <t>(e)</t>
  </si>
  <si>
    <t>(d)</t>
  </si>
  <si>
    <t>(c)</t>
  </si>
  <si>
    <t>Pago de Comisiones y demás costos asociados durante el Periodo</t>
  </si>
  <si>
    <t>Pago de Intereses del Periodo</t>
  </si>
  <si>
    <t>Saldo Final del Periodo (h)</t>
  </si>
  <si>
    <t>Revaluaciones, Reclasificaciones y Otros Ajustes</t>
  </si>
  <si>
    <t>Amortizaciones del Periodo</t>
  </si>
  <si>
    <t>Disposiciones del Periodo</t>
  </si>
  <si>
    <t>Saldo al 31 de diciembre de 2020 (d)</t>
  </si>
  <si>
    <t>Denominación de la Deuda Pública y Otros Pasivos</t>
  </si>
  <si>
    <t>Del 1 de Enero al 30 de Septiembre de 2021 (b)</t>
  </si>
  <si>
    <t>Informe Analítico de la Deuda Pública y Otros Pasivos - LDF</t>
  </si>
  <si>
    <t>C. Total de Obligaciones Diferentes de Financiamiento (C=A+B)</t>
  </si>
  <si>
    <t>d) Otro Instrumento XX</t>
  </si>
  <si>
    <t>c) Otro Instrumento 3</t>
  </si>
  <si>
    <t>b) Otro Instrumento 2</t>
  </si>
  <si>
    <t>a) Otro Instrumento 1</t>
  </si>
  <si>
    <t>B. Otros Instrumentos (B=a+b+c+d)</t>
  </si>
  <si>
    <t>d) APP XX</t>
  </si>
  <si>
    <t>c) APP 3</t>
  </si>
  <si>
    <t>b) APP 2</t>
  </si>
  <si>
    <t>a) APP 1</t>
  </si>
  <si>
    <t>A. Asociaciones Público Privadas (APP’s) (A=a+b+c+d)</t>
  </si>
  <si>
    <t>(m = g – l)</t>
  </si>
  <si>
    <t>(l)</t>
  </si>
  <si>
    <t>(k)</t>
  </si>
  <si>
    <t>(h)</t>
  </si>
  <si>
    <t>Saldo pendiente por pagar de la inversión al XX de XXXX de 20XN</t>
  </si>
  <si>
    <t>Monto pagado de la inversión actualizado al XX de XXXX de 20XN</t>
  </si>
  <si>
    <t>Monto pagado de la inversión al XX de XXXX de 20XN</t>
  </si>
  <si>
    <t>Monto promedio mensual del pago de la contraprestación correspondiente al pago de inversión</t>
  </si>
  <si>
    <t>Monto promedio mensual del pago de la contraprestación</t>
  </si>
  <si>
    <t>Plazo pactado</t>
  </si>
  <si>
    <t>Monto de la inversión pactado</t>
  </si>
  <si>
    <t>Fecha de vencimiento</t>
  </si>
  <si>
    <t>Fecha de inicio de operación del proyecto</t>
  </si>
  <si>
    <t>Fecha del Contrato</t>
  </si>
  <si>
    <t>Denominación de las Obligaciones Diferentes de Financiamiento</t>
  </si>
  <si>
    <t>Informe Analítico de Obligaciones Diferentes de Financiamientos – LDF</t>
  </si>
  <si>
    <t>VIII. Balance Presupuestario de Recursos Etiquetados sin Financiamiento Neto (VIII = VII – A3.2)</t>
  </si>
  <si>
    <t>VII. Balance Presupuestario de Recursos Etiquetados (VII = A2 + A3.2 – B2 + C2)</t>
  </si>
  <si>
    <t>C2. Remanentes de Transferencias Federales Etiquetadas aplicados en el periodo</t>
  </si>
  <si>
    <t>B2. Gasto Etiquetado (sin incluir Amortización de la Deuda Pública)</t>
  </si>
  <si>
    <t>G2. Amortización de la Deuda Pública con Gasto Etiquetado</t>
  </si>
  <si>
    <t>F2. Financiamiento con Fuente de Pago de Transferencias Federales Etiquetadas</t>
  </si>
  <si>
    <t>A3.2 Financiamiento Neto con Fuente de Pago de Transferencias Federales Etiquetadas (A3.2 = F2 – G2)</t>
  </si>
  <si>
    <t>A2. Transferencias Federales Etiquetadas</t>
  </si>
  <si>
    <t>Pagado</t>
  </si>
  <si>
    <t>Recaudado/</t>
  </si>
  <si>
    <t>Devengado</t>
  </si>
  <si>
    <t>Estimado/ Aprobado</t>
  </si>
  <si>
    <t>Concepto</t>
  </si>
  <si>
    <t>VI. Balance Presupuestario de Recursos Disponibles sin Financiamiento Neto (VI = V – A3.1)</t>
  </si>
  <si>
    <t>V. Balance Presupuestario de Recursos Disponibles (V = A1 + A3.1 – B 1 + C1)</t>
  </si>
  <si>
    <t>C1. Remanentes de Ingresos de Libre Disposición aplicados en el periodo</t>
  </si>
  <si>
    <t>B1. Gasto No Etiquetado (sin incluir Amortización de la Deuda Pública)</t>
  </si>
  <si>
    <t>G1. Amortización de la Deuda Pública con Gasto No Etiquetado</t>
  </si>
  <si>
    <t>F1. Financiamiento con Fuente de Pago de Ingresos de Libre Disposición</t>
  </si>
  <si>
    <t>A3.1 Financiamiento Neto con Fuente de Pago de Ingresos de Libre Disposición (A3.1 = F1 – G1)</t>
  </si>
  <si>
    <t xml:space="preserve">A1. Ingresos de Libre Disposición </t>
  </si>
  <si>
    <t>Aprobado</t>
  </si>
  <si>
    <t>Estimado/</t>
  </si>
  <si>
    <t>A3. Financiamiento Neto (A3 = F – G )</t>
  </si>
  <si>
    <t>G. Amortización de la Deuda (G = G1 + G2)</t>
  </si>
  <si>
    <t>F. Financiamiento (F = F1 + F2)</t>
  </si>
  <si>
    <t>IV. Balance Primario (IV = III - E)</t>
  </si>
  <si>
    <t>E2. Intereses, Comisiones y Gastos de la Deuda con Gasto Etiquetado</t>
  </si>
  <si>
    <t>E1. Intereses, Comisiones y Gastos de la Deuda con Gasto No Etiquetado</t>
  </si>
  <si>
    <t>E. Intereses, Comisiones y Gastos de la Deuda (E = E1+E2)</t>
  </si>
  <si>
    <t>III. Balance Presupuestario sin Financiamiento Neto y sin Remanentes del Ejercicio Anterior (III= II - C)</t>
  </si>
  <si>
    <t>II. Balance Presupuestario sin Financiamiento Neto (II = I - A3)</t>
  </si>
  <si>
    <t>I. Balance Presupuestario (I = A – B + C)</t>
  </si>
  <si>
    <t>C. Remanentes del Ejercicio Anterior ( C = C1 + C2 )</t>
  </si>
  <si>
    <t xml:space="preserve">B2. Gasto Etiquetado (sin incluir Amortización de la Deuda Pública) 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</si>
  <si>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</si>
  <si>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A3. Financiamiento Neto</t>
  </si>
  <si>
    <t>A1. Ingresos de Libre Disposición</t>
  </si>
  <si>
    <t>A. Ingresos Totales (A = A1+A2+A3)</t>
  </si>
  <si>
    <t xml:space="preserve">Pagado </t>
  </si>
  <si>
    <t>Aprobado (d)</t>
  </si>
  <si>
    <t>Balance Presupuestario - LDF</t>
  </si>
  <si>
    <t>3. Ingresos Derivados de Financiamientos (3 = 1 + 2)</t>
  </si>
  <si>
    <t>2. Ingresos Derivados de Financiamientos con Fuente de Pago de Transferencias Federales Etiquetadas</t>
  </si>
  <si>
    <t>1. Ingresos Derivados de Financiamientos con Fuente de Pago de Ingresos de Libre Disposición</t>
  </si>
  <si>
    <t>Datos Informativos</t>
  </si>
  <si>
    <t>IV. Total de Ingresos (IV = I + II + III)</t>
  </si>
  <si>
    <t>A. Ingresos Derivados de Financiamientos</t>
  </si>
  <si>
    <t>III. Ingresos Derivados de Financiamientos (III = A)</t>
  </si>
  <si>
    <t>II. Total de Transferencias Federales Etiquetadas (II = A + B + C + D + E)</t>
  </si>
  <si>
    <t>E. Otras Transferencias Federales Etiquetadas</t>
  </si>
  <si>
    <t>D.  Transferencias, Asignaciones, Subsidios y Subvenciones,
y Pensiones y Jubilaciones</t>
  </si>
  <si>
    <t>c2) Fondo Minero</t>
  </si>
  <si>
    <t>c1) Fondo para Entidades Federativas y Municipios Productores de Hidrocarburos</t>
  </si>
  <si>
    <t>C. Fondos Distintos de Aportaciones (C=c1+c2)</t>
  </si>
  <si>
    <t>b4) Otros Convenios y Subsidios</t>
  </si>
  <si>
    <t>b3) Convenios de Reasignación</t>
  </si>
  <si>
    <t>b2) Convenios de Descentralización</t>
  </si>
  <si>
    <t>b1) Convenios de Protección Social en Salud</t>
  </si>
  <si>
    <t>B. Convenios (B=b1+b2+b3+b4)</t>
  </si>
  <si>
    <t>a8) Fondo de Aportaciones para el Fortalecimiento de las Entidades Federativas</t>
  </si>
  <si>
    <t>a7) Fondo de Aportaciones para la Seguridad Pública de los Estados y del Distrito Federal</t>
  </si>
  <si>
    <t>a6) Fondo de Aportaciones para la Educación Tecnológica y de Adultos</t>
  </si>
  <si>
    <t>a5) Fondo de Aportaciones Múltiples</t>
  </si>
  <si>
    <t>a4) Fondo de Aportaciones para el Fortalecimiento de los Municipios y de las Demarcaciones Territoriales del Distrito Federal</t>
  </si>
  <si>
    <t>a3) Fondo de Aportaciones para la Infraestructura Social</t>
  </si>
  <si>
    <t>a2) Fondo de Aportaciones para los Servicios de Salud</t>
  </si>
  <si>
    <t>a1) Fondo de Aportaciones para la Nómina Educativa y Gasto Operativo</t>
  </si>
  <si>
    <t>A. Aportaciones (A=a1+a2+a3+a4+a5+a6+a7+a8)</t>
  </si>
  <si>
    <t xml:space="preserve">Transferencias Federales Etiquetadas </t>
  </si>
  <si>
    <t>Ingresos Excedentes de Ingresos de Libre Disposición</t>
  </si>
  <si>
    <t>I. Total de Ingresos de Libre Disposición  (I=A+B+C+D+E+F+G+H+I+J+K+L)</t>
  </si>
  <si>
    <t>l2) Otros Ingresos de Libre Disposición</t>
  </si>
  <si>
    <t xml:space="preserve">l1) Participaciones en Ingresos Locales </t>
  </si>
  <si>
    <t>L. Otros Ingresos de Libre Disposición (L=l1+l2)</t>
  </si>
  <si>
    <t>k1) Otros Convenios y Subsidios</t>
  </si>
  <si>
    <t>K. Convenios</t>
  </si>
  <si>
    <t>J. Transferencias y Asignaciones</t>
  </si>
  <si>
    <t>i5) Otros Incentivos Económicos</t>
  </si>
  <si>
    <t>i4) Fondo de Compensación de Repecos-Intermedios</t>
  </si>
  <si>
    <t>i3) Impuesto Sobre Automóviles Nuevos</t>
  </si>
  <si>
    <t>i2) Fondo de Compensación ISAN</t>
  </si>
  <si>
    <t>i1) Tenencia o Uso de Vehículos</t>
  </si>
  <si>
    <t>I. Incentivos Derivados de la Colaboración Fiscal (I=i1+i2+i3+i4+i5)</t>
  </si>
  <si>
    <t>h11) Fondo de Estabilización de los Ingresos de las Entidades Federativas</t>
  </si>
  <si>
    <t>h10) Fondo del Impuesto Sobre la Renta</t>
  </si>
  <si>
    <t>h9) Gasolinas y Diésel</t>
  </si>
  <si>
    <t>h8) 3.17% Sobre Extracción de Petróleo</t>
  </si>
  <si>
    <t>h7) 0.136% de la Recaudación Federal Participable</t>
  </si>
  <si>
    <t>h6) Impuesto Especial Sobre Producción y Servicios</t>
  </si>
  <si>
    <t>h5) Fondo de Extracción de Hidrocarburos</t>
  </si>
  <si>
    <t>h4) Fondo de Compensación</t>
  </si>
  <si>
    <t>h3) Fondo de Fiscalización y Recaudación</t>
  </si>
  <si>
    <t>h2) Fondo de Fomento Municipal</t>
  </si>
  <si>
    <t xml:space="preserve">h1) Fondo General de Participaciones </t>
  </si>
  <si>
    <t>H. Participaciones   (H=h1+h2+h3+h4+h5+h6+h7+h8+h9+h10+h11)</t>
  </si>
  <si>
    <t>G. Ingresos por Ventas de Bienes y Prestación Servicios</t>
  </si>
  <si>
    <t>F. Aprovechamientos</t>
  </si>
  <si>
    <t>E. Productos</t>
  </si>
  <si>
    <t>D. Derechos</t>
  </si>
  <si>
    <t>C. Contribuciones de Mejoras</t>
  </si>
  <si>
    <t>B. Cuotas y Aportaciones de Seguridad Social</t>
  </si>
  <si>
    <t>A. Impuestos</t>
  </si>
  <si>
    <t>Ingresos de Libre Disposición</t>
  </si>
  <si>
    <t>Recaudado</t>
  </si>
  <si>
    <t>Modificado</t>
  </si>
  <si>
    <t>Ampliaciones/ (Reducciones)</t>
  </si>
  <si>
    <t>Estimado (d)</t>
  </si>
  <si>
    <t>Diferencia (e)</t>
  </si>
  <si>
    <t>Ingreso</t>
  </si>
  <si>
    <t>Estado Analítico de Ingresos Detallado - LDF</t>
  </si>
  <si>
    <t>III. Total de Egresos (III = I + II)</t>
  </si>
  <si>
    <t>i7) Adeudos de Ejercicios Fiscales Anteriores (ADEFAS)</t>
  </si>
  <si>
    <t>i6) Apoyos Financieros</t>
  </si>
  <si>
    <t>i5) Costo por Coberturas</t>
  </si>
  <si>
    <t>i4) Gastos de la Deuda Pública</t>
  </si>
  <si>
    <t>i3) Comisiones de la Deuda Pública</t>
  </si>
  <si>
    <t>i2) Intereses de la Deuda Pública</t>
  </si>
  <si>
    <t>i1) Amortización de la Deuda Pública</t>
  </si>
  <si>
    <t>I. Deuda Pública (I=i1+i2+i3+i4+i5+i6+i7)</t>
  </si>
  <si>
    <t>h3) Convenios</t>
  </si>
  <si>
    <t>h2) Aportaciones</t>
  </si>
  <si>
    <t>h1) Participaciones</t>
  </si>
  <si>
    <t>H. Participaciones y Aportaciones (H=h1+h2+h3)</t>
  </si>
  <si>
    <t>g7) Provisiones para Contingencias y Otras Erogaciones Especiales</t>
  </si>
  <si>
    <t>g6) Otras Inversiones Financieras</t>
  </si>
  <si>
    <t>Fideicomiso de Desastres Naturales (Informativo)</t>
  </si>
  <si>
    <t>g5) Inversiones en Fideicomisos, Mandatos y Otros Análogos</t>
  </si>
  <si>
    <t>g4) Concesión de Préstamos</t>
  </si>
  <si>
    <t>g3) Compra de Títulos y Valores</t>
  </si>
  <si>
    <t>g2) Acciones y Participaciones de Capital</t>
  </si>
  <si>
    <t>g1) Inversiones Para el Fomento de Actividades Productivas</t>
  </si>
  <si>
    <t>G. Inversiones Financieras y Otras Provisiones (G=g1+g2+g3+g4+g5+g6+g7)</t>
  </si>
  <si>
    <t>f3) Proyectos Productivos y Acciones de Fomento</t>
  </si>
  <si>
    <t>f2) Obra Pública en Bienes Propios</t>
  </si>
  <si>
    <t>f1) Obra Pública en Bienes de Dominio Público</t>
  </si>
  <si>
    <t>F. Inversión Pública (F=f1+f2+f3)</t>
  </si>
  <si>
    <t>e9) Activos Intangibles</t>
  </si>
  <si>
    <t>e8) Bienes Inmuebles</t>
  </si>
  <si>
    <t>e7) Activos Biológicos</t>
  </si>
  <si>
    <t>e6) Maquinaria, Otros Equipos y Herramientas</t>
  </si>
  <si>
    <t>e5) Equipo de Defensa y Seguridad</t>
  </si>
  <si>
    <t>e4) Vehículos y Equipo de Transporte</t>
  </si>
  <si>
    <t>e3) Equipo e Instrumental Médico y de Laboratorio</t>
  </si>
  <si>
    <t>e2) Mobiliario y Equipo Educacional y Recreativo</t>
  </si>
  <si>
    <t>e1) Mobiliario y Equipo de Administración</t>
  </si>
  <si>
    <t>E. Bienes Muebles, Inmuebles e Intangibles (E=e1+e2+e3+e4+e5+e6+e7+e8+e9)</t>
  </si>
  <si>
    <t>d9) Transferencias al Exterior</t>
  </si>
  <si>
    <t>d8) Donativos</t>
  </si>
  <si>
    <t>d7) Transferencias a la Seguridad Social</t>
  </si>
  <si>
    <t>d6) Transferencias a Fideicomisos, Mandatos y Otros Análogos</t>
  </si>
  <si>
    <t>d5) Pensiones y Jubilaciones</t>
  </si>
  <si>
    <t>d4) Ayudas Sociales</t>
  </si>
  <si>
    <t>d3) Subsidios y Subvenciones</t>
  </si>
  <si>
    <t>d2) Transferencias al Resto del Sector Público</t>
  </si>
  <si>
    <t>d1) Transferencias Internas y Asignaciones al Sector Público</t>
  </si>
  <si>
    <t>D. Transferencias, Asignaciones, Subsidios y Otras Ayudas (D=d1+d2+d3+d4+d5+d6+d7+d8+d9)</t>
  </si>
  <si>
    <t>c9) Otros Servicios Generales</t>
  </si>
  <si>
    <t>c8) Servicios Oficiales</t>
  </si>
  <si>
    <t>c7) Servicios de Traslado y Viáticos</t>
  </si>
  <si>
    <t>c6) Servicios de Comunicación Social y Publicidad</t>
  </si>
  <si>
    <t>c5) Servicios de Instalación, Reparación, Mantenimiento y Conservación</t>
  </si>
  <si>
    <t>c4) Servicios Financieros, Bancarios y Comerciales</t>
  </si>
  <si>
    <t>c3) Servicios Profesionales, Científicos, Técnicos y Otros Servicios</t>
  </si>
  <si>
    <t>c2) Servicios de Arrendamiento</t>
  </si>
  <si>
    <t>c1) Servicios Básicos</t>
  </si>
  <si>
    <t>C. Servicios Generales (C=c1+c2+c3+c4+c5+c6+c7+c8+c9)</t>
  </si>
  <si>
    <t>b9) Herramientas, Refacciones y Accesorios Menores</t>
  </si>
  <si>
    <t>b8) Materiales y Suministros Para Seguridad</t>
  </si>
  <si>
    <t>b7) Vestuario, Blancos, Prendas de Protección y Artículos Deportivos</t>
  </si>
  <si>
    <t>b6) Combustibles, Lubricantes y Aditivos</t>
  </si>
  <si>
    <t>b5) Productos Químicos, Farmacéuticos y de Laboratorio</t>
  </si>
  <si>
    <t>b4) Materiales y Artículos de Construcción y de Reparación</t>
  </si>
  <si>
    <t>b3) Materias Primas y Materiales de Producción y Comercialización</t>
  </si>
  <si>
    <t>b2) Alimentos y Utensilios</t>
  </si>
  <si>
    <t>b1) Materiales de Administración, Emisión de Documentos y Artículos Oficiales</t>
  </si>
  <si>
    <t>B. Materiales y Suministros (B=b1+b2+b3+b4+b5+b6+b7+b8+b9)</t>
  </si>
  <si>
    <t>a7) Pago de Estímulos a Servidores Públicos</t>
  </si>
  <si>
    <t>a6) Previsiones</t>
  </si>
  <si>
    <t>a5) Otras Prestaciones Sociales y Económicas</t>
  </si>
  <si>
    <t>a4) Seguridad Social</t>
  </si>
  <si>
    <t>a3) Remuneraciones Adicionales y Especiales</t>
  </si>
  <si>
    <t>a2) Remuneraciones al Personal de Carácter Transitorio</t>
  </si>
  <si>
    <t>a1) Remuneraciones al Personal de Carácter Permanente</t>
  </si>
  <si>
    <t>A. Servicios Personales (A=a1+a2+a3+a4+a5+a6+a7)</t>
  </si>
  <si>
    <t>II. Gasto Etiquetado (II=A+B+C+D+E+F+G+H+I)</t>
  </si>
  <si>
    <t>I. Gasto No Etiquetado (I=A+B+C+D+E+F+G+H+I)</t>
  </si>
  <si>
    <t xml:space="preserve">Modificado </t>
  </si>
  <si>
    <t xml:space="preserve">Ampliaciones/ (Reducciones) </t>
  </si>
  <si>
    <t>Subejercicio (e)</t>
  </si>
  <si>
    <t>Egresos</t>
  </si>
  <si>
    <t xml:space="preserve">Clasificación por Objeto del Gasto (Capítulo y Concepto) </t>
  </si>
  <si>
    <t>Estado Analítico del Ejercicio del Presupuesto de Egresos Detallado - LDF</t>
  </si>
  <si>
    <t>UNIDAD TÉCNICA</t>
  </si>
  <si>
    <t>UNIDAD ADMINISTRATIVA</t>
  </si>
  <si>
    <t>UNIDAD GENERAL</t>
  </si>
  <si>
    <t>II. Gasto Etiquetado     (II=A+B+C+D+E+F+G+H)</t>
  </si>
  <si>
    <t>I. Gasto No Etiquetado  (I=A+B+C+D+E+F+G+H)</t>
  </si>
  <si>
    <t>Clasificación Administrativa</t>
  </si>
  <si>
    <t>d4) Adeudos de Ejercicios Fiscales Anteriores</t>
  </si>
  <si>
    <t>d3) Saneamiento del Sistema Financiero</t>
  </si>
  <si>
    <t>d2) Transferencias, Participaciones y Aportaciones Entre Diferentes Niveles y Ordenes de Gobierno</t>
  </si>
  <si>
    <t>d1) Transacciones de la Deuda Publica / Costo Financiero de la Deuda</t>
  </si>
  <si>
    <t>D. Otras No Clasificadas en Funciones Anteriores (D=d1+d2+d3+d4)</t>
  </si>
  <si>
    <t>c9) Otras Industrias y Otros Asuntos Económicos</t>
  </si>
  <si>
    <t>c8) Ciencia, Tecnología e Innovación</t>
  </si>
  <si>
    <t>c7) Turismo</t>
  </si>
  <si>
    <t>c6) Comunicaciones</t>
  </si>
  <si>
    <t>c5) Transporte</t>
  </si>
  <si>
    <t>c4) Minería, Manufacturas y Construcción</t>
  </si>
  <si>
    <t>c3) Combustibles y Energía</t>
  </si>
  <si>
    <t>c2) Agropecuaria, Silvicultura, Pesca y Caza</t>
  </si>
  <si>
    <t>c1) Asuntos Económicos, Comerciales y Laborales en General</t>
  </si>
  <si>
    <t>C. Desarrollo Económico (C=c1+c2+c3+c4+c5+c6+c7+c8+c9)</t>
  </si>
  <si>
    <t>b7) Otros Asuntos Sociales</t>
  </si>
  <si>
    <t>b6) Protección Social</t>
  </si>
  <si>
    <t>b5) Educación</t>
  </si>
  <si>
    <t>b4) Recreación, Cultura y Otras Manifestaciones Sociales</t>
  </si>
  <si>
    <t>b3) Salud</t>
  </si>
  <si>
    <t>b2) Vivienda y Servicios a la Comunidad</t>
  </si>
  <si>
    <t>b1) Protección Ambiental</t>
  </si>
  <si>
    <t>B. Desarrollo Social (B=b1+b2+b3+b4+b5+b6+b7)</t>
  </si>
  <si>
    <t>a8) Otros Servicios Generales</t>
  </si>
  <si>
    <t>a7) Asuntos de Orden Público y de Seguridad Interior</t>
  </si>
  <si>
    <t>a6) Seguridad Nacional</t>
  </si>
  <si>
    <t>a5) Asuntos Financieros y Hacendarios</t>
  </si>
  <si>
    <t>a4) Relaciones Exteriores</t>
  </si>
  <si>
    <t>a3) Coordinación de la Política de Gobierno</t>
  </si>
  <si>
    <t>a2) Justicia</t>
  </si>
  <si>
    <t>a1) Legislación</t>
  </si>
  <si>
    <t>A. Gobierno (A=a1+a2+a3+a4+a5+a6+a7+a8)</t>
  </si>
  <si>
    <t>II. Gasto Etiquetado (II=A+B+C+D)</t>
  </si>
  <si>
    <t>I. Gasto No Etiquetado (I=A+B+C+D)</t>
  </si>
  <si>
    <t>Clasificación Funcional (Finalidad y Función)</t>
  </si>
  <si>
    <t>III. Total del Gasto en Servicios Personales (III = I + II)</t>
  </si>
  <si>
    <t>F. Sentencias laborales definitivas</t>
  </si>
  <si>
    <t>e2) Nombre del Programa o Ley 2</t>
  </si>
  <si>
    <t>e1) Nombre del Programa o Ley 1</t>
  </si>
  <si>
    <t>E. Gastos asociados a la implementación de nuevas leyes federales o reformas a las mismas (E = e1 + e2)</t>
  </si>
  <si>
    <t>D. Seguridad Pública</t>
  </si>
  <si>
    <t>c2) Personal Médico, Paramédico y afín</t>
  </si>
  <si>
    <t>c1) Personal Administrativo</t>
  </si>
  <si>
    <t>C. Servicios de Salud (C=c1+c2)</t>
  </si>
  <si>
    <t>B. Magisterio</t>
  </si>
  <si>
    <t>A. Personal Administrativo y de Servicio Público</t>
  </si>
  <si>
    <t>II. Gasto Etiquetado (II=A+B+C+D+E+F)</t>
  </si>
  <si>
    <t>I. Gasto No Etiquetado (I=A+B+C+D+E+F)</t>
  </si>
  <si>
    <t xml:space="preserve">Devengado </t>
  </si>
  <si>
    <t>Clasificación de Servicios Personales por Categoría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</si>
</sst>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 ;[Red]\-#,##0\ 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6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b/>
      <vertAlign val="superscript"/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2"/>
      <color theme="1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6">
    <border>
      <left/>
      <right/>
      <top/>
      <bottom/>
      <diagonal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 style="medium">
        <color rgb="FF000000"/>
      </left>
      <right style="medium"/>
      <top/>
      <bottom/>
    </border>
    <border>
      <left style="medium"/>
      <right style="medium"/>
      <top style="thin"/>
      <bottom/>
    </border>
    <border>
      <left/>
      <right style="medium"/>
      <top style="thin"/>
      <bottom/>
    </border>
    <border>
      <left style="medium"/>
      <right/>
      <top style="thin"/>
      <bottom/>
    </border>
    <border>
      <left style="medium"/>
      <right/>
      <top/>
      <bottom style="thin"/>
    </border>
    <border>
      <left/>
      <right style="medium">
        <color rgb="FF000000"/>
      </right>
      <top/>
      <bottom style="medium"/>
    </border>
    <border>
      <left/>
      <right style="medium">
        <color rgb="FF000000"/>
      </right>
      <top/>
      <bottom/>
    </border>
    <border>
      <left/>
      <right style="medium">
        <color rgb="FF000000"/>
      </right>
      <top style="medium"/>
      <bottom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164" fontId="3" fillId="0" borderId="3" xfId="0" applyNumberFormat="1" applyFont="1" applyBorder="1" applyAlignment="1">
      <alignment horizontal="left" vertical="center" wrapText="1" indent="2"/>
    </xf>
    <xf numFmtId="164" fontId="2" fillId="0" borderId="3" xfId="0" applyNumberFormat="1" applyFont="1" applyBorder="1" applyAlignment="1">
      <alignment horizontal="right" vertical="center" wrapText="1"/>
    </xf>
    <xf numFmtId="0" fontId="2" fillId="0" borderId="4" xfId="0" applyFont="1" applyBorder="1" applyAlignment="1">
      <alignment horizontal="left" vertical="center" wrapText="1" indent="2"/>
    </xf>
    <xf numFmtId="164" fontId="2" fillId="0" borderId="3" xfId="0" applyNumberFormat="1" applyFont="1" applyBorder="1" applyAlignment="1">
      <alignment horizontal="left" vertical="center" wrapText="1" indent="2"/>
    </xf>
    <xf numFmtId="0" fontId="2" fillId="0" borderId="1" xfId="0" applyFont="1" applyBorder="1" applyAlignment="1">
      <alignment horizontal="left" vertical="center" wrapText="1" indent="2"/>
    </xf>
    <xf numFmtId="164" fontId="2" fillId="0" borderId="2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left" vertical="center" wrapText="1" indent="2"/>
    </xf>
    <xf numFmtId="164" fontId="2" fillId="0" borderId="2" xfId="0" applyNumberFormat="1" applyFont="1" applyBorder="1" applyAlignment="1">
      <alignment horizontal="right" vertical="center" wrapText="1"/>
    </xf>
    <xf numFmtId="164" fontId="2" fillId="0" borderId="3" xfId="0" applyNumberFormat="1" applyFont="1" applyFill="1" applyBorder="1" applyAlignment="1">
      <alignment horizontal="right" vertical="center" wrapText="1"/>
    </xf>
    <xf numFmtId="164" fontId="2" fillId="0" borderId="3" xfId="0" applyNumberFormat="1" applyFont="1" applyFill="1" applyBorder="1" applyAlignment="1">
      <alignment horizontal="left" vertical="center" wrapText="1" indent="2"/>
    </xf>
    <xf numFmtId="164" fontId="3" fillId="0" borderId="3" xfId="0" applyNumberFormat="1" applyFont="1" applyFill="1" applyBorder="1" applyAlignment="1">
      <alignment horizontal="left" vertical="center" wrapText="1" indent="2"/>
    </xf>
    <xf numFmtId="164" fontId="4" fillId="0" borderId="3" xfId="0" applyNumberFormat="1" applyFont="1" applyFill="1" applyBorder="1" applyAlignment="1">
      <alignment horizontal="left" vertical="center" wrapText="1" indent="2"/>
    </xf>
    <xf numFmtId="0" fontId="3" fillId="0" borderId="4" xfId="0" applyFont="1" applyFill="1" applyBorder="1" applyAlignment="1">
      <alignment horizontal="left" vertical="center" wrapText="1" indent="2"/>
    </xf>
    <xf numFmtId="164" fontId="3" fillId="0" borderId="3" xfId="0" applyNumberFormat="1" applyFont="1" applyFill="1" applyBorder="1" applyAlignment="1">
      <alignment horizontal="right" vertical="center" wrapText="1"/>
    </xf>
    <xf numFmtId="0" fontId="2" fillId="0" borderId="0" xfId="0" applyFont="1" applyFill="1"/>
    <xf numFmtId="0" fontId="2" fillId="0" borderId="4" xfId="0" applyFont="1" applyFill="1" applyBorder="1" applyAlignment="1">
      <alignment horizontal="left" vertical="center" wrapText="1" indent="2"/>
    </xf>
    <xf numFmtId="0" fontId="2" fillId="0" borderId="4" xfId="0" applyFont="1" applyFill="1" applyBorder="1" applyAlignment="1">
      <alignment horizontal="left" vertical="center" wrapText="1" indent="4"/>
    </xf>
    <xf numFmtId="164" fontId="2" fillId="0" borderId="4" xfId="0" applyNumberFormat="1" applyFont="1" applyFill="1" applyBorder="1" applyAlignment="1">
      <alignment horizontal="left" vertical="center" wrapText="1" indent="4"/>
    </xf>
    <xf numFmtId="164" fontId="2" fillId="0" borderId="4" xfId="0" applyNumberFormat="1" applyFont="1" applyFill="1" applyBorder="1" applyAlignment="1">
      <alignment horizontal="left" vertical="center" indent="4"/>
    </xf>
    <xf numFmtId="0" fontId="3" fillId="2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5" fillId="0" borderId="0" xfId="0" applyFont="1"/>
    <xf numFmtId="164" fontId="5" fillId="0" borderId="0" xfId="0" applyNumberFormat="1" applyFont="1"/>
    <xf numFmtId="164" fontId="5" fillId="0" borderId="2" xfId="0" applyNumberFormat="1" applyFont="1" applyBorder="1" applyAlignment="1">
      <alignment horizontal="right" vertical="center" wrapText="1"/>
    </xf>
    <xf numFmtId="164" fontId="5" fillId="0" borderId="1" xfId="0" applyNumberFormat="1" applyFont="1" applyBorder="1" applyAlignment="1">
      <alignment horizontal="justify" vertical="center" wrapText="1"/>
    </xf>
    <xf numFmtId="164" fontId="5" fillId="0" borderId="3" xfId="0" applyNumberFormat="1" applyFont="1" applyBorder="1" applyAlignment="1">
      <alignment horizontal="right" vertical="center" wrapText="1"/>
    </xf>
    <xf numFmtId="164" fontId="5" fillId="0" borderId="4" xfId="0" applyNumberFormat="1" applyFont="1" applyBorder="1" applyAlignment="1">
      <alignment horizontal="justify" vertical="center" wrapText="1"/>
    </xf>
    <xf numFmtId="164" fontId="6" fillId="0" borderId="3" xfId="0" applyNumberFormat="1" applyFont="1" applyBorder="1" applyAlignment="1">
      <alignment horizontal="right" vertical="center" wrapText="1"/>
    </xf>
    <xf numFmtId="164" fontId="6" fillId="0" borderId="4" xfId="0" applyNumberFormat="1" applyFont="1" applyBorder="1" applyAlignment="1">
      <alignment horizontal="left" vertical="center" wrapText="1"/>
    </xf>
    <xf numFmtId="164" fontId="6" fillId="2" borderId="2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164" fontId="6" fillId="2" borderId="7" xfId="0" applyNumberFormat="1" applyFont="1" applyFill="1" applyBorder="1" applyAlignment="1">
      <alignment horizontal="center" vertical="center" wrapText="1"/>
    </xf>
    <xf numFmtId="164" fontId="6" fillId="2" borderId="11" xfId="0" applyNumberFormat="1" applyFont="1" applyFill="1" applyBorder="1" applyAlignment="1">
      <alignment horizontal="center" vertical="center" wrapText="1"/>
    </xf>
    <xf numFmtId="164" fontId="7" fillId="0" borderId="0" xfId="0" applyNumberFormat="1" applyFont="1" applyAlignment="1">
      <alignment vertical="center"/>
    </xf>
    <xf numFmtId="164" fontId="8" fillId="0" borderId="0" xfId="0" applyNumberFormat="1" applyFont="1" applyBorder="1" applyAlignment="1">
      <alignment horizontal="right" vertical="center" wrapText="1"/>
    </xf>
    <xf numFmtId="164" fontId="9" fillId="0" borderId="0" xfId="0" applyNumberFormat="1" applyFont="1" applyAlignment="1">
      <alignment vertical="center"/>
    </xf>
    <xf numFmtId="164" fontId="9" fillId="0" borderId="6" xfId="0" applyNumberFormat="1" applyFont="1" applyBorder="1" applyAlignment="1">
      <alignment horizontal="left" vertical="top" wrapText="1"/>
    </xf>
    <xf numFmtId="164" fontId="8" fillId="0" borderId="2" xfId="0" applyNumberFormat="1" applyFont="1" applyBorder="1" applyAlignment="1">
      <alignment horizontal="right" vertical="center" wrapText="1"/>
    </xf>
    <xf numFmtId="164" fontId="8" fillId="0" borderId="1" xfId="0" applyNumberFormat="1" applyFont="1" applyBorder="1" applyAlignment="1">
      <alignment horizontal="justify" vertical="center" wrapText="1"/>
    </xf>
    <xf numFmtId="164" fontId="6" fillId="0" borderId="4" xfId="0" applyNumberFormat="1" applyFont="1" applyBorder="1" applyAlignment="1">
      <alignment horizontal="justify" vertical="center"/>
    </xf>
    <xf numFmtId="164" fontId="8" fillId="0" borderId="3" xfId="0" applyNumberFormat="1" applyFont="1" applyBorder="1" applyAlignment="1">
      <alignment horizontal="right" vertical="center" wrapText="1"/>
    </xf>
    <xf numFmtId="164" fontId="8" fillId="0" borderId="4" xfId="0" applyNumberFormat="1" applyFont="1" applyBorder="1" applyAlignment="1">
      <alignment horizontal="justify" vertical="center" wrapText="1"/>
    </xf>
    <xf numFmtId="164" fontId="6" fillId="0" borderId="4" xfId="0" applyNumberFormat="1" applyFont="1" applyBorder="1" applyAlignment="1">
      <alignment horizontal="justify" vertical="center" wrapText="1"/>
    </xf>
    <xf numFmtId="164" fontId="5" fillId="2" borderId="3" xfId="0" applyNumberFormat="1" applyFont="1" applyFill="1" applyBorder="1" applyAlignment="1">
      <alignment horizontal="right" vertical="center" wrapText="1"/>
    </xf>
    <xf numFmtId="164" fontId="5" fillId="0" borderId="3" xfId="0" applyNumberFormat="1" applyFont="1" applyFill="1" applyBorder="1" applyAlignment="1">
      <alignment horizontal="right" vertical="center" wrapText="1"/>
    </xf>
    <xf numFmtId="164" fontId="5" fillId="0" borderId="4" xfId="0" applyNumberFormat="1" applyFont="1" applyBorder="1" applyAlignment="1">
      <alignment horizontal="left" vertical="center" wrapText="1" indent="2"/>
    </xf>
    <xf numFmtId="0" fontId="6" fillId="2" borderId="1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164" fontId="6" fillId="0" borderId="2" xfId="0" applyNumberFormat="1" applyFont="1" applyBorder="1" applyAlignment="1">
      <alignment horizontal="justify" vertical="center" wrapText="1"/>
    </xf>
    <xf numFmtId="0" fontId="5" fillId="0" borderId="1" xfId="0" applyFont="1" applyBorder="1" applyAlignment="1">
      <alignment horizontal="justify" vertical="center" wrapText="1"/>
    </xf>
    <xf numFmtId="0" fontId="6" fillId="0" borderId="4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 indent="1"/>
    </xf>
    <xf numFmtId="0" fontId="8" fillId="0" borderId="3" xfId="0" applyFont="1" applyBorder="1" applyAlignment="1">
      <alignment horizontal="justify" vertical="center" wrapText="1"/>
    </xf>
    <xf numFmtId="0" fontId="6" fillId="0" borderId="4" xfId="0" applyFont="1" applyBorder="1" applyAlignment="1">
      <alignment horizontal="justify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vertical="center"/>
    </xf>
    <xf numFmtId="164" fontId="3" fillId="0" borderId="2" xfId="0" applyNumberFormat="1" applyFont="1" applyBorder="1" applyAlignment="1">
      <alignment vertical="center"/>
    </xf>
    <xf numFmtId="164" fontId="3" fillId="0" borderId="4" xfId="0" applyNumberFormat="1" applyFont="1" applyBorder="1" applyAlignment="1">
      <alignment vertical="center"/>
    </xf>
    <xf numFmtId="164" fontId="3" fillId="0" borderId="3" xfId="0" applyNumberFormat="1" applyFont="1" applyBorder="1" applyAlignment="1">
      <alignment vertical="center"/>
    </xf>
    <xf numFmtId="164" fontId="3" fillId="0" borderId="4" xfId="0" applyNumberFormat="1" applyFont="1" applyBorder="1" applyAlignment="1">
      <alignment horizontal="left" vertical="center" wrapText="1" indent="1"/>
    </xf>
    <xf numFmtId="164" fontId="3" fillId="0" borderId="4" xfId="0" applyNumberFormat="1" applyFont="1" applyBorder="1" applyAlignment="1">
      <alignment horizontal="left" vertical="center" indent="1"/>
    </xf>
    <xf numFmtId="164" fontId="2" fillId="0" borderId="3" xfId="0" applyNumberFormat="1" applyFont="1" applyBorder="1" applyAlignment="1">
      <alignment vertical="center"/>
    </xf>
    <xf numFmtId="164" fontId="2" fillId="0" borderId="4" xfId="0" applyNumberFormat="1" applyFont="1" applyBorder="1" applyAlignment="1">
      <alignment horizontal="left" vertical="center" indent="1"/>
    </xf>
    <xf numFmtId="164" fontId="2" fillId="3" borderId="3" xfId="0" applyNumberFormat="1" applyFont="1" applyFill="1" applyBorder="1" applyAlignment="1">
      <alignment vertical="center"/>
    </xf>
    <xf numFmtId="164" fontId="2" fillId="0" borderId="4" xfId="0" applyNumberFormat="1" applyFont="1" applyBorder="1" applyAlignment="1">
      <alignment vertical="center"/>
    </xf>
    <xf numFmtId="164" fontId="2" fillId="0" borderId="4" xfId="0" applyNumberFormat="1" applyFont="1" applyBorder="1" applyAlignment="1">
      <alignment horizontal="left" vertical="center" indent="5"/>
    </xf>
    <xf numFmtId="164" fontId="2" fillId="0" borderId="4" xfId="0" applyNumberFormat="1" applyFont="1" applyBorder="1" applyAlignment="1">
      <alignment horizontal="left" vertical="center" wrapText="1" indent="1"/>
    </xf>
    <xf numFmtId="164" fontId="2" fillId="0" borderId="11" xfId="0" applyNumberFormat="1" applyFont="1" applyBorder="1" applyAlignment="1">
      <alignment vertical="center"/>
    </xf>
    <xf numFmtId="164" fontId="3" fillId="2" borderId="2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 wrapText="1"/>
    </xf>
    <xf numFmtId="164" fontId="3" fillId="2" borderId="9" xfId="0" applyNumberFormat="1" applyFont="1" applyFill="1" applyBorder="1" applyAlignment="1">
      <alignment vertical="center"/>
    </xf>
    <xf numFmtId="164" fontId="3" fillId="2" borderId="7" xfId="0" applyNumberFormat="1" applyFont="1" applyFill="1" applyBorder="1" applyAlignment="1">
      <alignment horizontal="center" vertical="center"/>
    </xf>
    <xf numFmtId="164" fontId="3" fillId="2" borderId="11" xfId="0" applyNumberFormat="1" applyFont="1" applyFill="1" applyBorder="1" applyAlignment="1">
      <alignment horizontal="center" vertical="center"/>
    </xf>
    <xf numFmtId="164" fontId="3" fillId="2" borderId="11" xfId="0" applyNumberFormat="1" applyFont="1" applyFill="1" applyBorder="1" applyAlignment="1">
      <alignment horizontal="center" vertical="center" wrapText="1"/>
    </xf>
    <xf numFmtId="164" fontId="3" fillId="2" borderId="5" xfId="0" applyNumberFormat="1" applyFont="1" applyFill="1" applyBorder="1" applyAlignment="1">
      <alignment vertical="center"/>
    </xf>
    <xf numFmtId="164" fontId="2" fillId="0" borderId="0" xfId="0" applyNumberFormat="1" applyFont="1"/>
    <xf numFmtId="164" fontId="2" fillId="0" borderId="4" xfId="0" applyNumberFormat="1" applyFont="1" applyBorder="1" applyAlignment="1">
      <alignment horizontal="justify" vertical="center"/>
    </xf>
    <xf numFmtId="164" fontId="3" fillId="0" borderId="2" xfId="0" applyNumberFormat="1" applyFont="1" applyBorder="1" applyAlignment="1">
      <alignment vertical="center" wrapText="1"/>
    </xf>
    <xf numFmtId="164" fontId="3" fillId="0" borderId="1" xfId="0" applyNumberFormat="1" applyFont="1" applyBorder="1" applyAlignment="1">
      <alignment vertical="center" wrapText="1"/>
    </xf>
    <xf numFmtId="164" fontId="3" fillId="0" borderId="3" xfId="0" applyNumberFormat="1" applyFont="1" applyBorder="1" applyAlignment="1">
      <alignment vertical="center" wrapText="1"/>
    </xf>
    <xf numFmtId="164" fontId="3" fillId="0" borderId="4" xfId="0" applyNumberFormat="1" applyFont="1" applyBorder="1" applyAlignment="1">
      <alignment vertical="center" wrapText="1"/>
    </xf>
    <xf numFmtId="164" fontId="2" fillId="0" borderId="3" xfId="0" applyNumberFormat="1" applyFont="1" applyBorder="1" applyAlignment="1">
      <alignment vertical="center" wrapText="1"/>
    </xf>
    <xf numFmtId="164" fontId="2" fillId="0" borderId="4" xfId="0" applyNumberFormat="1" applyFont="1" applyBorder="1" applyAlignment="1">
      <alignment vertical="center" wrapText="1"/>
    </xf>
    <xf numFmtId="164" fontId="2" fillId="0" borderId="4" xfId="0" applyNumberFormat="1" applyFont="1" applyBorder="1" applyAlignment="1">
      <alignment horizontal="left" vertical="center" wrapText="1" indent="5"/>
    </xf>
    <xf numFmtId="164" fontId="2" fillId="0" borderId="11" xfId="0" applyNumberFormat="1" applyFont="1" applyBorder="1" applyAlignment="1">
      <alignment vertical="center" wrapText="1"/>
    </xf>
    <xf numFmtId="164" fontId="3" fillId="2" borderId="12" xfId="0" applyNumberFormat="1" applyFont="1" applyFill="1" applyBorder="1" applyAlignment="1">
      <alignment horizontal="center" vertical="center" wrapText="1"/>
    </xf>
    <xf numFmtId="164" fontId="3" fillId="2" borderId="14" xfId="0" applyNumberFormat="1" applyFont="1" applyFill="1" applyBorder="1" applyAlignment="1">
      <alignment vertical="center"/>
    </xf>
    <xf numFmtId="164" fontId="2" fillId="0" borderId="13" xfId="0" applyNumberFormat="1" applyFont="1" applyBorder="1" applyAlignment="1">
      <alignment vertical="center"/>
    </xf>
    <xf numFmtId="164" fontId="2" fillId="0" borderId="2" xfId="0" applyNumberFormat="1" applyFont="1" applyBorder="1" applyAlignment="1">
      <alignment vertical="center" wrapText="1"/>
    </xf>
    <xf numFmtId="164" fontId="2" fillId="0" borderId="1" xfId="0" applyNumberFormat="1" applyFont="1" applyBorder="1" applyAlignment="1">
      <alignment vertical="center" wrapText="1"/>
    </xf>
    <xf numFmtId="164" fontId="2" fillId="2" borderId="3" xfId="0" applyNumberFormat="1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vertical="center"/>
    </xf>
    <xf numFmtId="0" fontId="3" fillId="2" borderId="1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2" fillId="0" borderId="0" xfId="0" applyFont="1" applyAlignment="1">
      <alignment horizontal="right"/>
    </xf>
    <xf numFmtId="164" fontId="2" fillId="0" borderId="2" xfId="0" applyNumberFormat="1" applyFont="1" applyBorder="1" applyAlignment="1">
      <alignment horizontal="right" vertical="center"/>
    </xf>
    <xf numFmtId="164" fontId="2" fillId="0" borderId="2" xfId="0" applyNumberFormat="1" applyFont="1" applyBorder="1" applyAlignment="1">
      <alignment horizontal="justify" vertical="center"/>
    </xf>
    <xf numFmtId="164" fontId="2" fillId="0" borderId="1" xfId="0" applyNumberFormat="1" applyFont="1" applyBorder="1" applyAlignment="1">
      <alignment horizontal="left" vertical="center" wrapText="1"/>
    </xf>
    <xf numFmtId="164" fontId="3" fillId="0" borderId="3" xfId="0" applyNumberFormat="1" applyFont="1" applyBorder="1" applyAlignment="1">
      <alignment horizontal="right" vertical="center"/>
    </xf>
    <xf numFmtId="164" fontId="2" fillId="0" borderId="3" xfId="0" applyNumberFormat="1" applyFont="1" applyBorder="1" applyAlignment="1">
      <alignment horizontal="right" vertical="center"/>
    </xf>
    <xf numFmtId="164" fontId="2" fillId="0" borderId="3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left" vertical="center" wrapText="1"/>
    </xf>
    <xf numFmtId="164" fontId="2" fillId="0" borderId="3" xfId="0" applyNumberFormat="1" applyFont="1" applyBorder="1" applyAlignment="1">
      <alignment horizontal="justify" vertical="center"/>
    </xf>
    <xf numFmtId="164" fontId="2" fillId="0" borderId="4" xfId="0" applyNumberFormat="1" applyFont="1" applyBorder="1" applyAlignment="1">
      <alignment horizontal="left" vertical="center"/>
    </xf>
    <xf numFmtId="164" fontId="2" fillId="0" borderId="15" xfId="0" applyNumberFormat="1" applyFont="1" applyBorder="1" applyAlignment="1">
      <alignment horizontal="right" vertical="center"/>
    </xf>
    <xf numFmtId="164" fontId="2" fillId="0" borderId="15" xfId="0" applyNumberFormat="1" applyFont="1" applyBorder="1" applyAlignment="1">
      <alignment horizontal="center" vertical="center"/>
    </xf>
    <xf numFmtId="164" fontId="2" fillId="0" borderId="16" xfId="0" applyNumberFormat="1" applyFont="1" applyBorder="1" applyAlignment="1">
      <alignment horizontal="left" vertical="center" indent="1"/>
    </xf>
    <xf numFmtId="164" fontId="2" fillId="0" borderId="4" xfId="0" applyNumberFormat="1" applyFont="1" applyBorder="1" applyAlignment="1">
      <alignment horizontal="left" vertical="center" wrapText="1" indent="3"/>
    </xf>
    <xf numFmtId="164" fontId="2" fillId="2" borderId="3" xfId="0" applyNumberFormat="1" applyFont="1" applyFill="1" applyBorder="1" applyAlignment="1">
      <alignment horizontal="center" vertical="center"/>
    </xf>
    <xf numFmtId="164" fontId="2" fillId="2" borderId="3" xfId="0" applyNumberFormat="1" applyFont="1" applyFill="1" applyBorder="1" applyAlignment="1">
      <alignment horizontal="right" vertical="center"/>
    </xf>
    <xf numFmtId="164" fontId="2" fillId="0" borderId="4" xfId="0" applyNumberFormat="1" applyFont="1" applyBorder="1" applyAlignment="1">
      <alignment horizontal="right" vertical="center"/>
    </xf>
    <xf numFmtId="164" fontId="3" fillId="0" borderId="17" xfId="0" applyNumberFormat="1" applyFont="1" applyBorder="1" applyAlignment="1">
      <alignment horizontal="right" vertical="center"/>
    </xf>
    <xf numFmtId="164" fontId="2" fillId="0" borderId="4" xfId="0" applyNumberFormat="1" applyFont="1" applyBorder="1" applyAlignment="1">
      <alignment horizontal="left" vertical="center" indent="3"/>
    </xf>
    <xf numFmtId="164" fontId="2" fillId="0" borderId="17" xfId="0" applyNumberFormat="1" applyFont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164" fontId="2" fillId="0" borderId="1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164" fontId="3" fillId="0" borderId="4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3" xfId="0" applyFont="1" applyBorder="1"/>
    <xf numFmtId="0" fontId="2" fillId="0" borderId="8" xfId="0" applyFont="1" applyBorder="1" applyAlignment="1">
      <alignment horizontal="left" vertical="center" indent="3"/>
    </xf>
    <xf numFmtId="0" fontId="2" fillId="0" borderId="3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164" fontId="3" fillId="0" borderId="18" xfId="0" applyNumberFormat="1" applyFont="1" applyBorder="1" applyAlignment="1">
      <alignment horizontal="right" vertical="center"/>
    </xf>
    <xf numFmtId="0" fontId="2" fillId="0" borderId="19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164" fontId="2" fillId="0" borderId="16" xfId="0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justify" vertical="center" wrapText="1"/>
    </xf>
    <xf numFmtId="164" fontId="3" fillId="0" borderId="3" xfId="0" applyNumberFormat="1" applyFont="1" applyBorder="1" applyAlignment="1">
      <alignment horizontal="right" vertical="center" wrapText="1"/>
    </xf>
    <xf numFmtId="0" fontId="3" fillId="0" borderId="4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 indent="1"/>
    </xf>
    <xf numFmtId="164" fontId="2" fillId="0" borderId="4" xfId="0" applyNumberFormat="1" applyFont="1" applyBorder="1" applyAlignment="1">
      <alignment horizontal="right" vertical="center" wrapText="1"/>
    </xf>
    <xf numFmtId="164" fontId="3" fillId="0" borderId="4" xfId="0" applyNumberFormat="1" applyFont="1" applyBorder="1" applyAlignment="1">
      <alignment horizontal="right" vertical="center" wrapText="1"/>
    </xf>
    <xf numFmtId="0" fontId="3" fillId="0" borderId="4" xfId="0" applyFont="1" applyBorder="1" applyAlignment="1">
      <alignment horizontal="left" vertical="center" wrapText="1"/>
    </xf>
    <xf numFmtId="164" fontId="3" fillId="0" borderId="11" xfId="0" applyNumberFormat="1" applyFont="1" applyBorder="1" applyAlignment="1">
      <alignment horizontal="right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164" fontId="2" fillId="0" borderId="2" xfId="0" applyNumberFormat="1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 indent="2"/>
    </xf>
    <xf numFmtId="164" fontId="2" fillId="0" borderId="15" xfId="0" applyNumberFormat="1" applyFont="1" applyBorder="1" applyAlignment="1">
      <alignment vertical="center"/>
    </xf>
    <xf numFmtId="0" fontId="2" fillId="0" borderId="16" xfId="0" applyFont="1" applyBorder="1" applyAlignment="1">
      <alignment horizontal="left" vertical="center" indent="2"/>
    </xf>
    <xf numFmtId="0" fontId="2" fillId="0" borderId="3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justify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right" vertical="center" wrapText="1"/>
    </xf>
    <xf numFmtId="164" fontId="3" fillId="0" borderId="1" xfId="0" applyNumberFormat="1" applyFont="1" applyBorder="1" applyAlignment="1">
      <alignment horizontal="righ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 indent="2"/>
    </xf>
    <xf numFmtId="0" fontId="3" fillId="2" borderId="0" xfId="0" applyFont="1" applyFill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1743075</xdr:colOff>
      <xdr:row>89</xdr:row>
      <xdr:rowOff>104775</xdr:rowOff>
    </xdr:from>
    <xdr:to>
      <xdr:col>5</xdr:col>
      <xdr:colOff>57150</xdr:colOff>
      <xdr:row>93</xdr:row>
      <xdr:rowOff>66675</xdr:rowOff>
    </xdr:to>
    <xdr:grpSp>
      <xdr:nvGrpSpPr>
        <xdr:cNvPr id="2" name="Grupo 4"/>
        <xdr:cNvGrpSpPr>
          <a:grpSpLocks/>
        </xdr:cNvGrpSpPr>
      </xdr:nvGrpSpPr>
      <xdr:grpSpPr bwMode="auto">
        <a:xfrm>
          <a:off x="1828800" y="18478500"/>
          <a:ext cx="8020050" cy="723900"/>
          <a:chOff x="395287" y="7286629"/>
          <a:chExt cx="8003382" cy="952496"/>
        </a:xfrm>
      </xdr:grpSpPr>
      <xdr:grpSp>
        <xdr:nvGrpSpPr>
          <xdr:cNvPr id="3" name="Grupo 1"/>
          <xdr:cNvGrpSpPr>
            <a:grpSpLocks/>
          </xdr:cNvGrpSpPr>
        </xdr:nvGrpSpPr>
        <xdr:grpSpPr bwMode="auto">
          <a:xfrm>
            <a:off x="395287" y="7286629"/>
            <a:ext cx="8003382" cy="952496"/>
            <a:chOff x="787675" y="15821857"/>
            <a:chExt cx="9899789" cy="946284"/>
          </a:xfrm>
        </xdr:grpSpPr>
        <xdr:sp macro="" textlink="">
          <xdr:nvSpPr>
            <xdr:cNvPr id="6" name="CuadroTexto 5"/>
            <xdr:cNvSpPr txBox="1"/>
          </xdr:nvSpPr>
          <xdr:spPr>
            <a:xfrm>
              <a:off x="787675" y="15821857"/>
              <a:ext cx="4860796" cy="931380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square" rtlCol="0" anchor="t"/>
            <a:lstStyle/>
            <a:p>
              <a:pPr algn="ctr"/>
              <a:r>
                <a:rPr lang="es-MX" sz="1200" u="none">
                  <a:latin typeface="Arial Narrow" panose="020B0606020202030204" pitchFamily="34" charset="0"/>
                </a:rPr>
                <a:t>C.P. Jaime Fernández</a:t>
              </a:r>
              <a:r>
                <a:rPr lang="es-MX" sz="1200" u="none" baseline="0">
                  <a:latin typeface="Arial Narrow" panose="020B0606020202030204" pitchFamily="34" charset="0"/>
                </a:rPr>
                <a:t> Hernández</a:t>
              </a:r>
              <a:endParaRPr lang="es-MX" sz="1200" u="none">
                <a:latin typeface="Arial Narrow" panose="020B0606020202030204" pitchFamily="34" charset="0"/>
              </a:endParaRPr>
            </a:p>
            <a:p>
              <a:pPr algn="ctr"/>
              <a:r>
                <a:rPr lang="es-MX" sz="1200">
                  <a:latin typeface="Arial Narrow" panose="020B0606020202030204" pitchFamily="34" charset="0"/>
                </a:rPr>
                <a:t>Jefe del Departamento de Administración</a:t>
              </a:r>
              <a:r>
                <a:rPr lang="es-MX" sz="1200" baseline="0">
                  <a:latin typeface="Arial Narrow" panose="020B0606020202030204" pitchFamily="34" charset="0"/>
                </a:rPr>
                <a:t> del ITIFE</a:t>
              </a:r>
              <a:endParaRPr lang="es-MX" sz="1200">
                <a:latin typeface="Arial Narrow" panose="020B0606020202030204" pitchFamily="34" charset="0"/>
              </a:endParaRPr>
            </a:p>
          </xdr:txBody>
        </xdr:sp>
        <xdr:sp macro="" textlink="">
          <xdr:nvSpPr>
            <xdr:cNvPr id="7" name="CuadroTexto 6"/>
            <xdr:cNvSpPr txBox="1"/>
          </xdr:nvSpPr>
          <xdr:spPr>
            <a:xfrm>
              <a:off x="5826668" y="15836761"/>
              <a:ext cx="4860796" cy="931380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square" rtlCol="0" anchor="t"/>
            <a:lstStyle/>
            <a:p>
              <a:pPr algn="ctr"/>
              <a:r>
                <a:rPr lang="es-MX" sz="1200">
                  <a:latin typeface="Arial Narrow" panose="020B0606020202030204" pitchFamily="34" charset="0"/>
                </a:rPr>
                <a:t>Lic.</a:t>
              </a:r>
              <a:r>
                <a:rPr lang="es-MX" sz="1200" baseline="0">
                  <a:latin typeface="Arial Narrow" panose="020B0606020202030204" pitchFamily="34" charset="0"/>
                </a:rPr>
                <a:t> Miguel Piedras Díaz</a:t>
              </a:r>
              <a:endParaRPr lang="es-MX" sz="1200">
                <a:latin typeface="Arial Narrow" panose="020B0606020202030204" pitchFamily="34" charset="0"/>
              </a:endParaRPr>
            </a:p>
            <a:p>
              <a:pPr algn="ctr"/>
              <a:r>
                <a:rPr lang="es-MX" sz="1200">
                  <a:latin typeface="Arial Narrow" panose="020B0606020202030204" pitchFamily="34" charset="0"/>
                </a:rPr>
                <a:t>Director General del ITIFE</a:t>
              </a:r>
            </a:p>
          </xdr:txBody>
        </xdr:sp>
      </xdr:grpSp>
      <xdr:cxnSp macro="">
        <xdr:nvCxnSpPr>
          <xdr:cNvPr id="4" name="Conector recto 3"/>
          <xdr:cNvCxnSpPr/>
        </xdr:nvCxnSpPr>
        <xdr:spPr>
          <a:xfrm flipV="1">
            <a:off x="1249648" y="7649530"/>
            <a:ext cx="2154911" cy="0"/>
          </a:xfrm>
          <a:prstGeom prst="line">
            <a:avLst/>
          </a:prstGeom>
          <a:ln>
            <a:solidFill>
              <a:schemeClr val="tx1"/>
            </a:solidFill>
            <a:headEnd type="non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" name="Conector recto 4"/>
          <xdr:cNvCxnSpPr/>
        </xdr:nvCxnSpPr>
        <xdr:spPr>
          <a:xfrm>
            <a:off x="5389397" y="7649530"/>
            <a:ext cx="2144906" cy="0"/>
          </a:xfrm>
          <a:prstGeom prst="line">
            <a:avLst/>
          </a:prstGeom>
          <a:ln>
            <a:solidFill>
              <a:schemeClr val="tx1"/>
            </a:solidFill>
            <a:headEnd type="non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1066800</xdr:colOff>
      <xdr:row>47</xdr:row>
      <xdr:rowOff>38100</xdr:rowOff>
    </xdr:from>
    <xdr:to>
      <xdr:col>8</xdr:col>
      <xdr:colOff>552450</xdr:colOff>
      <xdr:row>50</xdr:row>
      <xdr:rowOff>152400</xdr:rowOff>
    </xdr:to>
    <xdr:grpSp>
      <xdr:nvGrpSpPr>
        <xdr:cNvPr id="2" name="Grupo 4"/>
        <xdr:cNvGrpSpPr>
          <a:grpSpLocks/>
        </xdr:cNvGrpSpPr>
      </xdr:nvGrpSpPr>
      <xdr:grpSpPr bwMode="auto">
        <a:xfrm>
          <a:off x="1400175" y="9772650"/>
          <a:ext cx="8029575" cy="685800"/>
          <a:chOff x="395287" y="7286629"/>
          <a:chExt cx="8003382" cy="952496"/>
        </a:xfrm>
      </xdr:grpSpPr>
      <xdr:grpSp>
        <xdr:nvGrpSpPr>
          <xdr:cNvPr id="3" name="Grupo 1"/>
          <xdr:cNvGrpSpPr>
            <a:grpSpLocks/>
          </xdr:cNvGrpSpPr>
        </xdr:nvGrpSpPr>
        <xdr:grpSpPr bwMode="auto">
          <a:xfrm>
            <a:off x="395287" y="7286629"/>
            <a:ext cx="8003382" cy="952496"/>
            <a:chOff x="787675" y="15821857"/>
            <a:chExt cx="9899789" cy="946284"/>
          </a:xfrm>
        </xdr:grpSpPr>
        <xdr:sp macro="" textlink="">
          <xdr:nvSpPr>
            <xdr:cNvPr id="6" name="CuadroTexto 5"/>
            <xdr:cNvSpPr txBox="1"/>
          </xdr:nvSpPr>
          <xdr:spPr>
            <a:xfrm>
              <a:off x="787675" y="15821857"/>
              <a:ext cx="4860796" cy="931380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square" rtlCol="0" anchor="t"/>
            <a:lstStyle/>
            <a:p>
              <a:pPr algn="ctr"/>
              <a:r>
                <a:rPr lang="es-MX" sz="1200" u="none">
                  <a:latin typeface="Arial Narrow" panose="020B0606020202030204" pitchFamily="34" charset="0"/>
                </a:rPr>
                <a:t>C.P. Jaime Fernández</a:t>
              </a:r>
              <a:r>
                <a:rPr lang="es-MX" sz="1200" u="none" baseline="0">
                  <a:latin typeface="Arial Narrow" panose="020B0606020202030204" pitchFamily="34" charset="0"/>
                </a:rPr>
                <a:t> Hernández</a:t>
              </a:r>
              <a:endParaRPr lang="es-MX" sz="1200" u="none">
                <a:latin typeface="Arial Narrow" panose="020B0606020202030204" pitchFamily="34" charset="0"/>
              </a:endParaRPr>
            </a:p>
            <a:p>
              <a:pPr algn="ctr"/>
              <a:r>
                <a:rPr lang="es-MX" sz="1200">
                  <a:latin typeface="Arial Narrow" panose="020B0606020202030204" pitchFamily="34" charset="0"/>
                </a:rPr>
                <a:t>Jefe del Departamento de Administración</a:t>
              </a:r>
              <a:r>
                <a:rPr lang="es-MX" sz="1200" baseline="0">
                  <a:latin typeface="Arial Narrow" panose="020B0606020202030204" pitchFamily="34" charset="0"/>
                </a:rPr>
                <a:t> del ITIFE</a:t>
              </a:r>
              <a:endParaRPr lang="es-MX" sz="1200">
                <a:latin typeface="Arial Narrow" panose="020B0606020202030204" pitchFamily="34" charset="0"/>
              </a:endParaRPr>
            </a:p>
          </xdr:txBody>
        </xdr:sp>
        <xdr:sp macro="" textlink="">
          <xdr:nvSpPr>
            <xdr:cNvPr id="7" name="CuadroTexto 6"/>
            <xdr:cNvSpPr txBox="1"/>
          </xdr:nvSpPr>
          <xdr:spPr>
            <a:xfrm>
              <a:off x="5826668" y="15836761"/>
              <a:ext cx="4860796" cy="931380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square" rtlCol="0" anchor="t"/>
            <a:lstStyle/>
            <a:p>
              <a:pPr algn="ctr"/>
              <a:r>
                <a:rPr lang="es-MX" sz="1200">
                  <a:latin typeface="Arial Narrow" panose="020B0606020202030204" pitchFamily="34" charset="0"/>
                </a:rPr>
                <a:t>Lic.</a:t>
              </a:r>
              <a:r>
                <a:rPr lang="es-MX" sz="1200" baseline="0">
                  <a:latin typeface="Arial Narrow" panose="020B0606020202030204" pitchFamily="34" charset="0"/>
                </a:rPr>
                <a:t> Miguel Piedras Díaz</a:t>
              </a:r>
              <a:endParaRPr lang="es-MX" sz="1200">
                <a:latin typeface="Arial Narrow" panose="020B0606020202030204" pitchFamily="34" charset="0"/>
              </a:endParaRPr>
            </a:p>
            <a:p>
              <a:pPr algn="ctr"/>
              <a:r>
                <a:rPr lang="es-MX" sz="1200">
                  <a:latin typeface="Arial Narrow" panose="020B0606020202030204" pitchFamily="34" charset="0"/>
                </a:rPr>
                <a:t>Director General del ITIFE</a:t>
              </a:r>
            </a:p>
          </xdr:txBody>
        </xdr:sp>
      </xdr:grpSp>
      <xdr:cxnSp macro="">
        <xdr:nvCxnSpPr>
          <xdr:cNvPr id="4" name="Conector recto 3"/>
          <xdr:cNvCxnSpPr/>
        </xdr:nvCxnSpPr>
        <xdr:spPr>
          <a:xfrm flipV="1">
            <a:off x="1249648" y="7649530"/>
            <a:ext cx="2154911" cy="0"/>
          </a:xfrm>
          <a:prstGeom prst="line">
            <a:avLst/>
          </a:prstGeom>
          <a:ln>
            <a:solidFill>
              <a:schemeClr val="tx1"/>
            </a:solidFill>
            <a:headEnd type="non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" name="Conector recto 4"/>
          <xdr:cNvCxnSpPr/>
        </xdr:nvCxnSpPr>
        <xdr:spPr>
          <a:xfrm>
            <a:off x="5389397" y="7649530"/>
            <a:ext cx="2144906" cy="0"/>
          </a:xfrm>
          <a:prstGeom prst="line">
            <a:avLst/>
          </a:prstGeom>
          <a:ln>
            <a:solidFill>
              <a:schemeClr val="tx1"/>
            </a:solidFill>
            <a:headEnd type="non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28</xdr:row>
      <xdr:rowOff>142875</xdr:rowOff>
    </xdr:from>
    <xdr:to>
      <xdr:col>10</xdr:col>
      <xdr:colOff>171450</xdr:colOff>
      <xdr:row>31</xdr:row>
      <xdr:rowOff>171450</xdr:rowOff>
    </xdr:to>
    <xdr:grpSp>
      <xdr:nvGrpSpPr>
        <xdr:cNvPr id="2" name="Grupo 4"/>
        <xdr:cNvGrpSpPr>
          <a:grpSpLocks/>
        </xdr:cNvGrpSpPr>
      </xdr:nvGrpSpPr>
      <xdr:grpSpPr bwMode="auto">
        <a:xfrm>
          <a:off x="2352675" y="7077075"/>
          <a:ext cx="8029575" cy="600075"/>
          <a:chOff x="395287" y="7286629"/>
          <a:chExt cx="8003382" cy="952496"/>
        </a:xfrm>
      </xdr:grpSpPr>
      <xdr:grpSp>
        <xdr:nvGrpSpPr>
          <xdr:cNvPr id="3" name="Grupo 1"/>
          <xdr:cNvGrpSpPr>
            <a:grpSpLocks/>
          </xdr:cNvGrpSpPr>
        </xdr:nvGrpSpPr>
        <xdr:grpSpPr bwMode="auto">
          <a:xfrm>
            <a:off x="395287" y="7286629"/>
            <a:ext cx="8003382" cy="952496"/>
            <a:chOff x="787675" y="15821857"/>
            <a:chExt cx="9899789" cy="946284"/>
          </a:xfrm>
        </xdr:grpSpPr>
        <xdr:sp macro="" textlink="">
          <xdr:nvSpPr>
            <xdr:cNvPr id="6" name="CuadroTexto 5"/>
            <xdr:cNvSpPr txBox="1"/>
          </xdr:nvSpPr>
          <xdr:spPr>
            <a:xfrm>
              <a:off x="787675" y="15821857"/>
              <a:ext cx="4860796" cy="931380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square" rtlCol="0" anchor="t"/>
            <a:lstStyle/>
            <a:p>
              <a:pPr algn="ctr"/>
              <a:r>
                <a:rPr lang="es-MX" sz="1200" u="none">
                  <a:latin typeface="Arial Narrow" panose="020B0606020202030204" pitchFamily="34" charset="0"/>
                </a:rPr>
                <a:t>C.P. Jaime Fernández</a:t>
              </a:r>
              <a:r>
                <a:rPr lang="es-MX" sz="1200" u="none" baseline="0">
                  <a:latin typeface="Arial Narrow" panose="020B0606020202030204" pitchFamily="34" charset="0"/>
                </a:rPr>
                <a:t> Hernández</a:t>
              </a:r>
              <a:endParaRPr lang="es-MX" sz="1200" u="none">
                <a:latin typeface="Arial Narrow" panose="020B0606020202030204" pitchFamily="34" charset="0"/>
              </a:endParaRPr>
            </a:p>
            <a:p>
              <a:pPr algn="ctr"/>
              <a:r>
                <a:rPr lang="es-MX" sz="1200">
                  <a:latin typeface="Arial Narrow" panose="020B0606020202030204" pitchFamily="34" charset="0"/>
                </a:rPr>
                <a:t>Jefe del Departamento de Administración</a:t>
              </a:r>
              <a:r>
                <a:rPr lang="es-MX" sz="1200" baseline="0">
                  <a:latin typeface="Arial Narrow" panose="020B0606020202030204" pitchFamily="34" charset="0"/>
                </a:rPr>
                <a:t> del ITIFE</a:t>
              </a:r>
              <a:endParaRPr lang="es-MX" sz="1200">
                <a:latin typeface="Arial Narrow" panose="020B0606020202030204" pitchFamily="34" charset="0"/>
              </a:endParaRPr>
            </a:p>
          </xdr:txBody>
        </xdr:sp>
        <xdr:sp macro="" textlink="">
          <xdr:nvSpPr>
            <xdr:cNvPr id="7" name="CuadroTexto 6"/>
            <xdr:cNvSpPr txBox="1"/>
          </xdr:nvSpPr>
          <xdr:spPr>
            <a:xfrm>
              <a:off x="5826668" y="15836761"/>
              <a:ext cx="4860796" cy="931380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square" rtlCol="0" anchor="t"/>
            <a:lstStyle/>
            <a:p>
              <a:pPr algn="ctr"/>
              <a:r>
                <a:rPr lang="es-MX" sz="1200">
                  <a:latin typeface="Arial Narrow" panose="020B0606020202030204" pitchFamily="34" charset="0"/>
                </a:rPr>
                <a:t>Lic.</a:t>
              </a:r>
              <a:r>
                <a:rPr lang="es-MX" sz="1200" baseline="0">
                  <a:latin typeface="Arial Narrow" panose="020B0606020202030204" pitchFamily="34" charset="0"/>
                </a:rPr>
                <a:t> Miguel Piedras Díaz</a:t>
              </a:r>
              <a:endParaRPr lang="es-MX" sz="1200">
                <a:latin typeface="Arial Narrow" panose="020B0606020202030204" pitchFamily="34" charset="0"/>
              </a:endParaRPr>
            </a:p>
            <a:p>
              <a:pPr algn="ctr"/>
              <a:r>
                <a:rPr lang="es-MX" sz="1200">
                  <a:latin typeface="Arial Narrow" panose="020B0606020202030204" pitchFamily="34" charset="0"/>
                </a:rPr>
                <a:t>Director General del ITIFE</a:t>
              </a:r>
            </a:p>
          </xdr:txBody>
        </xdr:sp>
      </xdr:grpSp>
      <xdr:cxnSp macro="">
        <xdr:nvCxnSpPr>
          <xdr:cNvPr id="4" name="Conector recto 3"/>
          <xdr:cNvCxnSpPr/>
        </xdr:nvCxnSpPr>
        <xdr:spPr>
          <a:xfrm flipV="1">
            <a:off x="1249648" y="7649530"/>
            <a:ext cx="2154911" cy="0"/>
          </a:xfrm>
          <a:prstGeom prst="line">
            <a:avLst/>
          </a:prstGeom>
          <a:ln>
            <a:solidFill>
              <a:schemeClr val="tx1"/>
            </a:solidFill>
            <a:headEnd type="non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" name="Conector recto 4"/>
          <xdr:cNvCxnSpPr/>
        </xdr:nvCxnSpPr>
        <xdr:spPr>
          <a:xfrm>
            <a:off x="5389397" y="7649530"/>
            <a:ext cx="2144906" cy="0"/>
          </a:xfrm>
          <a:prstGeom prst="line">
            <a:avLst/>
          </a:prstGeom>
          <a:ln>
            <a:solidFill>
              <a:schemeClr val="tx1"/>
            </a:solidFill>
            <a:headEnd type="non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361950</xdr:colOff>
      <xdr:row>93</xdr:row>
      <xdr:rowOff>28575</xdr:rowOff>
    </xdr:from>
    <xdr:to>
      <xdr:col>4</xdr:col>
      <xdr:colOff>1362075</xdr:colOff>
      <xdr:row>96</xdr:row>
      <xdr:rowOff>142875</xdr:rowOff>
    </xdr:to>
    <xdr:grpSp>
      <xdr:nvGrpSpPr>
        <xdr:cNvPr id="2" name="Grupo 4"/>
        <xdr:cNvGrpSpPr>
          <a:grpSpLocks/>
        </xdr:cNvGrpSpPr>
      </xdr:nvGrpSpPr>
      <xdr:grpSpPr bwMode="auto">
        <a:xfrm>
          <a:off x="685800" y="19021425"/>
          <a:ext cx="8029575" cy="685800"/>
          <a:chOff x="395287" y="7286629"/>
          <a:chExt cx="8003382" cy="952496"/>
        </a:xfrm>
      </xdr:grpSpPr>
      <xdr:grpSp>
        <xdr:nvGrpSpPr>
          <xdr:cNvPr id="3" name="Grupo 1"/>
          <xdr:cNvGrpSpPr>
            <a:grpSpLocks/>
          </xdr:cNvGrpSpPr>
        </xdr:nvGrpSpPr>
        <xdr:grpSpPr bwMode="auto">
          <a:xfrm>
            <a:off x="395287" y="7286629"/>
            <a:ext cx="8003382" cy="952496"/>
            <a:chOff x="787675" y="15821857"/>
            <a:chExt cx="9899789" cy="946284"/>
          </a:xfrm>
        </xdr:grpSpPr>
        <xdr:sp macro="" textlink="">
          <xdr:nvSpPr>
            <xdr:cNvPr id="6" name="CuadroTexto 5"/>
            <xdr:cNvSpPr txBox="1"/>
          </xdr:nvSpPr>
          <xdr:spPr>
            <a:xfrm>
              <a:off x="787675" y="15821857"/>
              <a:ext cx="4860796" cy="931380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square" rtlCol="0" anchor="t"/>
            <a:lstStyle/>
            <a:p>
              <a:pPr algn="ctr"/>
              <a:r>
                <a:rPr lang="es-MX" sz="1200" u="none">
                  <a:latin typeface="Arial Narrow" panose="020B0606020202030204" pitchFamily="34" charset="0"/>
                </a:rPr>
                <a:t>C.P. Jaime Fernández</a:t>
              </a:r>
              <a:r>
                <a:rPr lang="es-MX" sz="1200" u="none" baseline="0">
                  <a:latin typeface="Arial Narrow" panose="020B0606020202030204" pitchFamily="34" charset="0"/>
                </a:rPr>
                <a:t> Hernández</a:t>
              </a:r>
              <a:endParaRPr lang="es-MX" sz="1200" u="none">
                <a:latin typeface="Arial Narrow" panose="020B0606020202030204" pitchFamily="34" charset="0"/>
              </a:endParaRPr>
            </a:p>
            <a:p>
              <a:pPr algn="ctr"/>
              <a:r>
                <a:rPr lang="es-MX" sz="1200">
                  <a:latin typeface="Arial Narrow" panose="020B0606020202030204" pitchFamily="34" charset="0"/>
                </a:rPr>
                <a:t>Jefe del Departamento de Administración</a:t>
              </a:r>
              <a:r>
                <a:rPr lang="es-MX" sz="1200" baseline="0">
                  <a:latin typeface="Arial Narrow" panose="020B0606020202030204" pitchFamily="34" charset="0"/>
                </a:rPr>
                <a:t> del ITIFE</a:t>
              </a:r>
              <a:endParaRPr lang="es-MX" sz="1200">
                <a:latin typeface="Arial Narrow" panose="020B0606020202030204" pitchFamily="34" charset="0"/>
              </a:endParaRPr>
            </a:p>
          </xdr:txBody>
        </xdr:sp>
        <xdr:sp macro="" textlink="">
          <xdr:nvSpPr>
            <xdr:cNvPr id="7" name="CuadroTexto 6"/>
            <xdr:cNvSpPr txBox="1"/>
          </xdr:nvSpPr>
          <xdr:spPr>
            <a:xfrm>
              <a:off x="5826668" y="15836761"/>
              <a:ext cx="4860796" cy="931380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square" rtlCol="0" anchor="t"/>
            <a:lstStyle/>
            <a:p>
              <a:pPr algn="ctr"/>
              <a:r>
                <a:rPr lang="es-MX" sz="1200">
                  <a:latin typeface="Arial Narrow" panose="020B0606020202030204" pitchFamily="34" charset="0"/>
                </a:rPr>
                <a:t>Lic.</a:t>
              </a:r>
              <a:r>
                <a:rPr lang="es-MX" sz="1200" baseline="0">
                  <a:latin typeface="Arial Narrow" panose="020B0606020202030204" pitchFamily="34" charset="0"/>
                </a:rPr>
                <a:t> Miguel Piedras Díaz</a:t>
              </a:r>
              <a:endParaRPr lang="es-MX" sz="1200">
                <a:latin typeface="Arial Narrow" panose="020B0606020202030204" pitchFamily="34" charset="0"/>
              </a:endParaRPr>
            </a:p>
            <a:p>
              <a:pPr algn="ctr"/>
              <a:r>
                <a:rPr lang="es-MX" sz="1200">
                  <a:latin typeface="Arial Narrow" panose="020B0606020202030204" pitchFamily="34" charset="0"/>
                </a:rPr>
                <a:t>Director General del ITIFE</a:t>
              </a:r>
            </a:p>
          </xdr:txBody>
        </xdr:sp>
      </xdr:grpSp>
      <xdr:cxnSp macro="">
        <xdr:nvCxnSpPr>
          <xdr:cNvPr id="4" name="Conector recto 3"/>
          <xdr:cNvCxnSpPr/>
        </xdr:nvCxnSpPr>
        <xdr:spPr>
          <a:xfrm flipV="1">
            <a:off x="1249648" y="7649530"/>
            <a:ext cx="2154911" cy="0"/>
          </a:xfrm>
          <a:prstGeom prst="line">
            <a:avLst/>
          </a:prstGeom>
          <a:ln>
            <a:solidFill>
              <a:schemeClr val="tx1"/>
            </a:solidFill>
            <a:headEnd type="non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" name="Conector recto 4"/>
          <xdr:cNvCxnSpPr/>
        </xdr:nvCxnSpPr>
        <xdr:spPr>
          <a:xfrm>
            <a:off x="5389397" y="7649530"/>
            <a:ext cx="2144906" cy="0"/>
          </a:xfrm>
          <a:prstGeom prst="line">
            <a:avLst/>
          </a:prstGeom>
          <a:ln>
            <a:solidFill>
              <a:schemeClr val="tx1"/>
            </a:solidFill>
            <a:headEnd type="non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571500</xdr:colOff>
      <xdr:row>86</xdr:row>
      <xdr:rowOff>9525</xdr:rowOff>
    </xdr:from>
    <xdr:to>
      <xdr:col>7</xdr:col>
      <xdr:colOff>714375</xdr:colOff>
      <xdr:row>89</xdr:row>
      <xdr:rowOff>123825</xdr:rowOff>
    </xdr:to>
    <xdr:grpSp>
      <xdr:nvGrpSpPr>
        <xdr:cNvPr id="2" name="Grupo 4"/>
        <xdr:cNvGrpSpPr>
          <a:grpSpLocks/>
        </xdr:cNvGrpSpPr>
      </xdr:nvGrpSpPr>
      <xdr:grpSpPr bwMode="auto">
        <a:xfrm>
          <a:off x="714375" y="19554825"/>
          <a:ext cx="8029575" cy="685800"/>
          <a:chOff x="395287" y="7286629"/>
          <a:chExt cx="8003382" cy="952496"/>
        </a:xfrm>
      </xdr:grpSpPr>
      <xdr:grpSp>
        <xdr:nvGrpSpPr>
          <xdr:cNvPr id="3" name="Grupo 1"/>
          <xdr:cNvGrpSpPr>
            <a:grpSpLocks/>
          </xdr:cNvGrpSpPr>
        </xdr:nvGrpSpPr>
        <xdr:grpSpPr bwMode="auto">
          <a:xfrm>
            <a:off x="395287" y="7286629"/>
            <a:ext cx="8003382" cy="952496"/>
            <a:chOff x="787675" y="15821857"/>
            <a:chExt cx="9899789" cy="946284"/>
          </a:xfrm>
        </xdr:grpSpPr>
        <xdr:sp macro="" textlink="">
          <xdr:nvSpPr>
            <xdr:cNvPr id="6" name="CuadroTexto 5"/>
            <xdr:cNvSpPr txBox="1"/>
          </xdr:nvSpPr>
          <xdr:spPr>
            <a:xfrm>
              <a:off x="787675" y="15821857"/>
              <a:ext cx="4860796" cy="931380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square" rtlCol="0" anchor="t"/>
            <a:lstStyle/>
            <a:p>
              <a:pPr algn="ctr"/>
              <a:r>
                <a:rPr lang="es-MX" sz="1200" u="none">
                  <a:latin typeface="Arial Narrow" panose="020B0606020202030204" pitchFamily="34" charset="0"/>
                </a:rPr>
                <a:t>C.P. Jaime Fernández</a:t>
              </a:r>
              <a:r>
                <a:rPr lang="es-MX" sz="1200" u="none" baseline="0">
                  <a:latin typeface="Arial Narrow" panose="020B0606020202030204" pitchFamily="34" charset="0"/>
                </a:rPr>
                <a:t> Hernández</a:t>
              </a:r>
              <a:endParaRPr lang="es-MX" sz="1200" u="none">
                <a:latin typeface="Arial Narrow" panose="020B0606020202030204" pitchFamily="34" charset="0"/>
              </a:endParaRPr>
            </a:p>
            <a:p>
              <a:pPr algn="ctr"/>
              <a:r>
                <a:rPr lang="es-MX" sz="1200">
                  <a:latin typeface="Arial Narrow" panose="020B0606020202030204" pitchFamily="34" charset="0"/>
                </a:rPr>
                <a:t>Jefe del Departamento de Administración</a:t>
              </a:r>
              <a:r>
                <a:rPr lang="es-MX" sz="1200" baseline="0">
                  <a:latin typeface="Arial Narrow" panose="020B0606020202030204" pitchFamily="34" charset="0"/>
                </a:rPr>
                <a:t> del ITIFE</a:t>
              </a:r>
              <a:endParaRPr lang="es-MX" sz="1200">
                <a:latin typeface="Arial Narrow" panose="020B0606020202030204" pitchFamily="34" charset="0"/>
              </a:endParaRPr>
            </a:p>
          </xdr:txBody>
        </xdr:sp>
        <xdr:sp macro="" textlink="">
          <xdr:nvSpPr>
            <xdr:cNvPr id="7" name="CuadroTexto 6"/>
            <xdr:cNvSpPr txBox="1"/>
          </xdr:nvSpPr>
          <xdr:spPr>
            <a:xfrm>
              <a:off x="5826668" y="15836761"/>
              <a:ext cx="4860796" cy="931380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square" rtlCol="0" anchor="t"/>
            <a:lstStyle/>
            <a:p>
              <a:pPr algn="ctr"/>
              <a:r>
                <a:rPr lang="es-MX" sz="1200">
                  <a:latin typeface="Arial Narrow" panose="020B0606020202030204" pitchFamily="34" charset="0"/>
                </a:rPr>
                <a:t>Lic.</a:t>
              </a:r>
              <a:r>
                <a:rPr lang="es-MX" sz="1200" baseline="0">
                  <a:latin typeface="Arial Narrow" panose="020B0606020202030204" pitchFamily="34" charset="0"/>
                </a:rPr>
                <a:t> Miguel Piedras Díaz</a:t>
              </a:r>
              <a:endParaRPr lang="es-MX" sz="1200">
                <a:latin typeface="Arial Narrow" panose="020B0606020202030204" pitchFamily="34" charset="0"/>
              </a:endParaRPr>
            </a:p>
            <a:p>
              <a:pPr algn="ctr"/>
              <a:r>
                <a:rPr lang="es-MX" sz="1200">
                  <a:latin typeface="Arial Narrow" panose="020B0606020202030204" pitchFamily="34" charset="0"/>
                </a:rPr>
                <a:t>Director General del ITIFE</a:t>
              </a:r>
            </a:p>
          </xdr:txBody>
        </xdr:sp>
      </xdr:grpSp>
      <xdr:cxnSp macro="">
        <xdr:nvCxnSpPr>
          <xdr:cNvPr id="4" name="Conector recto 3"/>
          <xdr:cNvCxnSpPr/>
        </xdr:nvCxnSpPr>
        <xdr:spPr>
          <a:xfrm flipV="1">
            <a:off x="1249648" y="7649530"/>
            <a:ext cx="2154911" cy="0"/>
          </a:xfrm>
          <a:prstGeom prst="line">
            <a:avLst/>
          </a:prstGeom>
          <a:ln>
            <a:solidFill>
              <a:schemeClr val="tx1"/>
            </a:solidFill>
            <a:headEnd type="non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" name="Conector recto 4"/>
          <xdr:cNvCxnSpPr/>
        </xdr:nvCxnSpPr>
        <xdr:spPr>
          <a:xfrm>
            <a:off x="5389397" y="7649530"/>
            <a:ext cx="2144906" cy="0"/>
          </a:xfrm>
          <a:prstGeom prst="line">
            <a:avLst/>
          </a:prstGeom>
          <a:ln>
            <a:solidFill>
              <a:schemeClr val="tx1"/>
            </a:solidFill>
            <a:headEnd type="non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600075</xdr:colOff>
      <xdr:row>169</xdr:row>
      <xdr:rowOff>0</xdr:rowOff>
    </xdr:from>
    <xdr:to>
      <xdr:col>8</xdr:col>
      <xdr:colOff>457200</xdr:colOff>
      <xdr:row>172</xdr:row>
      <xdr:rowOff>114300</xdr:rowOff>
    </xdr:to>
    <xdr:grpSp>
      <xdr:nvGrpSpPr>
        <xdr:cNvPr id="2" name="Grupo 4"/>
        <xdr:cNvGrpSpPr>
          <a:grpSpLocks/>
        </xdr:cNvGrpSpPr>
      </xdr:nvGrpSpPr>
      <xdr:grpSpPr bwMode="auto">
        <a:xfrm>
          <a:off x="1600200" y="32556450"/>
          <a:ext cx="8029575" cy="685800"/>
          <a:chOff x="395287" y="7286629"/>
          <a:chExt cx="8003382" cy="952496"/>
        </a:xfrm>
      </xdr:grpSpPr>
      <xdr:grpSp>
        <xdr:nvGrpSpPr>
          <xdr:cNvPr id="3" name="Grupo 1"/>
          <xdr:cNvGrpSpPr>
            <a:grpSpLocks/>
          </xdr:cNvGrpSpPr>
        </xdr:nvGrpSpPr>
        <xdr:grpSpPr bwMode="auto">
          <a:xfrm>
            <a:off x="395287" y="7286629"/>
            <a:ext cx="8003382" cy="952496"/>
            <a:chOff x="787675" y="15821857"/>
            <a:chExt cx="9899789" cy="946284"/>
          </a:xfrm>
        </xdr:grpSpPr>
        <xdr:sp macro="" textlink="">
          <xdr:nvSpPr>
            <xdr:cNvPr id="6" name="CuadroTexto 5"/>
            <xdr:cNvSpPr txBox="1"/>
          </xdr:nvSpPr>
          <xdr:spPr>
            <a:xfrm>
              <a:off x="787675" y="15821857"/>
              <a:ext cx="4860796" cy="931380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square" rtlCol="0" anchor="t"/>
            <a:lstStyle/>
            <a:p>
              <a:pPr algn="ctr"/>
              <a:r>
                <a:rPr lang="es-MX" sz="1200" u="none">
                  <a:latin typeface="Arial Narrow" panose="020B0606020202030204" pitchFamily="34" charset="0"/>
                </a:rPr>
                <a:t>C.P. Jaime Fernández</a:t>
              </a:r>
              <a:r>
                <a:rPr lang="es-MX" sz="1200" u="none" baseline="0">
                  <a:latin typeface="Arial Narrow" panose="020B0606020202030204" pitchFamily="34" charset="0"/>
                </a:rPr>
                <a:t> Hernández</a:t>
              </a:r>
              <a:endParaRPr lang="es-MX" sz="1200" u="none">
                <a:latin typeface="Arial Narrow" panose="020B0606020202030204" pitchFamily="34" charset="0"/>
              </a:endParaRPr>
            </a:p>
            <a:p>
              <a:pPr algn="ctr"/>
              <a:r>
                <a:rPr lang="es-MX" sz="1200">
                  <a:latin typeface="Arial Narrow" panose="020B0606020202030204" pitchFamily="34" charset="0"/>
                </a:rPr>
                <a:t>Jefe del Departamento de Administración</a:t>
              </a:r>
              <a:r>
                <a:rPr lang="es-MX" sz="1200" baseline="0">
                  <a:latin typeface="Arial Narrow" panose="020B0606020202030204" pitchFamily="34" charset="0"/>
                </a:rPr>
                <a:t> del ITIFE</a:t>
              </a:r>
              <a:endParaRPr lang="es-MX" sz="1200">
                <a:latin typeface="Arial Narrow" panose="020B0606020202030204" pitchFamily="34" charset="0"/>
              </a:endParaRPr>
            </a:p>
          </xdr:txBody>
        </xdr:sp>
        <xdr:sp macro="" textlink="">
          <xdr:nvSpPr>
            <xdr:cNvPr id="7" name="CuadroTexto 6"/>
            <xdr:cNvSpPr txBox="1"/>
          </xdr:nvSpPr>
          <xdr:spPr>
            <a:xfrm>
              <a:off x="5826668" y="15836761"/>
              <a:ext cx="4860796" cy="931380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square" rtlCol="0" anchor="t"/>
            <a:lstStyle/>
            <a:p>
              <a:pPr algn="ctr"/>
              <a:r>
                <a:rPr lang="es-MX" sz="1200">
                  <a:latin typeface="Arial Narrow" panose="020B0606020202030204" pitchFamily="34" charset="0"/>
                </a:rPr>
                <a:t>Lic.</a:t>
              </a:r>
              <a:r>
                <a:rPr lang="es-MX" sz="1200" baseline="0">
                  <a:latin typeface="Arial Narrow" panose="020B0606020202030204" pitchFamily="34" charset="0"/>
                </a:rPr>
                <a:t> Miguel Piedras Díaz</a:t>
              </a:r>
              <a:endParaRPr lang="es-MX" sz="1200">
                <a:latin typeface="Arial Narrow" panose="020B0606020202030204" pitchFamily="34" charset="0"/>
              </a:endParaRPr>
            </a:p>
            <a:p>
              <a:pPr algn="ctr"/>
              <a:r>
                <a:rPr lang="es-MX" sz="1200">
                  <a:latin typeface="Arial Narrow" panose="020B0606020202030204" pitchFamily="34" charset="0"/>
                </a:rPr>
                <a:t>Director General del ITIFE</a:t>
              </a:r>
            </a:p>
          </xdr:txBody>
        </xdr:sp>
      </xdr:grpSp>
      <xdr:cxnSp macro="">
        <xdr:nvCxnSpPr>
          <xdr:cNvPr id="4" name="Conector recto 3"/>
          <xdr:cNvCxnSpPr/>
        </xdr:nvCxnSpPr>
        <xdr:spPr>
          <a:xfrm flipV="1">
            <a:off x="1249648" y="7649530"/>
            <a:ext cx="2154911" cy="0"/>
          </a:xfrm>
          <a:prstGeom prst="line">
            <a:avLst/>
          </a:prstGeom>
          <a:ln>
            <a:solidFill>
              <a:schemeClr val="tx1"/>
            </a:solidFill>
            <a:headEnd type="non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" name="Conector recto 4"/>
          <xdr:cNvCxnSpPr/>
        </xdr:nvCxnSpPr>
        <xdr:spPr>
          <a:xfrm>
            <a:off x="5389397" y="7649530"/>
            <a:ext cx="2144906" cy="0"/>
          </a:xfrm>
          <a:prstGeom prst="line">
            <a:avLst/>
          </a:prstGeom>
          <a:ln>
            <a:solidFill>
              <a:schemeClr val="tx1"/>
            </a:solidFill>
            <a:headEnd type="non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38</xdr:row>
      <xdr:rowOff>114300</xdr:rowOff>
    </xdr:from>
    <xdr:to>
      <xdr:col>8</xdr:col>
      <xdr:colOff>171450</xdr:colOff>
      <xdr:row>42</xdr:row>
      <xdr:rowOff>66675</xdr:rowOff>
    </xdr:to>
    <xdr:grpSp>
      <xdr:nvGrpSpPr>
        <xdr:cNvPr id="2" name="Grupo 4"/>
        <xdr:cNvGrpSpPr>
          <a:grpSpLocks/>
        </xdr:cNvGrpSpPr>
      </xdr:nvGrpSpPr>
      <xdr:grpSpPr bwMode="auto">
        <a:xfrm>
          <a:off x="438150" y="7391400"/>
          <a:ext cx="8029575" cy="714375"/>
          <a:chOff x="395287" y="7286629"/>
          <a:chExt cx="8003382" cy="952496"/>
        </a:xfrm>
      </xdr:grpSpPr>
      <xdr:grpSp>
        <xdr:nvGrpSpPr>
          <xdr:cNvPr id="3" name="Grupo 1"/>
          <xdr:cNvGrpSpPr>
            <a:grpSpLocks/>
          </xdr:cNvGrpSpPr>
        </xdr:nvGrpSpPr>
        <xdr:grpSpPr bwMode="auto">
          <a:xfrm>
            <a:off x="395287" y="7286629"/>
            <a:ext cx="8003382" cy="952496"/>
            <a:chOff x="787675" y="15821857"/>
            <a:chExt cx="9899789" cy="946284"/>
          </a:xfrm>
        </xdr:grpSpPr>
        <xdr:sp macro="" textlink="">
          <xdr:nvSpPr>
            <xdr:cNvPr id="6" name="CuadroTexto 5"/>
            <xdr:cNvSpPr txBox="1"/>
          </xdr:nvSpPr>
          <xdr:spPr>
            <a:xfrm>
              <a:off x="787675" y="15821857"/>
              <a:ext cx="4860796" cy="931380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square" rtlCol="0" anchor="t"/>
            <a:lstStyle/>
            <a:p>
              <a:pPr algn="ctr"/>
              <a:r>
                <a:rPr lang="es-MX" sz="1200" u="none">
                  <a:latin typeface="Arial Narrow" panose="020B0606020202030204" pitchFamily="34" charset="0"/>
                </a:rPr>
                <a:t>C.P. Jaime Fernández</a:t>
              </a:r>
              <a:r>
                <a:rPr lang="es-MX" sz="1200" u="none" baseline="0">
                  <a:latin typeface="Arial Narrow" panose="020B0606020202030204" pitchFamily="34" charset="0"/>
                </a:rPr>
                <a:t> Hernández</a:t>
              </a:r>
              <a:endParaRPr lang="es-MX" sz="1200" u="none">
                <a:latin typeface="Arial Narrow" panose="020B0606020202030204" pitchFamily="34" charset="0"/>
              </a:endParaRPr>
            </a:p>
            <a:p>
              <a:pPr algn="ctr"/>
              <a:r>
                <a:rPr lang="es-MX" sz="1200">
                  <a:latin typeface="Arial Narrow" panose="020B0606020202030204" pitchFamily="34" charset="0"/>
                </a:rPr>
                <a:t>Jefe del Departamento de Administración</a:t>
              </a:r>
              <a:r>
                <a:rPr lang="es-MX" sz="1200" baseline="0">
                  <a:latin typeface="Arial Narrow" panose="020B0606020202030204" pitchFamily="34" charset="0"/>
                </a:rPr>
                <a:t> del ITIFE</a:t>
              </a:r>
              <a:endParaRPr lang="es-MX" sz="1200">
                <a:latin typeface="Arial Narrow" panose="020B0606020202030204" pitchFamily="34" charset="0"/>
              </a:endParaRPr>
            </a:p>
          </xdr:txBody>
        </xdr:sp>
        <xdr:sp macro="" textlink="">
          <xdr:nvSpPr>
            <xdr:cNvPr id="7" name="CuadroTexto 6"/>
            <xdr:cNvSpPr txBox="1"/>
          </xdr:nvSpPr>
          <xdr:spPr>
            <a:xfrm>
              <a:off x="5826668" y="15836761"/>
              <a:ext cx="4860796" cy="931380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square" rtlCol="0" anchor="t"/>
            <a:lstStyle/>
            <a:p>
              <a:pPr algn="ctr"/>
              <a:r>
                <a:rPr lang="es-MX" sz="1200">
                  <a:latin typeface="Arial Narrow" panose="020B0606020202030204" pitchFamily="34" charset="0"/>
                </a:rPr>
                <a:t>Lic.</a:t>
              </a:r>
              <a:r>
                <a:rPr lang="es-MX" sz="1200" baseline="0">
                  <a:latin typeface="Arial Narrow" panose="020B0606020202030204" pitchFamily="34" charset="0"/>
                </a:rPr>
                <a:t> Miguel Piedras Díaz</a:t>
              </a:r>
              <a:endParaRPr lang="es-MX" sz="1200">
                <a:latin typeface="Arial Narrow" panose="020B0606020202030204" pitchFamily="34" charset="0"/>
              </a:endParaRPr>
            </a:p>
            <a:p>
              <a:pPr algn="ctr"/>
              <a:r>
                <a:rPr lang="es-MX" sz="1200">
                  <a:latin typeface="Arial Narrow" panose="020B0606020202030204" pitchFamily="34" charset="0"/>
                </a:rPr>
                <a:t>Director General del ITIFE</a:t>
              </a:r>
            </a:p>
          </xdr:txBody>
        </xdr:sp>
      </xdr:grpSp>
      <xdr:cxnSp macro="">
        <xdr:nvCxnSpPr>
          <xdr:cNvPr id="4" name="Conector recto 3"/>
          <xdr:cNvCxnSpPr/>
        </xdr:nvCxnSpPr>
        <xdr:spPr>
          <a:xfrm flipV="1">
            <a:off x="1249648" y="7649530"/>
            <a:ext cx="2154911" cy="0"/>
          </a:xfrm>
          <a:prstGeom prst="line">
            <a:avLst/>
          </a:prstGeom>
          <a:ln>
            <a:solidFill>
              <a:schemeClr val="tx1"/>
            </a:solidFill>
            <a:headEnd type="non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" name="Conector recto 4"/>
          <xdr:cNvCxnSpPr/>
        </xdr:nvCxnSpPr>
        <xdr:spPr>
          <a:xfrm>
            <a:off x="5389397" y="7649530"/>
            <a:ext cx="2144906" cy="0"/>
          </a:xfrm>
          <a:prstGeom prst="line">
            <a:avLst/>
          </a:prstGeom>
          <a:ln>
            <a:solidFill>
              <a:schemeClr val="tx1"/>
            </a:solidFill>
            <a:headEnd type="non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523875</xdr:colOff>
      <xdr:row>95</xdr:row>
      <xdr:rowOff>66675</xdr:rowOff>
    </xdr:from>
    <xdr:to>
      <xdr:col>6</xdr:col>
      <xdr:colOff>571500</xdr:colOff>
      <xdr:row>99</xdr:row>
      <xdr:rowOff>19050</xdr:rowOff>
    </xdr:to>
    <xdr:grpSp>
      <xdr:nvGrpSpPr>
        <xdr:cNvPr id="2" name="Grupo 4"/>
        <xdr:cNvGrpSpPr>
          <a:grpSpLocks/>
        </xdr:cNvGrpSpPr>
      </xdr:nvGrpSpPr>
      <xdr:grpSpPr bwMode="auto">
        <a:xfrm>
          <a:off x="523875" y="18535650"/>
          <a:ext cx="8029575" cy="714375"/>
          <a:chOff x="395287" y="7286629"/>
          <a:chExt cx="8003382" cy="952496"/>
        </a:xfrm>
      </xdr:grpSpPr>
      <xdr:grpSp>
        <xdr:nvGrpSpPr>
          <xdr:cNvPr id="3" name="Grupo 1"/>
          <xdr:cNvGrpSpPr>
            <a:grpSpLocks/>
          </xdr:cNvGrpSpPr>
        </xdr:nvGrpSpPr>
        <xdr:grpSpPr bwMode="auto">
          <a:xfrm>
            <a:off x="395287" y="7286629"/>
            <a:ext cx="8003382" cy="952496"/>
            <a:chOff x="787675" y="15821857"/>
            <a:chExt cx="9899789" cy="946284"/>
          </a:xfrm>
        </xdr:grpSpPr>
        <xdr:sp macro="" textlink="">
          <xdr:nvSpPr>
            <xdr:cNvPr id="6" name="CuadroTexto 5"/>
            <xdr:cNvSpPr txBox="1"/>
          </xdr:nvSpPr>
          <xdr:spPr>
            <a:xfrm>
              <a:off x="787675" y="15821857"/>
              <a:ext cx="4860796" cy="931380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square" rtlCol="0" anchor="t"/>
            <a:lstStyle/>
            <a:p>
              <a:pPr algn="ctr"/>
              <a:r>
                <a:rPr lang="es-MX" sz="1200" u="none">
                  <a:latin typeface="Arial Narrow" panose="020B0606020202030204" pitchFamily="34" charset="0"/>
                </a:rPr>
                <a:t>C.P. Jaime Fernández</a:t>
              </a:r>
              <a:r>
                <a:rPr lang="es-MX" sz="1200" u="none" baseline="0">
                  <a:latin typeface="Arial Narrow" panose="020B0606020202030204" pitchFamily="34" charset="0"/>
                </a:rPr>
                <a:t> Hernández</a:t>
              </a:r>
              <a:endParaRPr lang="es-MX" sz="1200" u="none">
                <a:latin typeface="Arial Narrow" panose="020B0606020202030204" pitchFamily="34" charset="0"/>
              </a:endParaRPr>
            </a:p>
            <a:p>
              <a:pPr algn="ctr"/>
              <a:r>
                <a:rPr lang="es-MX" sz="1200">
                  <a:latin typeface="Arial Narrow" panose="020B0606020202030204" pitchFamily="34" charset="0"/>
                </a:rPr>
                <a:t>Jefe del Departamento de Administración</a:t>
              </a:r>
              <a:r>
                <a:rPr lang="es-MX" sz="1200" baseline="0">
                  <a:latin typeface="Arial Narrow" panose="020B0606020202030204" pitchFamily="34" charset="0"/>
                </a:rPr>
                <a:t> del ITIFE</a:t>
              </a:r>
              <a:endParaRPr lang="es-MX" sz="1200">
                <a:latin typeface="Arial Narrow" panose="020B0606020202030204" pitchFamily="34" charset="0"/>
              </a:endParaRPr>
            </a:p>
          </xdr:txBody>
        </xdr:sp>
        <xdr:sp macro="" textlink="">
          <xdr:nvSpPr>
            <xdr:cNvPr id="7" name="CuadroTexto 6"/>
            <xdr:cNvSpPr txBox="1"/>
          </xdr:nvSpPr>
          <xdr:spPr>
            <a:xfrm>
              <a:off x="5826668" y="15836761"/>
              <a:ext cx="4860796" cy="931380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square" rtlCol="0" anchor="t"/>
            <a:lstStyle/>
            <a:p>
              <a:pPr algn="ctr"/>
              <a:r>
                <a:rPr lang="es-MX" sz="1200">
                  <a:latin typeface="Arial Narrow" panose="020B0606020202030204" pitchFamily="34" charset="0"/>
                </a:rPr>
                <a:t>Lic.</a:t>
              </a:r>
              <a:r>
                <a:rPr lang="es-MX" sz="1200" baseline="0">
                  <a:latin typeface="Arial Narrow" panose="020B0606020202030204" pitchFamily="34" charset="0"/>
                </a:rPr>
                <a:t> Miguel Piedras Díaz</a:t>
              </a:r>
              <a:endParaRPr lang="es-MX" sz="1200">
                <a:latin typeface="Arial Narrow" panose="020B0606020202030204" pitchFamily="34" charset="0"/>
              </a:endParaRPr>
            </a:p>
            <a:p>
              <a:pPr algn="ctr"/>
              <a:r>
                <a:rPr lang="es-MX" sz="1200">
                  <a:latin typeface="Arial Narrow" panose="020B0606020202030204" pitchFamily="34" charset="0"/>
                </a:rPr>
                <a:t>Director General del ITIFE</a:t>
              </a:r>
            </a:p>
          </xdr:txBody>
        </xdr:sp>
      </xdr:grpSp>
      <xdr:cxnSp macro="">
        <xdr:nvCxnSpPr>
          <xdr:cNvPr id="4" name="Conector recto 3"/>
          <xdr:cNvCxnSpPr/>
        </xdr:nvCxnSpPr>
        <xdr:spPr>
          <a:xfrm flipV="1">
            <a:off x="1249648" y="7649530"/>
            <a:ext cx="2154911" cy="0"/>
          </a:xfrm>
          <a:prstGeom prst="line">
            <a:avLst/>
          </a:prstGeom>
          <a:ln>
            <a:solidFill>
              <a:schemeClr val="tx1"/>
            </a:solidFill>
            <a:headEnd type="non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" name="Conector recto 4"/>
          <xdr:cNvCxnSpPr/>
        </xdr:nvCxnSpPr>
        <xdr:spPr>
          <a:xfrm>
            <a:off x="5389397" y="7649530"/>
            <a:ext cx="2144906" cy="0"/>
          </a:xfrm>
          <a:prstGeom prst="line">
            <a:avLst/>
          </a:prstGeom>
          <a:ln>
            <a:solidFill>
              <a:schemeClr val="tx1"/>
            </a:solidFill>
            <a:headEnd type="non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41</xdr:row>
      <xdr:rowOff>28575</xdr:rowOff>
    </xdr:from>
    <xdr:to>
      <xdr:col>7</xdr:col>
      <xdr:colOff>771525</xdr:colOff>
      <xdr:row>44</xdr:row>
      <xdr:rowOff>142875</xdr:rowOff>
    </xdr:to>
    <xdr:grpSp>
      <xdr:nvGrpSpPr>
        <xdr:cNvPr id="2" name="Grupo 4"/>
        <xdr:cNvGrpSpPr>
          <a:grpSpLocks/>
        </xdr:cNvGrpSpPr>
      </xdr:nvGrpSpPr>
      <xdr:grpSpPr bwMode="auto">
        <a:xfrm>
          <a:off x="333375" y="8286750"/>
          <a:ext cx="8029575" cy="685800"/>
          <a:chOff x="395287" y="7286629"/>
          <a:chExt cx="8003382" cy="952496"/>
        </a:xfrm>
      </xdr:grpSpPr>
      <xdr:grpSp>
        <xdr:nvGrpSpPr>
          <xdr:cNvPr id="3" name="Grupo 1"/>
          <xdr:cNvGrpSpPr>
            <a:grpSpLocks/>
          </xdr:cNvGrpSpPr>
        </xdr:nvGrpSpPr>
        <xdr:grpSpPr bwMode="auto">
          <a:xfrm>
            <a:off x="395287" y="7286629"/>
            <a:ext cx="8003382" cy="952496"/>
            <a:chOff x="787675" y="15821857"/>
            <a:chExt cx="9899789" cy="946284"/>
          </a:xfrm>
        </xdr:grpSpPr>
        <xdr:sp macro="" textlink="">
          <xdr:nvSpPr>
            <xdr:cNvPr id="6" name="CuadroTexto 5"/>
            <xdr:cNvSpPr txBox="1"/>
          </xdr:nvSpPr>
          <xdr:spPr>
            <a:xfrm>
              <a:off x="787675" y="15821857"/>
              <a:ext cx="4860796" cy="931380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square" rtlCol="0" anchor="t"/>
            <a:lstStyle/>
            <a:p>
              <a:pPr algn="ctr"/>
              <a:r>
                <a:rPr lang="es-MX" sz="1200" u="none">
                  <a:latin typeface="Arial Narrow" panose="020B0606020202030204" pitchFamily="34" charset="0"/>
                </a:rPr>
                <a:t>C.P. Jaime Fernández</a:t>
              </a:r>
              <a:r>
                <a:rPr lang="es-MX" sz="1200" u="none" baseline="0">
                  <a:latin typeface="Arial Narrow" panose="020B0606020202030204" pitchFamily="34" charset="0"/>
                </a:rPr>
                <a:t> Hernández</a:t>
              </a:r>
              <a:endParaRPr lang="es-MX" sz="1200" u="none">
                <a:latin typeface="Arial Narrow" panose="020B0606020202030204" pitchFamily="34" charset="0"/>
              </a:endParaRPr>
            </a:p>
            <a:p>
              <a:pPr algn="ctr"/>
              <a:r>
                <a:rPr lang="es-MX" sz="1200">
                  <a:latin typeface="Arial Narrow" panose="020B0606020202030204" pitchFamily="34" charset="0"/>
                </a:rPr>
                <a:t>Jefe del Departamento de Administración</a:t>
              </a:r>
              <a:r>
                <a:rPr lang="es-MX" sz="1200" baseline="0">
                  <a:latin typeface="Arial Narrow" panose="020B0606020202030204" pitchFamily="34" charset="0"/>
                </a:rPr>
                <a:t> del ITIFE</a:t>
              </a:r>
              <a:endParaRPr lang="es-MX" sz="1200">
                <a:latin typeface="Arial Narrow" panose="020B0606020202030204" pitchFamily="34" charset="0"/>
              </a:endParaRPr>
            </a:p>
          </xdr:txBody>
        </xdr:sp>
        <xdr:sp macro="" textlink="">
          <xdr:nvSpPr>
            <xdr:cNvPr id="7" name="CuadroTexto 6"/>
            <xdr:cNvSpPr txBox="1"/>
          </xdr:nvSpPr>
          <xdr:spPr>
            <a:xfrm>
              <a:off x="5826668" y="15836761"/>
              <a:ext cx="4860796" cy="931380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square" rtlCol="0" anchor="t"/>
            <a:lstStyle/>
            <a:p>
              <a:pPr algn="ctr"/>
              <a:r>
                <a:rPr lang="es-MX" sz="1200">
                  <a:latin typeface="Arial Narrow" panose="020B0606020202030204" pitchFamily="34" charset="0"/>
                </a:rPr>
                <a:t>Lic.</a:t>
              </a:r>
              <a:r>
                <a:rPr lang="es-MX" sz="1200" baseline="0">
                  <a:latin typeface="Arial Narrow" panose="020B0606020202030204" pitchFamily="34" charset="0"/>
                </a:rPr>
                <a:t> Miguel Piedras Díaz</a:t>
              </a:r>
              <a:endParaRPr lang="es-MX" sz="1200">
                <a:latin typeface="Arial Narrow" panose="020B0606020202030204" pitchFamily="34" charset="0"/>
              </a:endParaRPr>
            </a:p>
            <a:p>
              <a:pPr algn="ctr"/>
              <a:r>
                <a:rPr lang="es-MX" sz="1200">
                  <a:latin typeface="Arial Narrow" panose="020B0606020202030204" pitchFamily="34" charset="0"/>
                </a:rPr>
                <a:t>Director General del ITIFE</a:t>
              </a:r>
            </a:p>
          </xdr:txBody>
        </xdr:sp>
      </xdr:grpSp>
      <xdr:cxnSp macro="">
        <xdr:nvCxnSpPr>
          <xdr:cNvPr id="4" name="Conector recto 3"/>
          <xdr:cNvCxnSpPr/>
        </xdr:nvCxnSpPr>
        <xdr:spPr>
          <a:xfrm flipV="1">
            <a:off x="1249648" y="7649530"/>
            <a:ext cx="2154911" cy="0"/>
          </a:xfrm>
          <a:prstGeom prst="line">
            <a:avLst/>
          </a:prstGeom>
          <a:ln>
            <a:solidFill>
              <a:schemeClr val="tx1"/>
            </a:solidFill>
            <a:headEnd type="non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" name="Conector recto 4"/>
          <xdr:cNvCxnSpPr/>
        </xdr:nvCxnSpPr>
        <xdr:spPr>
          <a:xfrm>
            <a:off x="5389397" y="7649530"/>
            <a:ext cx="2144906" cy="0"/>
          </a:xfrm>
          <a:prstGeom prst="line">
            <a:avLst/>
          </a:prstGeom>
          <a:ln>
            <a:solidFill>
              <a:schemeClr val="tx1"/>
            </a:solidFill>
            <a:headEnd type="non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TRABAJO\rptBalanzaComprobacion_3ER%20TRIM'21_TRABAJO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ge1"/>
    </sheetNames>
    <sheetDataSet>
      <sheetData sheetId="0">
        <row r="821">
          <cell r="G821">
            <v>229096894.98000002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G82"/>
  <sheetViews>
    <sheetView zoomScale="90" zoomScaleNormal="90" workbookViewId="0" topLeftCell="A1">
      <pane ySplit="6" topLeftCell="A31" activePane="bottomLeft" state="frozen"/>
      <selection pane="bottomLeft" activeCell="F90" sqref="F90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5">
      <c r="B2" s="28" t="s">
        <v>120</v>
      </c>
      <c r="C2" s="29"/>
      <c r="D2" s="29"/>
      <c r="E2" s="29"/>
      <c r="F2" s="29"/>
      <c r="G2" s="30"/>
    </row>
    <row r="3" spans="2:7" ht="15">
      <c r="B3" s="31" t="s">
        <v>0</v>
      </c>
      <c r="C3" s="32"/>
      <c r="D3" s="32"/>
      <c r="E3" s="32"/>
      <c r="F3" s="32"/>
      <c r="G3" s="33"/>
    </row>
    <row r="4" spans="2:7" ht="15">
      <c r="B4" s="31" t="s">
        <v>121</v>
      </c>
      <c r="C4" s="32"/>
      <c r="D4" s="32"/>
      <c r="E4" s="32"/>
      <c r="F4" s="32"/>
      <c r="G4" s="33"/>
    </row>
    <row r="5" spans="2:7" ht="13.5" thickBot="1">
      <c r="B5" s="34" t="s">
        <v>1</v>
      </c>
      <c r="C5" s="35"/>
      <c r="D5" s="35"/>
      <c r="E5" s="35"/>
      <c r="F5" s="35"/>
      <c r="G5" s="36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s="20" customFormat="1" ht="15">
      <c r="B7" s="18" t="s">
        <v>3</v>
      </c>
      <c r="C7" s="19"/>
      <c r="D7" s="19"/>
      <c r="E7" s="16" t="s">
        <v>4</v>
      </c>
      <c r="F7" s="19"/>
      <c r="G7" s="19"/>
    </row>
    <row r="8" spans="2:7" s="20" customFormat="1" ht="15">
      <c r="B8" s="18" t="s">
        <v>5</v>
      </c>
      <c r="C8" s="14"/>
      <c r="D8" s="14"/>
      <c r="E8" s="16" t="s">
        <v>6</v>
      </c>
      <c r="F8" s="14"/>
      <c r="G8" s="14"/>
    </row>
    <row r="9" spans="2:7" s="20" customFormat="1" ht="15">
      <c r="B9" s="21" t="s">
        <v>7</v>
      </c>
      <c r="C9" s="14">
        <f>SUM(C10:C16)</f>
        <v>86357871.09</v>
      </c>
      <c r="D9" s="14">
        <f>SUM(D10:D16)</f>
        <v>155989346.19000003</v>
      </c>
      <c r="E9" s="15" t="s">
        <v>8</v>
      </c>
      <c r="F9" s="14">
        <f>SUM(F10:F18)</f>
        <v>147686572.67</v>
      </c>
      <c r="G9" s="14">
        <f>SUM(G10:G18)</f>
        <v>199857899.36</v>
      </c>
    </row>
    <row r="10" spans="2:7" s="20" customFormat="1" ht="15">
      <c r="B10" s="22" t="s">
        <v>9</v>
      </c>
      <c r="C10" s="14">
        <v>0</v>
      </c>
      <c r="D10" s="14">
        <v>0</v>
      </c>
      <c r="E10" s="23" t="s">
        <v>10</v>
      </c>
      <c r="F10" s="14">
        <v>0</v>
      </c>
      <c r="G10" s="14">
        <v>152445.76</v>
      </c>
    </row>
    <row r="11" spans="2:7" s="20" customFormat="1" ht="15">
      <c r="B11" s="22" t="s">
        <v>11</v>
      </c>
      <c r="C11" s="14">
        <v>82481325.74</v>
      </c>
      <c r="D11" s="14">
        <v>154048496.68</v>
      </c>
      <c r="E11" s="23" t="s">
        <v>12</v>
      </c>
      <c r="F11" s="14">
        <v>-46.66</v>
      </c>
      <c r="G11" s="14">
        <v>169221.98</v>
      </c>
    </row>
    <row r="12" spans="2:7" s="20" customFormat="1" ht="15">
      <c r="B12" s="22" t="s">
        <v>13</v>
      </c>
      <c r="C12" s="14">
        <v>0</v>
      </c>
      <c r="D12" s="14">
        <v>0</v>
      </c>
      <c r="E12" s="23" t="s">
        <v>14</v>
      </c>
      <c r="F12" s="14">
        <v>147154391.92</v>
      </c>
      <c r="G12" s="14">
        <v>199039658.28</v>
      </c>
    </row>
    <row r="13" spans="2:7" s="20" customFormat="1" ht="15">
      <c r="B13" s="22" t="s">
        <v>15</v>
      </c>
      <c r="C13" s="14">
        <v>0</v>
      </c>
      <c r="D13" s="14">
        <v>0</v>
      </c>
      <c r="E13" s="23" t="s">
        <v>16</v>
      </c>
      <c r="F13" s="14">
        <v>0</v>
      </c>
      <c r="G13" s="14">
        <v>0</v>
      </c>
    </row>
    <row r="14" spans="2:7" s="20" customFormat="1" ht="15">
      <c r="B14" s="22" t="s">
        <v>17</v>
      </c>
      <c r="C14" s="14">
        <v>-0.57</v>
      </c>
      <c r="D14" s="14">
        <v>-0.57</v>
      </c>
      <c r="E14" s="23" t="s">
        <v>18</v>
      </c>
      <c r="F14" s="14">
        <v>0</v>
      </c>
      <c r="G14" s="14">
        <v>0</v>
      </c>
    </row>
    <row r="15" spans="2:7" s="20" customFormat="1" ht="25.5">
      <c r="B15" s="22" t="s">
        <v>19</v>
      </c>
      <c r="C15" s="14">
        <v>3876545.92</v>
      </c>
      <c r="D15" s="14">
        <v>1940850.08</v>
      </c>
      <c r="E15" s="23" t="s">
        <v>20</v>
      </c>
      <c r="F15" s="14">
        <v>0</v>
      </c>
      <c r="G15" s="14">
        <v>0</v>
      </c>
    </row>
    <row r="16" spans="2:7" s="20" customFormat="1" ht="15">
      <c r="B16" s="22" t="s">
        <v>21</v>
      </c>
      <c r="C16" s="14">
        <v>0</v>
      </c>
      <c r="D16" s="14">
        <v>0</v>
      </c>
      <c r="E16" s="23" t="s">
        <v>22</v>
      </c>
      <c r="F16" s="14">
        <v>532227.41</v>
      </c>
      <c r="G16" s="14">
        <v>496573.34</v>
      </c>
    </row>
    <row r="17" spans="2:7" s="20" customFormat="1" ht="15">
      <c r="B17" s="21" t="s">
        <v>23</v>
      </c>
      <c r="C17" s="14">
        <f>SUM(C18:C24)</f>
        <v>24326568.880000003</v>
      </c>
      <c r="D17" s="14">
        <f>SUM(D18:D24)</f>
        <v>24326421.32</v>
      </c>
      <c r="E17" s="23" t="s">
        <v>24</v>
      </c>
      <c r="F17" s="14">
        <v>0</v>
      </c>
      <c r="G17" s="14">
        <v>0</v>
      </c>
    </row>
    <row r="18" spans="2:7" s="20" customFormat="1" ht="15">
      <c r="B18" s="22" t="s">
        <v>25</v>
      </c>
      <c r="C18" s="14">
        <v>0</v>
      </c>
      <c r="D18" s="14">
        <v>0</v>
      </c>
      <c r="E18" s="23" t="s">
        <v>26</v>
      </c>
      <c r="F18" s="14">
        <v>0</v>
      </c>
      <c r="G18" s="14">
        <v>0</v>
      </c>
    </row>
    <row r="19" spans="2:7" s="20" customFormat="1" ht="15">
      <c r="B19" s="22" t="s">
        <v>27</v>
      </c>
      <c r="C19" s="14">
        <v>0</v>
      </c>
      <c r="D19" s="14">
        <v>0</v>
      </c>
      <c r="E19" s="15" t="s">
        <v>28</v>
      </c>
      <c r="F19" s="14">
        <f>SUM(F20:F22)</f>
        <v>0</v>
      </c>
      <c r="G19" s="14">
        <f>SUM(G20:G22)</f>
        <v>0</v>
      </c>
    </row>
    <row r="20" spans="2:7" s="20" customFormat="1" ht="15">
      <c r="B20" s="22" t="s">
        <v>29</v>
      </c>
      <c r="C20" s="14">
        <v>0.01</v>
      </c>
      <c r="D20" s="14">
        <v>0.01</v>
      </c>
      <c r="E20" s="23" t="s">
        <v>30</v>
      </c>
      <c r="F20" s="14">
        <v>0</v>
      </c>
      <c r="G20" s="14">
        <v>0</v>
      </c>
    </row>
    <row r="21" spans="2:7" s="20" customFormat="1" ht="15">
      <c r="B21" s="22" t="s">
        <v>31</v>
      </c>
      <c r="C21" s="14">
        <v>0</v>
      </c>
      <c r="D21" s="14">
        <v>0</v>
      </c>
      <c r="E21" s="24" t="s">
        <v>32</v>
      </c>
      <c r="F21" s="14">
        <v>0</v>
      </c>
      <c r="G21" s="14">
        <v>0</v>
      </c>
    </row>
    <row r="22" spans="2:7" s="20" customFormat="1" ht="15">
      <c r="B22" s="22" t="s">
        <v>33</v>
      </c>
      <c r="C22" s="14">
        <v>0</v>
      </c>
      <c r="D22" s="14">
        <v>0</v>
      </c>
      <c r="E22" s="23" t="s">
        <v>34</v>
      </c>
      <c r="F22" s="14">
        <v>0</v>
      </c>
      <c r="G22" s="14">
        <v>0</v>
      </c>
    </row>
    <row r="23" spans="2:7" s="20" customFormat="1" ht="15">
      <c r="B23" s="22" t="s">
        <v>35</v>
      </c>
      <c r="C23" s="14">
        <v>0</v>
      </c>
      <c r="D23" s="14">
        <v>0</v>
      </c>
      <c r="E23" s="15" t="s">
        <v>36</v>
      </c>
      <c r="F23" s="14">
        <f>SUM(F24:F25)</f>
        <v>0</v>
      </c>
      <c r="G23" s="14">
        <f>SUM(G24:G25)</f>
        <v>0</v>
      </c>
    </row>
    <row r="24" spans="2:7" s="20" customFormat="1" ht="15">
      <c r="B24" s="22" t="s">
        <v>37</v>
      </c>
      <c r="C24" s="14">
        <v>24326568.87</v>
      </c>
      <c r="D24" s="14">
        <v>24326421.31</v>
      </c>
      <c r="E24" s="23" t="s">
        <v>38</v>
      </c>
      <c r="F24" s="14">
        <v>0</v>
      </c>
      <c r="G24" s="14">
        <v>0</v>
      </c>
    </row>
    <row r="25" spans="2:7" s="20" customFormat="1" ht="15">
      <c r="B25" s="21" t="s">
        <v>39</v>
      </c>
      <c r="C25" s="14">
        <f>SUM(C26:C30)</f>
        <v>17472228.31</v>
      </c>
      <c r="D25" s="14">
        <f>SUM(D26:D30)</f>
        <v>17367392.64</v>
      </c>
      <c r="E25" s="23" t="s">
        <v>40</v>
      </c>
      <c r="F25" s="14">
        <v>0</v>
      </c>
      <c r="G25" s="14">
        <v>0</v>
      </c>
    </row>
    <row r="26" spans="2:7" s="20" customFormat="1" ht="25.5">
      <c r="B26" s="22" t="s">
        <v>41</v>
      </c>
      <c r="C26" s="14">
        <v>-0.01</v>
      </c>
      <c r="D26" s="14">
        <v>-0.01</v>
      </c>
      <c r="E26" s="15" t="s">
        <v>42</v>
      </c>
      <c r="F26" s="14">
        <v>0</v>
      </c>
      <c r="G26" s="14">
        <v>0</v>
      </c>
    </row>
    <row r="27" spans="2:7" s="20" customFormat="1" ht="25.5">
      <c r="B27" s="22" t="s">
        <v>43</v>
      </c>
      <c r="C27" s="14">
        <v>-0.01</v>
      </c>
      <c r="D27" s="14">
        <v>-0.01</v>
      </c>
      <c r="E27" s="15" t="s">
        <v>44</v>
      </c>
      <c r="F27" s="14">
        <f>SUM(F28:F30)</f>
        <v>0</v>
      </c>
      <c r="G27" s="14">
        <f>SUM(G28:G30)</f>
        <v>0</v>
      </c>
    </row>
    <row r="28" spans="2:7" s="20" customFormat="1" ht="25.5">
      <c r="B28" s="22" t="s">
        <v>45</v>
      </c>
      <c r="C28" s="14">
        <v>0</v>
      </c>
      <c r="D28" s="14">
        <v>0</v>
      </c>
      <c r="E28" s="23" t="s">
        <v>46</v>
      </c>
      <c r="F28" s="14">
        <v>0</v>
      </c>
      <c r="G28" s="14">
        <v>0</v>
      </c>
    </row>
    <row r="29" spans="2:7" s="20" customFormat="1" ht="15">
      <c r="B29" s="22" t="s">
        <v>47</v>
      </c>
      <c r="C29" s="14">
        <v>17472228.33</v>
      </c>
      <c r="D29" s="14">
        <v>17367392.66</v>
      </c>
      <c r="E29" s="23" t="s">
        <v>48</v>
      </c>
      <c r="F29" s="14">
        <v>0</v>
      </c>
      <c r="G29" s="14">
        <v>0</v>
      </c>
    </row>
    <row r="30" spans="2:7" s="20" customFormat="1" ht="15">
      <c r="B30" s="22" t="s">
        <v>49</v>
      </c>
      <c r="C30" s="14">
        <v>0</v>
      </c>
      <c r="D30" s="14">
        <v>0</v>
      </c>
      <c r="E30" s="23" t="s">
        <v>50</v>
      </c>
      <c r="F30" s="14">
        <v>0</v>
      </c>
      <c r="G30" s="14">
        <v>0</v>
      </c>
    </row>
    <row r="31" spans="2:7" s="20" customFormat="1" ht="25.5">
      <c r="B31" s="21" t="s">
        <v>51</v>
      </c>
      <c r="C31" s="14">
        <f>SUM(C32:C36)</f>
        <v>0</v>
      </c>
      <c r="D31" s="14">
        <f>SUM(D32:D36)</f>
        <v>0</v>
      </c>
      <c r="E31" s="15" t="s">
        <v>52</v>
      </c>
      <c r="F31" s="14">
        <f>SUM(F32:F37)</f>
        <v>21489133.89</v>
      </c>
      <c r="G31" s="14">
        <f>SUM(G32:G37)</f>
        <v>12306983</v>
      </c>
    </row>
    <row r="32" spans="2:7" s="20" customFormat="1" ht="15">
      <c r="B32" s="22" t="s">
        <v>53</v>
      </c>
      <c r="C32" s="14">
        <v>0</v>
      </c>
      <c r="D32" s="14">
        <v>0</v>
      </c>
      <c r="E32" s="23" t="s">
        <v>54</v>
      </c>
      <c r="F32" s="14">
        <v>0</v>
      </c>
      <c r="G32" s="14">
        <v>0</v>
      </c>
    </row>
    <row r="33" spans="2:7" s="20" customFormat="1" ht="15">
      <c r="B33" s="22" t="s">
        <v>55</v>
      </c>
      <c r="C33" s="14">
        <v>0</v>
      </c>
      <c r="D33" s="14">
        <v>0</v>
      </c>
      <c r="E33" s="23" t="s">
        <v>56</v>
      </c>
      <c r="F33" s="14">
        <v>21489133.89</v>
      </c>
      <c r="G33" s="14">
        <v>12306983</v>
      </c>
    </row>
    <row r="34" spans="2:7" s="20" customFormat="1" ht="15">
      <c r="B34" s="22" t="s">
        <v>57</v>
      </c>
      <c r="C34" s="14">
        <v>0</v>
      </c>
      <c r="D34" s="14">
        <v>0</v>
      </c>
      <c r="E34" s="23" t="s">
        <v>58</v>
      </c>
      <c r="F34" s="14">
        <v>0</v>
      </c>
      <c r="G34" s="14">
        <v>0</v>
      </c>
    </row>
    <row r="35" spans="2:7" s="20" customFormat="1" ht="25.5">
      <c r="B35" s="22" t="s">
        <v>59</v>
      </c>
      <c r="C35" s="14">
        <v>0</v>
      </c>
      <c r="D35" s="14">
        <v>0</v>
      </c>
      <c r="E35" s="23" t="s">
        <v>60</v>
      </c>
      <c r="F35" s="14">
        <v>0</v>
      </c>
      <c r="G35" s="14">
        <v>0</v>
      </c>
    </row>
    <row r="36" spans="2:7" s="20" customFormat="1" ht="15">
      <c r="B36" s="22" t="s">
        <v>61</v>
      </c>
      <c r="C36" s="14">
        <v>0</v>
      </c>
      <c r="D36" s="14">
        <v>0</v>
      </c>
      <c r="E36" s="23" t="s">
        <v>62</v>
      </c>
      <c r="F36" s="14">
        <v>0</v>
      </c>
      <c r="G36" s="14">
        <v>0</v>
      </c>
    </row>
    <row r="37" spans="2:7" s="20" customFormat="1" ht="15">
      <c r="B37" s="21" t="s">
        <v>63</v>
      </c>
      <c r="C37" s="14">
        <v>-0.02</v>
      </c>
      <c r="D37" s="14">
        <v>-0.02</v>
      </c>
      <c r="E37" s="23" t="s">
        <v>64</v>
      </c>
      <c r="F37" s="14">
        <v>0</v>
      </c>
      <c r="G37" s="14">
        <v>0</v>
      </c>
    </row>
    <row r="38" spans="2:7" s="20" customFormat="1" ht="15">
      <c r="B38" s="21" t="s">
        <v>65</v>
      </c>
      <c r="C38" s="14">
        <f>SUM(C39:C40)</f>
        <v>0</v>
      </c>
      <c r="D38" s="14">
        <f>SUM(D39:D40)</f>
        <v>0</v>
      </c>
      <c r="E38" s="15" t="s">
        <v>66</v>
      </c>
      <c r="F38" s="14">
        <f>SUM(F39:F41)</f>
        <v>0</v>
      </c>
      <c r="G38" s="14">
        <f>SUM(G39:G41)</f>
        <v>0</v>
      </c>
    </row>
    <row r="39" spans="2:7" s="20" customFormat="1" ht="25.5">
      <c r="B39" s="22" t="s">
        <v>67</v>
      </c>
      <c r="C39" s="14">
        <v>0</v>
      </c>
      <c r="D39" s="14">
        <v>0</v>
      </c>
      <c r="E39" s="23" t="s">
        <v>68</v>
      </c>
      <c r="F39" s="14">
        <v>0</v>
      </c>
      <c r="G39" s="14">
        <v>0</v>
      </c>
    </row>
    <row r="40" spans="2:7" s="20" customFormat="1" ht="15">
      <c r="B40" s="22" t="s">
        <v>69</v>
      </c>
      <c r="C40" s="14">
        <v>0</v>
      </c>
      <c r="D40" s="14">
        <v>0</v>
      </c>
      <c r="E40" s="23" t="s">
        <v>70</v>
      </c>
      <c r="F40" s="14">
        <v>0</v>
      </c>
      <c r="G40" s="14">
        <v>0</v>
      </c>
    </row>
    <row r="41" spans="2:7" s="20" customFormat="1" ht="15">
      <c r="B41" s="21" t="s">
        <v>71</v>
      </c>
      <c r="C41" s="14">
        <f>SUM(C42:C45)</f>
        <v>17268186.98</v>
      </c>
      <c r="D41" s="14">
        <f>SUM(D42:D45)</f>
        <v>9841598.34</v>
      </c>
      <c r="E41" s="23" t="s">
        <v>72</v>
      </c>
      <c r="F41" s="14">
        <v>0</v>
      </c>
      <c r="G41" s="14">
        <v>0</v>
      </c>
    </row>
    <row r="42" spans="2:7" s="20" customFormat="1" ht="15">
      <c r="B42" s="22" t="s">
        <v>73</v>
      </c>
      <c r="C42" s="14">
        <v>0</v>
      </c>
      <c r="D42" s="14">
        <v>0</v>
      </c>
      <c r="E42" s="15" t="s">
        <v>74</v>
      </c>
      <c r="F42" s="14">
        <f>SUM(F43:F45)</f>
        <v>0</v>
      </c>
      <c r="G42" s="14">
        <f>SUM(G43:G45)</f>
        <v>0</v>
      </c>
    </row>
    <row r="43" spans="2:7" s="20" customFormat="1" ht="15">
      <c r="B43" s="22" t="s">
        <v>75</v>
      </c>
      <c r="C43" s="14">
        <v>0</v>
      </c>
      <c r="D43" s="14">
        <v>0</v>
      </c>
      <c r="E43" s="23" t="s">
        <v>76</v>
      </c>
      <c r="F43" s="14">
        <v>0</v>
      </c>
      <c r="G43" s="14">
        <v>0</v>
      </c>
    </row>
    <row r="44" spans="2:7" s="20" customFormat="1" ht="25.5">
      <c r="B44" s="22" t="s">
        <v>77</v>
      </c>
      <c r="C44" s="14">
        <v>0</v>
      </c>
      <c r="D44" s="14">
        <v>0</v>
      </c>
      <c r="E44" s="23" t="s">
        <v>78</v>
      </c>
      <c r="F44" s="14">
        <v>0</v>
      </c>
      <c r="G44" s="14">
        <v>0</v>
      </c>
    </row>
    <row r="45" spans="2:7" s="20" customFormat="1" ht="15">
      <c r="B45" s="22" t="s">
        <v>79</v>
      </c>
      <c r="C45" s="14">
        <v>17268186.98</v>
      </c>
      <c r="D45" s="14">
        <v>9841598.34</v>
      </c>
      <c r="E45" s="23" t="s">
        <v>80</v>
      </c>
      <c r="F45" s="14">
        <v>0</v>
      </c>
      <c r="G45" s="14">
        <v>0</v>
      </c>
    </row>
    <row r="46" spans="2:7" s="20" customFormat="1" ht="15">
      <c r="B46" s="21"/>
      <c r="C46" s="14"/>
      <c r="D46" s="14"/>
      <c r="E46" s="15"/>
      <c r="F46" s="14"/>
      <c r="G46" s="14"/>
    </row>
    <row r="47" spans="2:7" s="20" customFormat="1" ht="15">
      <c r="B47" s="18" t="s">
        <v>81</v>
      </c>
      <c r="C47" s="14">
        <f>C9+C17+C25+C31+C37+C38+C41</f>
        <v>145424855.24</v>
      </c>
      <c r="D47" s="14">
        <f>D9+D17+D25+D31+D37+D38+D41</f>
        <v>207524758.47000003</v>
      </c>
      <c r="E47" s="16" t="s">
        <v>82</v>
      </c>
      <c r="F47" s="14">
        <f>F9+F19+F23+F26+F27+F31+F38+F42</f>
        <v>169175706.56</v>
      </c>
      <c r="G47" s="14">
        <f>G9+G19+G23+G26+G27+G31+G38+G42</f>
        <v>212164882.36</v>
      </c>
    </row>
    <row r="48" spans="2:7" s="20" customFormat="1" ht="15">
      <c r="B48" s="18"/>
      <c r="C48" s="14"/>
      <c r="D48" s="14"/>
      <c r="E48" s="16"/>
      <c r="F48" s="14"/>
      <c r="G48" s="14"/>
    </row>
    <row r="49" spans="2:7" s="20" customFormat="1" ht="15">
      <c r="B49" s="18" t="s">
        <v>83</v>
      </c>
      <c r="C49" s="14"/>
      <c r="D49" s="14"/>
      <c r="E49" s="16" t="s">
        <v>84</v>
      </c>
      <c r="F49" s="14"/>
      <c r="G49" s="14"/>
    </row>
    <row r="50" spans="2:7" s="20" customFormat="1" ht="15">
      <c r="B50" s="21" t="s">
        <v>85</v>
      </c>
      <c r="C50" s="14">
        <v>0</v>
      </c>
      <c r="D50" s="14">
        <v>0</v>
      </c>
      <c r="E50" s="15" t="s">
        <v>86</v>
      </c>
      <c r="F50" s="14">
        <v>0</v>
      </c>
      <c r="G50" s="14">
        <v>0</v>
      </c>
    </row>
    <row r="51" spans="2:7" s="20" customFormat="1" ht="15">
      <c r="B51" s="21" t="s">
        <v>87</v>
      </c>
      <c r="C51" s="14">
        <v>0</v>
      </c>
      <c r="D51" s="14">
        <v>0</v>
      </c>
      <c r="E51" s="15" t="s">
        <v>88</v>
      </c>
      <c r="F51" s="14">
        <v>0</v>
      </c>
      <c r="G51" s="14">
        <v>0</v>
      </c>
    </row>
    <row r="52" spans="2:7" s="20" customFormat="1" ht="15">
      <c r="B52" s="21" t="s">
        <v>89</v>
      </c>
      <c r="C52" s="14">
        <v>166103494</v>
      </c>
      <c r="D52" s="14">
        <v>205145172</v>
      </c>
      <c r="E52" s="15" t="s">
        <v>90</v>
      </c>
      <c r="F52" s="14">
        <v>0</v>
      </c>
      <c r="G52" s="14">
        <v>0</v>
      </c>
    </row>
    <row r="53" spans="2:7" s="20" customFormat="1" ht="15">
      <c r="B53" s="21" t="s">
        <v>91</v>
      </c>
      <c r="C53" s="14">
        <v>5554343</v>
      </c>
      <c r="D53" s="14">
        <v>5554343</v>
      </c>
      <c r="E53" s="15" t="s">
        <v>92</v>
      </c>
      <c r="F53" s="14">
        <v>0</v>
      </c>
      <c r="G53" s="14">
        <v>0</v>
      </c>
    </row>
    <row r="54" spans="2:7" s="20" customFormat="1" ht="15">
      <c r="B54" s="21" t="s">
        <v>93</v>
      </c>
      <c r="C54" s="14">
        <v>174944.24</v>
      </c>
      <c r="D54" s="14">
        <v>88044</v>
      </c>
      <c r="E54" s="15" t="s">
        <v>94</v>
      </c>
      <c r="F54" s="14">
        <v>0</v>
      </c>
      <c r="G54" s="14">
        <v>0</v>
      </c>
    </row>
    <row r="55" spans="2:7" s="20" customFormat="1" ht="15">
      <c r="B55" s="21" t="s">
        <v>95</v>
      </c>
      <c r="C55" s="14">
        <v>0</v>
      </c>
      <c r="D55" s="14">
        <v>0</v>
      </c>
      <c r="E55" s="15" t="s">
        <v>96</v>
      </c>
      <c r="F55" s="14">
        <v>0</v>
      </c>
      <c r="G55" s="14">
        <v>0</v>
      </c>
    </row>
    <row r="56" spans="2:7" s="20" customFormat="1" ht="15">
      <c r="B56" s="21" t="s">
        <v>97</v>
      </c>
      <c r="C56" s="14">
        <v>0</v>
      </c>
      <c r="D56" s="14">
        <v>0</v>
      </c>
      <c r="E56" s="16"/>
      <c r="F56" s="14"/>
      <c r="G56" s="14"/>
    </row>
    <row r="57" spans="2:7" s="20" customFormat="1" ht="15">
      <c r="B57" s="21" t="s">
        <v>98</v>
      </c>
      <c r="C57" s="14">
        <v>0</v>
      </c>
      <c r="D57" s="14">
        <v>0</v>
      </c>
      <c r="E57" s="16" t="s">
        <v>99</v>
      </c>
      <c r="F57" s="14">
        <f>SUM(F50:F55)</f>
        <v>0</v>
      </c>
      <c r="G57" s="14">
        <f>SUM(G50:G55)</f>
        <v>0</v>
      </c>
    </row>
    <row r="58" spans="2:7" s="20" customFormat="1" ht="15">
      <c r="B58" s="21" t="s">
        <v>100</v>
      </c>
      <c r="C58" s="14">
        <v>0</v>
      </c>
      <c r="D58" s="14">
        <v>0</v>
      </c>
      <c r="E58" s="17"/>
      <c r="F58" s="14"/>
      <c r="G58" s="14"/>
    </row>
    <row r="59" spans="2:7" s="20" customFormat="1" ht="15">
      <c r="B59" s="21"/>
      <c r="C59" s="14"/>
      <c r="D59" s="14"/>
      <c r="E59" s="16" t="s">
        <v>101</v>
      </c>
      <c r="F59" s="14">
        <f>F47+F57</f>
        <v>169175706.56</v>
      </c>
      <c r="G59" s="14">
        <f>G47+G57</f>
        <v>212164882.36</v>
      </c>
    </row>
    <row r="60" spans="2:7" s="20" customFormat="1" ht="25.5">
      <c r="B60" s="18" t="s">
        <v>102</v>
      </c>
      <c r="C60" s="14">
        <f>SUM(C50:C58)</f>
        <v>171832781.24</v>
      </c>
      <c r="D60" s="14">
        <f>SUM(D50:D58)</f>
        <v>210787559</v>
      </c>
      <c r="E60" s="15"/>
      <c r="F60" s="14"/>
      <c r="G60" s="14"/>
    </row>
    <row r="61" spans="2:7" s="20" customFormat="1" ht="15">
      <c r="B61" s="21"/>
      <c r="C61" s="14"/>
      <c r="D61" s="14"/>
      <c r="E61" s="16" t="s">
        <v>103</v>
      </c>
      <c r="F61" s="14"/>
      <c r="G61" s="14"/>
    </row>
    <row r="62" spans="2:7" s="20" customFormat="1" ht="15">
      <c r="B62" s="18" t="s">
        <v>104</v>
      </c>
      <c r="C62" s="14">
        <f>C47+C60</f>
        <v>317257636.48</v>
      </c>
      <c r="D62" s="14">
        <f>D47+D60</f>
        <v>418312317.47</v>
      </c>
      <c r="E62" s="16"/>
      <c r="F62" s="14"/>
      <c r="G62" s="14"/>
    </row>
    <row r="63" spans="2:7" s="20" customFormat="1" ht="15">
      <c r="B63" s="21"/>
      <c r="C63" s="14"/>
      <c r="D63" s="14"/>
      <c r="E63" s="16" t="s">
        <v>105</v>
      </c>
      <c r="F63" s="14">
        <f>SUM(F64:F66)</f>
        <v>0</v>
      </c>
      <c r="G63" s="14">
        <f>SUM(G64:G66)</f>
        <v>0</v>
      </c>
    </row>
    <row r="64" spans="2:7" s="20" customFormat="1" ht="15">
      <c r="B64" s="21"/>
      <c r="C64" s="14"/>
      <c r="D64" s="14"/>
      <c r="E64" s="15" t="s">
        <v>106</v>
      </c>
      <c r="F64" s="14">
        <v>0</v>
      </c>
      <c r="G64" s="14">
        <v>0</v>
      </c>
    </row>
    <row r="65" spans="2:7" s="20" customFormat="1" ht="15">
      <c r="B65" s="21"/>
      <c r="C65" s="14"/>
      <c r="D65" s="14"/>
      <c r="E65" s="15" t="s">
        <v>107</v>
      </c>
      <c r="F65" s="14">
        <v>0</v>
      </c>
      <c r="G65" s="14">
        <v>0</v>
      </c>
    </row>
    <row r="66" spans="2:7" s="20" customFormat="1" ht="15">
      <c r="B66" s="21"/>
      <c r="C66" s="14"/>
      <c r="D66" s="14"/>
      <c r="E66" s="15" t="s">
        <v>108</v>
      </c>
      <c r="F66" s="14">
        <v>0</v>
      </c>
      <c r="G66" s="14">
        <v>0</v>
      </c>
    </row>
    <row r="67" spans="2:7" s="20" customFormat="1" ht="15">
      <c r="B67" s="21"/>
      <c r="C67" s="14"/>
      <c r="D67" s="14"/>
      <c r="E67" s="15"/>
      <c r="F67" s="14"/>
      <c r="G67" s="14"/>
    </row>
    <row r="68" spans="2:7" s="20" customFormat="1" ht="15">
      <c r="B68" s="21"/>
      <c r="C68" s="14"/>
      <c r="D68" s="14"/>
      <c r="E68" s="16" t="s">
        <v>109</v>
      </c>
      <c r="F68" s="14">
        <f>SUM(F69:F73)</f>
        <v>148081929</v>
      </c>
      <c r="G68" s="14">
        <f>SUM(G69:G73)</f>
        <v>206147435</v>
      </c>
    </row>
    <row r="69" spans="2:7" ht="15">
      <c r="B69" s="8"/>
      <c r="C69" s="14"/>
      <c r="D69" s="14"/>
      <c r="E69" s="15" t="s">
        <v>110</v>
      </c>
      <c r="F69" s="14">
        <v>50869654</v>
      </c>
      <c r="G69" s="7">
        <v>126548269</v>
      </c>
    </row>
    <row r="70" spans="2:7" ht="15">
      <c r="B70" s="8"/>
      <c r="C70" s="14"/>
      <c r="D70" s="14"/>
      <c r="E70" s="15" t="s">
        <v>111</v>
      </c>
      <c r="F70" s="14">
        <v>92177393</v>
      </c>
      <c r="G70" s="7">
        <v>74564284</v>
      </c>
    </row>
    <row r="71" spans="2:7" ht="15">
      <c r="B71" s="8"/>
      <c r="C71" s="14"/>
      <c r="D71" s="14"/>
      <c r="E71" s="15" t="s">
        <v>112</v>
      </c>
      <c r="F71" s="14">
        <v>241591</v>
      </c>
      <c r="G71" s="7">
        <v>241591</v>
      </c>
    </row>
    <row r="72" spans="2:7" ht="15">
      <c r="B72" s="8"/>
      <c r="C72" s="14"/>
      <c r="D72" s="14"/>
      <c r="E72" s="15" t="s">
        <v>113</v>
      </c>
      <c r="F72" s="14">
        <v>0</v>
      </c>
      <c r="G72" s="7">
        <v>0</v>
      </c>
    </row>
    <row r="73" spans="2:7" ht="15">
      <c r="B73" s="8"/>
      <c r="C73" s="14"/>
      <c r="D73" s="14"/>
      <c r="E73" s="15" t="s">
        <v>114</v>
      </c>
      <c r="F73" s="14">
        <v>4793291</v>
      </c>
      <c r="G73" s="7">
        <v>4793291</v>
      </c>
    </row>
    <row r="74" spans="2:7" ht="15">
      <c r="B74" s="8"/>
      <c r="C74" s="7"/>
      <c r="D74" s="7"/>
      <c r="E74" s="9"/>
      <c r="F74" s="7"/>
      <c r="G74" s="7"/>
    </row>
    <row r="75" spans="2:7" ht="25.5">
      <c r="B75" s="8"/>
      <c r="C75" s="7"/>
      <c r="D75" s="7"/>
      <c r="E75" s="6" t="s">
        <v>115</v>
      </c>
      <c r="F75" s="7">
        <f>SUM(F76:F77)</f>
        <v>0</v>
      </c>
      <c r="G75" s="7">
        <f>SUM(G76:G77)</f>
        <v>0</v>
      </c>
    </row>
    <row r="76" spans="2:7" ht="15">
      <c r="B76" s="8"/>
      <c r="C76" s="7"/>
      <c r="D76" s="7"/>
      <c r="E76" s="9" t="s">
        <v>116</v>
      </c>
      <c r="F76" s="7">
        <v>0</v>
      </c>
      <c r="G76" s="7">
        <v>0</v>
      </c>
    </row>
    <row r="77" spans="2:7" ht="15">
      <c r="B77" s="8"/>
      <c r="C77" s="7"/>
      <c r="D77" s="7"/>
      <c r="E77" s="9" t="s">
        <v>117</v>
      </c>
      <c r="F77" s="7">
        <v>0</v>
      </c>
      <c r="G77" s="7">
        <v>0</v>
      </c>
    </row>
    <row r="78" spans="2:7" ht="15">
      <c r="B78" s="8"/>
      <c r="C78" s="7"/>
      <c r="D78" s="7"/>
      <c r="E78" s="9"/>
      <c r="F78" s="7"/>
      <c r="G78" s="7"/>
    </row>
    <row r="79" spans="2:7" ht="15">
      <c r="B79" s="8"/>
      <c r="C79" s="7"/>
      <c r="D79" s="7"/>
      <c r="E79" s="6" t="s">
        <v>118</v>
      </c>
      <c r="F79" s="7">
        <f>F63+F68+F75</f>
        <v>148081929</v>
      </c>
      <c r="G79" s="7">
        <f>G63+G68+G75</f>
        <v>206147435</v>
      </c>
    </row>
    <row r="80" spans="2:7" ht="15">
      <c r="B80" s="8"/>
      <c r="C80" s="7"/>
      <c r="D80" s="7"/>
      <c r="E80" s="9"/>
      <c r="F80" s="7"/>
      <c r="G80" s="7"/>
    </row>
    <row r="81" spans="2:7" ht="15">
      <c r="B81" s="8"/>
      <c r="C81" s="7"/>
      <c r="D81" s="7"/>
      <c r="E81" s="6" t="s">
        <v>119</v>
      </c>
      <c r="F81" s="7">
        <f>F59+F79</f>
        <v>317257635.56</v>
      </c>
      <c r="G81" s="7">
        <f>G59+G79</f>
        <v>418312317.36</v>
      </c>
    </row>
    <row r="82" spans="2:7" ht="13.5" thickBot="1">
      <c r="B82" s="10"/>
      <c r="C82" s="11"/>
      <c r="D82" s="11"/>
      <c r="E82" s="12"/>
      <c r="F82" s="13"/>
      <c r="G82" s="13"/>
    </row>
  </sheetData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DB335E-022F-4839-8B70-A02A753C9FA0}">
  <sheetPr>
    <pageSetUpPr fitToPage="1"/>
  </sheetPr>
  <dimension ref="B2:I39"/>
  <sheetViews>
    <sheetView workbookViewId="0" topLeftCell="A1">
      <pane xSplit="1" ySplit="7" topLeftCell="B8" activePane="bottomRight" state="frozen"/>
      <selection pane="topRight" activeCell="B1" sqref="B1"/>
      <selection pane="bottomLeft" activeCell="A8" sqref="A8"/>
      <selection pane="bottomRight" activeCell="C13" sqref="C13"/>
    </sheetView>
  </sheetViews>
  <sheetFormatPr defaultColWidth="11.421875" defaultRowHeight="15"/>
  <cols>
    <col min="1" max="1" width="5.00390625" style="37" customWidth="1"/>
    <col min="2" max="2" width="43.00390625" style="37" customWidth="1"/>
    <col min="3" max="3" width="12.8515625" style="37" customWidth="1"/>
    <col min="4" max="4" width="13.28125" style="37" customWidth="1"/>
    <col min="5" max="5" width="15.00390625" style="37" customWidth="1"/>
    <col min="6" max="6" width="16.57421875" style="37" customWidth="1"/>
    <col min="7" max="7" width="13.421875" style="37" customWidth="1"/>
    <col min="8" max="8" width="14.00390625" style="37" customWidth="1"/>
    <col min="9" max="9" width="15.00390625" style="37" customWidth="1"/>
    <col min="10" max="16384" width="11.421875" style="37" customWidth="1"/>
  </cols>
  <sheetData>
    <row r="1" ht="13.5" thickBot="1"/>
    <row r="2" spans="2:9" ht="13.5" thickBot="1">
      <c r="B2" s="69" t="s">
        <v>120</v>
      </c>
      <c r="C2" s="68"/>
      <c r="D2" s="68"/>
      <c r="E2" s="68"/>
      <c r="F2" s="68"/>
      <c r="G2" s="68"/>
      <c r="H2" s="68"/>
      <c r="I2" s="67"/>
    </row>
    <row r="3" spans="2:9" ht="13.5" thickBot="1">
      <c r="B3" s="66" t="s">
        <v>174</v>
      </c>
      <c r="C3" s="65"/>
      <c r="D3" s="65"/>
      <c r="E3" s="65"/>
      <c r="F3" s="65"/>
      <c r="G3" s="65"/>
      <c r="H3" s="65"/>
      <c r="I3" s="64"/>
    </row>
    <row r="4" spans="2:9" ht="13.5" thickBot="1">
      <c r="B4" s="66" t="s">
        <v>173</v>
      </c>
      <c r="C4" s="65"/>
      <c r="D4" s="65"/>
      <c r="E4" s="65"/>
      <c r="F4" s="65"/>
      <c r="G4" s="65"/>
      <c r="H4" s="65"/>
      <c r="I4" s="64"/>
    </row>
    <row r="5" spans="2:9" ht="13.5" thickBot="1">
      <c r="B5" s="66" t="s">
        <v>1</v>
      </c>
      <c r="C5" s="65"/>
      <c r="D5" s="65"/>
      <c r="E5" s="65"/>
      <c r="F5" s="65"/>
      <c r="G5" s="65"/>
      <c r="H5" s="65"/>
      <c r="I5" s="64"/>
    </row>
    <row r="6" spans="2:9" ht="76.5">
      <c r="B6" s="63" t="s">
        <v>172</v>
      </c>
      <c r="C6" s="63" t="s">
        <v>171</v>
      </c>
      <c r="D6" s="63" t="s">
        <v>170</v>
      </c>
      <c r="E6" s="63" t="s">
        <v>169</v>
      </c>
      <c r="F6" s="63" t="s">
        <v>168</v>
      </c>
      <c r="G6" s="63" t="s">
        <v>167</v>
      </c>
      <c r="H6" s="63" t="s">
        <v>166</v>
      </c>
      <c r="I6" s="63" t="s">
        <v>165</v>
      </c>
    </row>
    <row r="7" spans="2:9" ht="13.5" thickBot="1">
      <c r="B7" s="62" t="s">
        <v>164</v>
      </c>
      <c r="C7" s="62" t="s">
        <v>163</v>
      </c>
      <c r="D7" s="62" t="s">
        <v>162</v>
      </c>
      <c r="E7" s="62" t="s">
        <v>161</v>
      </c>
      <c r="F7" s="62" t="s">
        <v>160</v>
      </c>
      <c r="G7" s="62" t="s">
        <v>159</v>
      </c>
      <c r="H7" s="62" t="s">
        <v>158</v>
      </c>
      <c r="I7" s="62" t="s">
        <v>157</v>
      </c>
    </row>
    <row r="8" spans="2:9" ht="12.75" customHeight="1">
      <c r="B8" s="58" t="s">
        <v>156</v>
      </c>
      <c r="C8" s="43">
        <f>C9+C13</f>
        <v>0</v>
      </c>
      <c r="D8" s="43">
        <f>D9+D13</f>
        <v>0</v>
      </c>
      <c r="E8" s="43">
        <f>E9+E13</f>
        <v>0</v>
      </c>
      <c r="F8" s="43">
        <f>F9+F13</f>
        <v>0</v>
      </c>
      <c r="G8" s="43">
        <f>G9+G13</f>
        <v>0</v>
      </c>
      <c r="H8" s="43">
        <f>H9+H13</f>
        <v>0</v>
      </c>
      <c r="I8" s="43">
        <f>I9+I13</f>
        <v>0</v>
      </c>
    </row>
    <row r="9" spans="2:9" ht="12.75" customHeight="1">
      <c r="B9" s="58" t="s">
        <v>155</v>
      </c>
      <c r="C9" s="43">
        <f>SUM(C10:C12)</f>
        <v>0</v>
      </c>
      <c r="D9" s="43">
        <f>SUM(D10:D12)</f>
        <v>0</v>
      </c>
      <c r="E9" s="43">
        <f>SUM(E10:E12)</f>
        <v>0</v>
      </c>
      <c r="F9" s="43">
        <f>SUM(F10:F12)</f>
        <v>0</v>
      </c>
      <c r="G9" s="43">
        <f>SUM(G10:G12)</f>
        <v>0</v>
      </c>
      <c r="H9" s="43">
        <f>SUM(H10:H12)</f>
        <v>0</v>
      </c>
      <c r="I9" s="43">
        <f>SUM(I10:I12)</f>
        <v>0</v>
      </c>
    </row>
    <row r="10" spans="2:9" ht="15">
      <c r="B10" s="61" t="s">
        <v>154</v>
      </c>
      <c r="C10" s="43">
        <v>0</v>
      </c>
      <c r="D10" s="43">
        <v>0</v>
      </c>
      <c r="E10" s="43">
        <v>0</v>
      </c>
      <c r="F10" s="43"/>
      <c r="G10" s="41">
        <v>0</v>
      </c>
      <c r="H10" s="43">
        <v>0</v>
      </c>
      <c r="I10" s="43">
        <v>0</v>
      </c>
    </row>
    <row r="11" spans="2:9" ht="15">
      <c r="B11" s="61" t="s">
        <v>153</v>
      </c>
      <c r="C11" s="41">
        <v>0</v>
      </c>
      <c r="D11" s="41">
        <v>0</v>
      </c>
      <c r="E11" s="41">
        <v>0</v>
      </c>
      <c r="F11" s="41"/>
      <c r="G11" s="41">
        <v>0</v>
      </c>
      <c r="H11" s="41">
        <v>0</v>
      </c>
      <c r="I11" s="41">
        <v>0</v>
      </c>
    </row>
    <row r="12" spans="2:9" ht="15">
      <c r="B12" s="61" t="s">
        <v>152</v>
      </c>
      <c r="C12" s="41">
        <v>0</v>
      </c>
      <c r="D12" s="41">
        <v>0</v>
      </c>
      <c r="E12" s="41">
        <v>0</v>
      </c>
      <c r="F12" s="41"/>
      <c r="G12" s="41">
        <v>0</v>
      </c>
      <c r="H12" s="41">
        <v>0</v>
      </c>
      <c r="I12" s="41">
        <v>0</v>
      </c>
    </row>
    <row r="13" spans="2:9" ht="12.75" customHeight="1">
      <c r="B13" s="58" t="s">
        <v>151</v>
      </c>
      <c r="C13" s="43">
        <f>SUM(C14:C16)</f>
        <v>0</v>
      </c>
      <c r="D13" s="43">
        <f>SUM(D14:D16)</f>
        <v>0</v>
      </c>
      <c r="E13" s="43">
        <f>SUM(E14:E16)</f>
        <v>0</v>
      </c>
      <c r="F13" s="43">
        <f>SUM(F14:F16)</f>
        <v>0</v>
      </c>
      <c r="G13" s="43">
        <f>SUM(G14:G16)</f>
        <v>0</v>
      </c>
      <c r="H13" s="43">
        <f>SUM(H14:H16)</f>
        <v>0</v>
      </c>
      <c r="I13" s="43">
        <f>SUM(I14:I16)</f>
        <v>0</v>
      </c>
    </row>
    <row r="14" spans="2:9" ht="15">
      <c r="B14" s="61" t="s">
        <v>150</v>
      </c>
      <c r="C14" s="43">
        <v>0</v>
      </c>
      <c r="D14" s="43">
        <v>0</v>
      </c>
      <c r="E14" s="43">
        <v>0</v>
      </c>
      <c r="F14" s="43"/>
      <c r="G14" s="41">
        <v>0</v>
      </c>
      <c r="H14" s="43">
        <v>0</v>
      </c>
      <c r="I14" s="43">
        <v>0</v>
      </c>
    </row>
    <row r="15" spans="2:9" ht="15">
      <c r="B15" s="61" t="s">
        <v>149</v>
      </c>
      <c r="C15" s="41">
        <v>0</v>
      </c>
      <c r="D15" s="41">
        <v>0</v>
      </c>
      <c r="E15" s="41">
        <v>0</v>
      </c>
      <c r="F15" s="41"/>
      <c r="G15" s="41">
        <v>0</v>
      </c>
      <c r="H15" s="41">
        <v>0</v>
      </c>
      <c r="I15" s="41">
        <v>0</v>
      </c>
    </row>
    <row r="16" spans="2:9" ht="15">
      <c r="B16" s="61" t="s">
        <v>148</v>
      </c>
      <c r="C16" s="41">
        <v>0</v>
      </c>
      <c r="D16" s="41">
        <v>0</v>
      </c>
      <c r="E16" s="41">
        <v>0</v>
      </c>
      <c r="F16" s="41"/>
      <c r="G16" s="41">
        <v>0</v>
      </c>
      <c r="H16" s="41">
        <v>0</v>
      </c>
      <c r="I16" s="41">
        <v>0</v>
      </c>
    </row>
    <row r="17" spans="2:9" ht="15">
      <c r="B17" s="58" t="s">
        <v>147</v>
      </c>
      <c r="C17" s="43">
        <v>212164883.09</v>
      </c>
      <c r="D17" s="59">
        <v>186107718.45000002</v>
      </c>
      <c r="E17" s="59">
        <f>+'[1]Page1'!$G$821</f>
        <v>229096894.98000002</v>
      </c>
      <c r="F17" s="59"/>
      <c r="G17" s="60">
        <f>+C17+D17-E17</f>
        <v>169175706.56</v>
      </c>
      <c r="H17" s="59"/>
      <c r="I17" s="59"/>
    </row>
    <row r="18" spans="2:9" ht="15">
      <c r="B18" s="42"/>
      <c r="C18" s="41"/>
      <c r="D18" s="41"/>
      <c r="E18" s="41"/>
      <c r="F18" s="41"/>
      <c r="G18" s="41"/>
      <c r="H18" s="41"/>
      <c r="I18" s="41"/>
    </row>
    <row r="19" spans="2:9" ht="12.75" customHeight="1">
      <c r="B19" s="55" t="s">
        <v>146</v>
      </c>
      <c r="C19" s="43">
        <f>C8+C17</f>
        <v>212164883.09</v>
      </c>
      <c r="D19" s="43">
        <f>D8+D17</f>
        <v>186107718.45000002</v>
      </c>
      <c r="E19" s="43">
        <f>E8+E17</f>
        <v>229096894.98000002</v>
      </c>
      <c r="F19" s="43">
        <f>F8+F17</f>
        <v>0</v>
      </c>
      <c r="G19" s="43">
        <f>G8+G17</f>
        <v>169175706.56</v>
      </c>
      <c r="H19" s="43">
        <f>H8+H17</f>
        <v>0</v>
      </c>
      <c r="I19" s="43">
        <f>I8+I17</f>
        <v>0</v>
      </c>
    </row>
    <row r="20" spans="2:9" ht="15">
      <c r="B20" s="58"/>
      <c r="C20" s="43"/>
      <c r="D20" s="43"/>
      <c r="E20" s="43"/>
      <c r="F20" s="43"/>
      <c r="G20" s="43"/>
      <c r="H20" s="43"/>
      <c r="I20" s="43"/>
    </row>
    <row r="21" spans="2:9" ht="12.75" customHeight="1">
      <c r="B21" s="58" t="s">
        <v>145</v>
      </c>
      <c r="C21" s="43">
        <f>SUM(C22:C24)</f>
        <v>0</v>
      </c>
      <c r="D21" s="43">
        <f>SUM(D22:D24)</f>
        <v>0</v>
      </c>
      <c r="E21" s="43">
        <f>SUM(E22:E24)</f>
        <v>0</v>
      </c>
      <c r="F21" s="43">
        <f>SUM(F22:F24)</f>
        <v>0</v>
      </c>
      <c r="G21" s="43">
        <f>SUM(G22:G24)</f>
        <v>0</v>
      </c>
      <c r="H21" s="43">
        <f>SUM(H22:H24)</f>
        <v>0</v>
      </c>
      <c r="I21" s="43">
        <f>SUM(I22:I24)</f>
        <v>0</v>
      </c>
    </row>
    <row r="22" spans="2:9" ht="12.75" customHeight="1">
      <c r="B22" s="42" t="s">
        <v>144</v>
      </c>
      <c r="C22" s="41"/>
      <c r="D22" s="41"/>
      <c r="E22" s="41"/>
      <c r="F22" s="41"/>
      <c r="G22" s="41">
        <f>C22+D22-E22+F22</f>
        <v>0</v>
      </c>
      <c r="H22" s="41"/>
      <c r="I22" s="41"/>
    </row>
    <row r="23" spans="2:9" ht="12.75" customHeight="1">
      <c r="B23" s="42" t="s">
        <v>143</v>
      </c>
      <c r="C23" s="41"/>
      <c r="D23" s="41"/>
      <c r="E23" s="41"/>
      <c r="F23" s="41"/>
      <c r="G23" s="41">
        <f>C23+D23-E23+F23</f>
        <v>0</v>
      </c>
      <c r="H23" s="41"/>
      <c r="I23" s="41"/>
    </row>
    <row r="24" spans="2:9" ht="12.75" customHeight="1">
      <c r="B24" s="42" t="s">
        <v>142</v>
      </c>
      <c r="C24" s="41"/>
      <c r="D24" s="41"/>
      <c r="E24" s="41"/>
      <c r="F24" s="41"/>
      <c r="G24" s="41">
        <f>C24+D24-E24+F24</f>
        <v>0</v>
      </c>
      <c r="H24" s="41"/>
      <c r="I24" s="41"/>
    </row>
    <row r="25" spans="2:9" ht="15">
      <c r="B25" s="57"/>
      <c r="C25" s="56"/>
      <c r="D25" s="56"/>
      <c r="E25" s="56"/>
      <c r="F25" s="56"/>
      <c r="G25" s="56"/>
      <c r="H25" s="56"/>
      <c r="I25" s="56"/>
    </row>
    <row r="26" spans="2:9" ht="25.5">
      <c r="B26" s="55" t="s">
        <v>141</v>
      </c>
      <c r="C26" s="43">
        <f>SUM(C27:C29)</f>
        <v>0</v>
      </c>
      <c r="D26" s="43">
        <f>SUM(D27:D29)</f>
        <v>0</v>
      </c>
      <c r="E26" s="43">
        <f>SUM(E27:E29)</f>
        <v>0</v>
      </c>
      <c r="F26" s="43">
        <f>SUM(F27:F29)</f>
        <v>0</v>
      </c>
      <c r="G26" s="43">
        <f>SUM(G27:G29)</f>
        <v>0</v>
      </c>
      <c r="H26" s="43">
        <f>SUM(H27:H29)</f>
        <v>0</v>
      </c>
      <c r="I26" s="43">
        <f>SUM(I27:I29)</f>
        <v>0</v>
      </c>
    </row>
    <row r="27" spans="2:9" ht="12.75" customHeight="1">
      <c r="B27" s="42" t="s">
        <v>140</v>
      </c>
      <c r="C27" s="41"/>
      <c r="D27" s="41"/>
      <c r="E27" s="41"/>
      <c r="F27" s="41"/>
      <c r="G27" s="41">
        <f>C27+D27-E27+F27</f>
        <v>0</v>
      </c>
      <c r="H27" s="41"/>
      <c r="I27" s="41"/>
    </row>
    <row r="28" spans="2:9" ht="12.75" customHeight="1">
      <c r="B28" s="42" t="s">
        <v>139</v>
      </c>
      <c r="C28" s="41"/>
      <c r="D28" s="41"/>
      <c r="E28" s="41"/>
      <c r="F28" s="41"/>
      <c r="G28" s="41">
        <f>C28+D28-E28+F28</f>
        <v>0</v>
      </c>
      <c r="H28" s="41"/>
      <c r="I28" s="41"/>
    </row>
    <row r="29" spans="2:9" ht="12.75" customHeight="1">
      <c r="B29" s="42" t="s">
        <v>138</v>
      </c>
      <c r="C29" s="41"/>
      <c r="D29" s="41"/>
      <c r="E29" s="41"/>
      <c r="F29" s="41"/>
      <c r="G29" s="41">
        <f>C29+D29-E29+F29</f>
        <v>0</v>
      </c>
      <c r="H29" s="41"/>
      <c r="I29" s="41"/>
    </row>
    <row r="30" spans="2:9" ht="13.5" thickBot="1">
      <c r="B30" s="54"/>
      <c r="C30" s="53"/>
      <c r="D30" s="53"/>
      <c r="E30" s="53"/>
      <c r="F30" s="53"/>
      <c r="G30" s="53"/>
      <c r="H30" s="53"/>
      <c r="I30" s="53"/>
    </row>
    <row r="31" spans="2:9" ht="18.75" customHeight="1">
      <c r="B31" s="52" t="s">
        <v>137</v>
      </c>
      <c r="C31" s="52"/>
      <c r="D31" s="52"/>
      <c r="E31" s="52"/>
      <c r="F31" s="52"/>
      <c r="G31" s="52"/>
      <c r="H31" s="52"/>
      <c r="I31" s="52"/>
    </row>
    <row r="32" spans="2:9" ht="15">
      <c r="B32" s="51" t="s">
        <v>136</v>
      </c>
      <c r="C32" s="38"/>
      <c r="D32" s="50"/>
      <c r="E32" s="50"/>
      <c r="F32" s="50"/>
      <c r="G32" s="50"/>
      <c r="H32" s="50"/>
      <c r="I32" s="50"/>
    </row>
    <row r="33" spans="2:9" ht="13.5" thickBot="1">
      <c r="B33" s="49"/>
      <c r="C33" s="38"/>
      <c r="D33" s="38"/>
      <c r="E33" s="38"/>
      <c r="F33" s="38"/>
      <c r="G33" s="38"/>
      <c r="H33" s="38"/>
      <c r="I33" s="38"/>
    </row>
    <row r="34" spans="2:9" ht="38.25" customHeight="1">
      <c r="B34" s="48" t="s">
        <v>135</v>
      </c>
      <c r="C34" s="48" t="s">
        <v>134</v>
      </c>
      <c r="D34" s="48" t="s">
        <v>133</v>
      </c>
      <c r="E34" s="47" t="s">
        <v>132</v>
      </c>
      <c r="F34" s="48" t="s">
        <v>131</v>
      </c>
      <c r="G34" s="47" t="s">
        <v>130</v>
      </c>
      <c r="H34" s="38"/>
      <c r="I34" s="38"/>
    </row>
    <row r="35" spans="2:9" ht="15.75" customHeight="1" thickBot="1">
      <c r="B35" s="46"/>
      <c r="C35" s="46"/>
      <c r="D35" s="46"/>
      <c r="E35" s="45" t="s">
        <v>129</v>
      </c>
      <c r="F35" s="46"/>
      <c r="G35" s="45" t="s">
        <v>128</v>
      </c>
      <c r="H35" s="38"/>
      <c r="I35" s="38"/>
    </row>
    <row r="36" spans="2:9" ht="15">
      <c r="B36" s="44" t="s">
        <v>127</v>
      </c>
      <c r="C36" s="43">
        <f>SUM(C37:C39)</f>
        <v>0</v>
      </c>
      <c r="D36" s="43">
        <f>SUM(D37:D39)</f>
        <v>0</v>
      </c>
      <c r="E36" s="43">
        <f>SUM(E37:E39)</f>
        <v>0</v>
      </c>
      <c r="F36" s="43">
        <f>SUM(F37:F39)</f>
        <v>0</v>
      </c>
      <c r="G36" s="43">
        <f>SUM(G37:G39)</f>
        <v>0</v>
      </c>
      <c r="H36" s="38"/>
      <c r="I36" s="38"/>
    </row>
    <row r="37" spans="2:9" ht="15">
      <c r="B37" s="42" t="s">
        <v>126</v>
      </c>
      <c r="C37" s="41"/>
      <c r="D37" s="41"/>
      <c r="E37" s="41"/>
      <c r="F37" s="41"/>
      <c r="G37" s="41"/>
      <c r="H37" s="38"/>
      <c r="I37" s="38"/>
    </row>
    <row r="38" spans="2:9" ht="15">
      <c r="B38" s="42" t="s">
        <v>125</v>
      </c>
      <c r="C38" s="41"/>
      <c r="D38" s="41"/>
      <c r="E38" s="41"/>
      <c r="F38" s="41"/>
      <c r="G38" s="41"/>
      <c r="H38" s="38"/>
      <c r="I38" s="38"/>
    </row>
    <row r="39" spans="2:9" ht="13.5" thickBot="1">
      <c r="B39" s="40" t="s">
        <v>124</v>
      </c>
      <c r="C39" s="39"/>
      <c r="D39" s="39"/>
      <c r="E39" s="39"/>
      <c r="F39" s="39"/>
      <c r="G39" s="39"/>
      <c r="H39" s="38"/>
      <c r="I39" s="38"/>
    </row>
  </sheetData>
  <mergeCells count="9">
    <mergeCell ref="B34:B35"/>
    <mergeCell ref="C34:C35"/>
    <mergeCell ref="D34:D35"/>
    <mergeCell ref="F34:F35"/>
    <mergeCell ref="B31:I31"/>
    <mergeCell ref="B2:I2"/>
    <mergeCell ref="B3:I3"/>
    <mergeCell ref="B4:I4"/>
    <mergeCell ref="B5:I5"/>
  </mergeCells>
  <printOptions/>
  <pageMargins left="0.7" right="0.7" top="0.75" bottom="0.75" header="0.3" footer="0.3"/>
  <pageSetup fitToHeight="0" fitToWidth="1" horizontalDpi="600" verticalDpi="600" orientation="portrait" scale="6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9A41DA-43CC-4051-9519-E4A5E514CEDB}">
  <sheetPr>
    <pageSetUpPr fitToPage="1"/>
  </sheetPr>
  <dimension ref="B2:L22"/>
  <sheetViews>
    <sheetView workbookViewId="0" topLeftCell="A1">
      <selection activeCell="K25" sqref="K25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69" t="s">
        <v>120</v>
      </c>
      <c r="C2" s="68"/>
      <c r="D2" s="68"/>
      <c r="E2" s="68"/>
      <c r="F2" s="68"/>
      <c r="G2" s="68"/>
      <c r="H2" s="68"/>
      <c r="I2" s="68"/>
      <c r="J2" s="68"/>
      <c r="K2" s="68"/>
      <c r="L2" s="67"/>
    </row>
    <row r="3" spans="2:12" ht="15.75" thickBot="1">
      <c r="B3" s="66" t="s">
        <v>201</v>
      </c>
      <c r="C3" s="65"/>
      <c r="D3" s="65"/>
      <c r="E3" s="65"/>
      <c r="F3" s="65"/>
      <c r="G3" s="65"/>
      <c r="H3" s="65"/>
      <c r="I3" s="65"/>
      <c r="J3" s="65"/>
      <c r="K3" s="65"/>
      <c r="L3" s="64"/>
    </row>
    <row r="4" spans="2:12" ht="15.75" thickBot="1">
      <c r="B4" s="66" t="s">
        <v>173</v>
      </c>
      <c r="C4" s="65"/>
      <c r="D4" s="65"/>
      <c r="E4" s="65"/>
      <c r="F4" s="65"/>
      <c r="G4" s="65"/>
      <c r="H4" s="65"/>
      <c r="I4" s="65"/>
      <c r="J4" s="65"/>
      <c r="K4" s="65"/>
      <c r="L4" s="64"/>
    </row>
    <row r="5" spans="2:12" ht="15.75" thickBot="1">
      <c r="B5" s="66" t="s">
        <v>1</v>
      </c>
      <c r="C5" s="65"/>
      <c r="D5" s="65"/>
      <c r="E5" s="65"/>
      <c r="F5" s="65"/>
      <c r="G5" s="65"/>
      <c r="H5" s="65"/>
      <c r="I5" s="65"/>
      <c r="J5" s="65"/>
      <c r="K5" s="65"/>
      <c r="L5" s="64"/>
    </row>
    <row r="6" spans="2:12" ht="102">
      <c r="B6" s="78" t="s">
        <v>200</v>
      </c>
      <c r="C6" s="77" t="s">
        <v>199</v>
      </c>
      <c r="D6" s="77" t="s">
        <v>198</v>
      </c>
      <c r="E6" s="77" t="s">
        <v>197</v>
      </c>
      <c r="F6" s="77" t="s">
        <v>196</v>
      </c>
      <c r="G6" s="77" t="s">
        <v>195</v>
      </c>
      <c r="H6" s="77" t="s">
        <v>194</v>
      </c>
      <c r="I6" s="77" t="s">
        <v>193</v>
      </c>
      <c r="J6" s="77" t="s">
        <v>192</v>
      </c>
      <c r="K6" s="77" t="s">
        <v>191</v>
      </c>
      <c r="L6" s="77" t="s">
        <v>190</v>
      </c>
    </row>
    <row r="7" spans="2:12" ht="15.75" thickBot="1">
      <c r="B7" s="62" t="s">
        <v>164</v>
      </c>
      <c r="C7" s="62" t="s">
        <v>163</v>
      </c>
      <c r="D7" s="62" t="s">
        <v>162</v>
      </c>
      <c r="E7" s="62" t="s">
        <v>161</v>
      </c>
      <c r="F7" s="62" t="s">
        <v>160</v>
      </c>
      <c r="G7" s="62" t="s">
        <v>189</v>
      </c>
      <c r="H7" s="62" t="s">
        <v>158</v>
      </c>
      <c r="I7" s="62" t="s">
        <v>157</v>
      </c>
      <c r="J7" s="62" t="s">
        <v>188</v>
      </c>
      <c r="K7" s="62" t="s">
        <v>187</v>
      </c>
      <c r="L7" s="62" t="s">
        <v>186</v>
      </c>
    </row>
    <row r="8" spans="2:12" ht="15">
      <c r="B8" s="76"/>
      <c r="C8" s="75"/>
      <c r="D8" s="75"/>
      <c r="E8" s="75"/>
      <c r="F8" s="75"/>
      <c r="G8" s="75"/>
      <c r="H8" s="75"/>
      <c r="I8" s="75"/>
      <c r="J8" s="75"/>
      <c r="K8" s="75"/>
      <c r="L8" s="75"/>
    </row>
    <row r="9" spans="2:12" ht="25.5">
      <c r="B9" s="72" t="s">
        <v>185</v>
      </c>
      <c r="C9" s="43">
        <f>SUM(C10:C13)</f>
        <v>0</v>
      </c>
      <c r="D9" s="43">
        <f>SUM(D10:D13)</f>
        <v>0</v>
      </c>
      <c r="E9" s="43">
        <f>SUM(E10:E13)</f>
        <v>0</v>
      </c>
      <c r="F9" s="43">
        <f>SUM(F10:F13)</f>
        <v>0</v>
      </c>
      <c r="G9" s="43">
        <f>SUM(G10:G13)</f>
        <v>0</v>
      </c>
      <c r="H9" s="43">
        <f>SUM(H10:H13)</f>
        <v>0</v>
      </c>
      <c r="I9" s="43">
        <f>SUM(I10:I13)</f>
        <v>0</v>
      </c>
      <c r="J9" s="43">
        <f>SUM(J10:J13)</f>
        <v>0</v>
      </c>
      <c r="K9" s="43">
        <f>SUM(K10:K13)</f>
        <v>0</v>
      </c>
      <c r="L9" s="43">
        <f>SUM(L10:L13)</f>
        <v>0</v>
      </c>
    </row>
    <row r="10" spans="2:12" ht="15">
      <c r="B10" s="74" t="s">
        <v>184</v>
      </c>
      <c r="C10" s="41"/>
      <c r="D10" s="41"/>
      <c r="E10" s="41"/>
      <c r="F10" s="41"/>
      <c r="G10" s="41"/>
      <c r="H10" s="41"/>
      <c r="I10" s="41"/>
      <c r="J10" s="41"/>
      <c r="K10" s="41"/>
      <c r="L10" s="41">
        <f>F10-K10</f>
        <v>0</v>
      </c>
    </row>
    <row r="11" spans="2:12" ht="15">
      <c r="B11" s="74" t="s">
        <v>183</v>
      </c>
      <c r="C11" s="41"/>
      <c r="D11" s="41"/>
      <c r="E11" s="41"/>
      <c r="F11" s="41"/>
      <c r="G11" s="41"/>
      <c r="H11" s="41"/>
      <c r="I11" s="41"/>
      <c r="J11" s="41"/>
      <c r="K11" s="41"/>
      <c r="L11" s="41">
        <f>F11-K11</f>
        <v>0</v>
      </c>
    </row>
    <row r="12" spans="2:12" ht="15">
      <c r="B12" s="74" t="s">
        <v>182</v>
      </c>
      <c r="C12" s="41"/>
      <c r="D12" s="41"/>
      <c r="E12" s="41"/>
      <c r="F12" s="41"/>
      <c r="G12" s="41"/>
      <c r="H12" s="41"/>
      <c r="I12" s="41"/>
      <c r="J12" s="41"/>
      <c r="K12" s="41"/>
      <c r="L12" s="41">
        <f>F12-K12</f>
        <v>0</v>
      </c>
    </row>
    <row r="13" spans="2:12" ht="15">
      <c r="B13" s="74" t="s">
        <v>181</v>
      </c>
      <c r="C13" s="41"/>
      <c r="D13" s="41"/>
      <c r="E13" s="41"/>
      <c r="F13" s="41"/>
      <c r="G13" s="41"/>
      <c r="H13" s="41"/>
      <c r="I13" s="41"/>
      <c r="J13" s="41"/>
      <c r="K13" s="41"/>
      <c r="L13" s="41">
        <f>F13-K13</f>
        <v>0</v>
      </c>
    </row>
    <row r="14" spans="2:12" ht="15">
      <c r="B14" s="73"/>
      <c r="C14" s="41"/>
      <c r="D14" s="41"/>
      <c r="E14" s="41"/>
      <c r="F14" s="41"/>
      <c r="G14" s="41"/>
      <c r="H14" s="41"/>
      <c r="I14" s="41"/>
      <c r="J14" s="41"/>
      <c r="K14" s="41"/>
      <c r="L14" s="41">
        <f>F14-K14</f>
        <v>0</v>
      </c>
    </row>
    <row r="15" spans="2:12" ht="15">
      <c r="B15" s="72" t="s">
        <v>180</v>
      </c>
      <c r="C15" s="43">
        <f>SUM(C16:C19)</f>
        <v>0</v>
      </c>
      <c r="D15" s="43">
        <f>SUM(D16:D19)</f>
        <v>0</v>
      </c>
      <c r="E15" s="43">
        <f>SUM(E16:E19)</f>
        <v>0</v>
      </c>
      <c r="F15" s="43">
        <f>SUM(F16:F19)</f>
        <v>0</v>
      </c>
      <c r="G15" s="43">
        <f>SUM(G16:G19)</f>
        <v>0</v>
      </c>
      <c r="H15" s="43">
        <f>SUM(H16:H19)</f>
        <v>0</v>
      </c>
      <c r="I15" s="43">
        <f>SUM(I16:I19)</f>
        <v>0</v>
      </c>
      <c r="J15" s="43">
        <f>SUM(J16:J19)</f>
        <v>0</v>
      </c>
      <c r="K15" s="43">
        <f>SUM(K16:K19)</f>
        <v>0</v>
      </c>
      <c r="L15" s="43">
        <f>SUM(L16:L19)</f>
        <v>0</v>
      </c>
    </row>
    <row r="16" spans="2:12" ht="15">
      <c r="B16" s="74" t="s">
        <v>179</v>
      </c>
      <c r="C16" s="41"/>
      <c r="D16" s="41"/>
      <c r="E16" s="41"/>
      <c r="F16" s="41"/>
      <c r="G16" s="41"/>
      <c r="H16" s="41"/>
      <c r="I16" s="41"/>
      <c r="J16" s="41"/>
      <c r="K16" s="41"/>
      <c r="L16" s="41">
        <f>F16-K16</f>
        <v>0</v>
      </c>
    </row>
    <row r="17" spans="2:12" ht="15">
      <c r="B17" s="74" t="s">
        <v>178</v>
      </c>
      <c r="C17" s="41"/>
      <c r="D17" s="41"/>
      <c r="E17" s="41"/>
      <c r="F17" s="41"/>
      <c r="G17" s="41"/>
      <c r="H17" s="41"/>
      <c r="I17" s="41"/>
      <c r="J17" s="41"/>
      <c r="K17" s="41"/>
      <c r="L17" s="41">
        <f>F17-K17</f>
        <v>0</v>
      </c>
    </row>
    <row r="18" spans="2:12" ht="15">
      <c r="B18" s="74" t="s">
        <v>177</v>
      </c>
      <c r="C18" s="41"/>
      <c r="D18" s="41"/>
      <c r="E18" s="41"/>
      <c r="F18" s="41"/>
      <c r="G18" s="41"/>
      <c r="H18" s="41"/>
      <c r="I18" s="41"/>
      <c r="J18" s="41"/>
      <c r="K18" s="41"/>
      <c r="L18" s="41">
        <f>F18-K18</f>
        <v>0</v>
      </c>
    </row>
    <row r="19" spans="2:12" ht="15">
      <c r="B19" s="74" t="s">
        <v>176</v>
      </c>
      <c r="C19" s="41"/>
      <c r="D19" s="41"/>
      <c r="E19" s="41"/>
      <c r="F19" s="41"/>
      <c r="G19" s="41"/>
      <c r="H19" s="41"/>
      <c r="I19" s="41"/>
      <c r="J19" s="41"/>
      <c r="K19" s="41"/>
      <c r="L19" s="41">
        <f>F19-K19</f>
        <v>0</v>
      </c>
    </row>
    <row r="20" spans="2:12" ht="15">
      <c r="B20" s="73"/>
      <c r="C20" s="41"/>
      <c r="D20" s="41"/>
      <c r="E20" s="41"/>
      <c r="F20" s="41"/>
      <c r="G20" s="41"/>
      <c r="H20" s="41"/>
      <c r="I20" s="41"/>
      <c r="J20" s="41"/>
      <c r="K20" s="41"/>
      <c r="L20" s="41">
        <f>F20-K20</f>
        <v>0</v>
      </c>
    </row>
    <row r="21" spans="2:12" ht="38.25">
      <c r="B21" s="72" t="s">
        <v>175</v>
      </c>
      <c r="C21" s="43">
        <f>C9+C15</f>
        <v>0</v>
      </c>
      <c r="D21" s="43">
        <f>D9+D15</f>
        <v>0</v>
      </c>
      <c r="E21" s="43">
        <f>E9+E15</f>
        <v>0</v>
      </c>
      <c r="F21" s="43">
        <f>F9+F15</f>
        <v>0</v>
      </c>
      <c r="G21" s="43">
        <f>G9+G15</f>
        <v>0</v>
      </c>
      <c r="H21" s="43">
        <f>H9+H15</f>
        <v>0</v>
      </c>
      <c r="I21" s="43">
        <f>I9+I15</f>
        <v>0</v>
      </c>
      <c r="J21" s="43">
        <f>J9+J15</f>
        <v>0</v>
      </c>
      <c r="K21" s="43">
        <f>K9+K15</f>
        <v>0</v>
      </c>
      <c r="L21" s="43">
        <f>L9+L15</f>
        <v>0</v>
      </c>
    </row>
    <row r="22" spans="2:12" ht="15.75" thickBot="1">
      <c r="B22" s="71"/>
      <c r="C22" s="70"/>
      <c r="D22" s="70"/>
      <c r="E22" s="70"/>
      <c r="F22" s="70"/>
      <c r="G22" s="70"/>
      <c r="H22" s="70"/>
      <c r="I22" s="70"/>
      <c r="J22" s="70"/>
      <c r="K22" s="70"/>
      <c r="L22" s="70"/>
    </row>
  </sheetData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9718AE-31D7-4E45-A27F-92EAF6341B81}">
  <sheetPr>
    <pageSetUpPr fitToPage="1"/>
  </sheetPr>
  <dimension ref="B2:E85"/>
  <sheetViews>
    <sheetView workbookViewId="0" topLeftCell="A1">
      <pane ySplit="8" topLeftCell="A84" activePane="bottomLeft" state="frozen"/>
      <selection pane="bottomLeft" activeCell="G84" sqref="G84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5">
      <c r="B2" s="28" t="s">
        <v>120</v>
      </c>
      <c r="C2" s="29"/>
      <c r="D2" s="29"/>
      <c r="E2" s="30"/>
    </row>
    <row r="3" spans="2:5" ht="15">
      <c r="B3" s="126" t="s">
        <v>243</v>
      </c>
      <c r="C3" s="125"/>
      <c r="D3" s="125"/>
      <c r="E3" s="124"/>
    </row>
    <row r="4" spans="2:5" ht="15">
      <c r="B4" s="126" t="s">
        <v>173</v>
      </c>
      <c r="C4" s="125"/>
      <c r="D4" s="125"/>
      <c r="E4" s="124"/>
    </row>
    <row r="5" spans="2:5" ht="13.5" thickBot="1">
      <c r="B5" s="123" t="s">
        <v>1</v>
      </c>
      <c r="C5" s="122"/>
      <c r="D5" s="122"/>
      <c r="E5" s="121"/>
    </row>
    <row r="6" spans="2:5" ht="13.5" thickBot="1">
      <c r="B6" s="120"/>
      <c r="C6" s="120"/>
      <c r="D6" s="120"/>
      <c r="E6" s="120"/>
    </row>
    <row r="7" spans="2:5" ht="15">
      <c r="B7" s="119" t="s">
        <v>2</v>
      </c>
      <c r="C7" s="26" t="s">
        <v>224</v>
      </c>
      <c r="D7" s="118" t="s">
        <v>212</v>
      </c>
      <c r="E7" s="26" t="s">
        <v>211</v>
      </c>
    </row>
    <row r="8" spans="2:5" ht="13.5" thickBot="1">
      <c r="B8" s="117"/>
      <c r="C8" s="27" t="s">
        <v>242</v>
      </c>
      <c r="D8" s="116"/>
      <c r="E8" s="27" t="s">
        <v>241</v>
      </c>
    </row>
    <row r="9" spans="2:5" ht="15">
      <c r="B9" s="105" t="s">
        <v>240</v>
      </c>
      <c r="C9" s="104">
        <f>SUM(C10:C12)</f>
        <v>264094556</v>
      </c>
      <c r="D9" s="104">
        <f>SUM(D10:D12)</f>
        <v>103037817.13</v>
      </c>
      <c r="E9" s="104">
        <f>SUM(E10:E12)</f>
        <v>103037770.27</v>
      </c>
    </row>
    <row r="10" spans="2:5" ht="15">
      <c r="B10" s="108" t="s">
        <v>239</v>
      </c>
      <c r="C10" s="106">
        <v>10589875</v>
      </c>
      <c r="D10" s="106">
        <v>8173687.91</v>
      </c>
      <c r="E10" s="106">
        <v>8173641.05</v>
      </c>
    </row>
    <row r="11" spans="2:5" ht="15">
      <c r="B11" s="108" t="s">
        <v>209</v>
      </c>
      <c r="C11" s="106">
        <v>253504681</v>
      </c>
      <c r="D11" s="106">
        <v>94864129.22</v>
      </c>
      <c r="E11" s="106">
        <v>94864129.22</v>
      </c>
    </row>
    <row r="12" spans="2:5" ht="15">
      <c r="B12" s="108" t="s">
        <v>238</v>
      </c>
      <c r="C12" s="106">
        <f>C48</f>
        <v>0</v>
      </c>
      <c r="D12" s="106">
        <f>D48</f>
        <v>0</v>
      </c>
      <c r="E12" s="106">
        <f>E48</f>
        <v>0</v>
      </c>
    </row>
    <row r="13" spans="2:5" ht="15">
      <c r="B13" s="105"/>
      <c r="C13" s="106"/>
      <c r="D13" s="106"/>
      <c r="E13" s="106"/>
    </row>
    <row r="14" spans="2:5" ht="15">
      <c r="B14" s="105" t="s">
        <v>237</v>
      </c>
      <c r="C14" s="104">
        <f>SUM(C15:C16)</f>
        <v>264094556</v>
      </c>
      <c r="D14" s="104">
        <f>SUM(D15:D16)</f>
        <v>65330478.33</v>
      </c>
      <c r="E14" s="104">
        <f>SUM(E15:E16)</f>
        <v>65319990.32</v>
      </c>
    </row>
    <row r="15" spans="2:5" ht="15">
      <c r="B15" s="108" t="s">
        <v>218</v>
      </c>
      <c r="C15" s="106">
        <v>10589875</v>
      </c>
      <c r="D15" s="106">
        <v>7042955.51</v>
      </c>
      <c r="E15" s="106">
        <v>7032467.5</v>
      </c>
    </row>
    <row r="16" spans="2:5" ht="15">
      <c r="B16" s="108" t="s">
        <v>236</v>
      </c>
      <c r="C16" s="106">
        <v>253504681</v>
      </c>
      <c r="D16" s="106">
        <v>58287522.82</v>
      </c>
      <c r="E16" s="106">
        <v>58287522.82</v>
      </c>
    </row>
    <row r="17" spans="2:5" ht="15">
      <c r="B17" s="107"/>
      <c r="C17" s="106"/>
      <c r="D17" s="106"/>
      <c r="E17" s="106"/>
    </row>
    <row r="18" spans="2:5" ht="15">
      <c r="B18" s="105" t="s">
        <v>235</v>
      </c>
      <c r="C18" s="104">
        <f>SUM(C19:C20)</f>
        <v>0</v>
      </c>
      <c r="D18" s="104">
        <f>SUM(D19:D20)</f>
        <v>0</v>
      </c>
      <c r="E18" s="104">
        <f>SUM(E19:E20)</f>
        <v>0</v>
      </c>
    </row>
    <row r="19" spans="2:5" ht="15">
      <c r="B19" s="108" t="s">
        <v>217</v>
      </c>
      <c r="C19" s="115"/>
      <c r="D19" s="106"/>
      <c r="E19" s="106"/>
    </row>
    <row r="20" spans="2:5" ht="15">
      <c r="B20" s="108" t="s">
        <v>204</v>
      </c>
      <c r="C20" s="115"/>
      <c r="D20" s="106"/>
      <c r="E20" s="106"/>
    </row>
    <row r="21" spans="2:5" ht="15">
      <c r="B21" s="107"/>
      <c r="C21" s="106"/>
      <c r="D21" s="106"/>
      <c r="E21" s="106"/>
    </row>
    <row r="22" spans="2:5" ht="15">
      <c r="B22" s="105" t="s">
        <v>234</v>
      </c>
      <c r="C22" s="104">
        <f>C9-C14+C18</f>
        <v>0</v>
      </c>
      <c r="D22" s="105">
        <f>D9-D14+D18</f>
        <v>37707338.8</v>
      </c>
      <c r="E22" s="105">
        <f>E9-E14+E18</f>
        <v>37717779.949999996</v>
      </c>
    </row>
    <row r="23" spans="2:5" ht="15">
      <c r="B23" s="105"/>
      <c r="C23" s="106"/>
      <c r="D23" s="107"/>
      <c r="E23" s="107"/>
    </row>
    <row r="24" spans="2:5" ht="15">
      <c r="B24" s="105" t="s">
        <v>233</v>
      </c>
      <c r="C24" s="104">
        <f>C22-C12</f>
        <v>0</v>
      </c>
      <c r="D24" s="105">
        <f>D22-D12</f>
        <v>37707338.8</v>
      </c>
      <c r="E24" s="105">
        <f>E22-E12</f>
        <v>37717779.949999996</v>
      </c>
    </row>
    <row r="25" spans="2:5" ht="15">
      <c r="B25" s="105"/>
      <c r="C25" s="106"/>
      <c r="D25" s="107"/>
      <c r="E25" s="107"/>
    </row>
    <row r="26" spans="2:5" ht="25.5">
      <c r="B26" s="105" t="s">
        <v>232</v>
      </c>
      <c r="C26" s="104">
        <f>C24-C18</f>
        <v>0</v>
      </c>
      <c r="D26" s="104">
        <f>D24-D18</f>
        <v>37707338.8</v>
      </c>
      <c r="E26" s="104">
        <f>E24-E18</f>
        <v>37717779.949999996</v>
      </c>
    </row>
    <row r="27" spans="2:5" ht="13.5" thickBot="1">
      <c r="B27" s="114"/>
      <c r="C27" s="113"/>
      <c r="D27" s="113"/>
      <c r="E27" s="113"/>
    </row>
    <row r="28" spans="2:5" ht="35.1" customHeight="1" thickBot="1">
      <c r="B28" s="112"/>
      <c r="C28" s="112"/>
      <c r="D28" s="112"/>
      <c r="E28" s="112"/>
    </row>
    <row r="29" spans="2:5" ht="13.5" thickBot="1">
      <c r="B29" s="111" t="s">
        <v>214</v>
      </c>
      <c r="C29" s="110" t="s">
        <v>223</v>
      </c>
      <c r="D29" s="110" t="s">
        <v>212</v>
      </c>
      <c r="E29" s="110" t="s">
        <v>210</v>
      </c>
    </row>
    <row r="30" spans="2:5" ht="15">
      <c r="B30" s="109"/>
      <c r="C30" s="106"/>
      <c r="D30" s="106"/>
      <c r="E30" s="106"/>
    </row>
    <row r="31" spans="2:5" ht="15">
      <c r="B31" s="105" t="s">
        <v>231</v>
      </c>
      <c r="C31" s="104">
        <f>SUM(C32:C33)</f>
        <v>0</v>
      </c>
      <c r="D31" s="105">
        <f>SUM(D32:D33)</f>
        <v>0</v>
      </c>
      <c r="E31" s="105">
        <f>SUM(E32:E33)</f>
        <v>0</v>
      </c>
    </row>
    <row r="32" spans="2:5" ht="15">
      <c r="B32" s="108" t="s">
        <v>230</v>
      </c>
      <c r="C32" s="106"/>
      <c r="D32" s="107"/>
      <c r="E32" s="107"/>
    </row>
    <row r="33" spans="2:5" ht="15">
      <c r="B33" s="108" t="s">
        <v>229</v>
      </c>
      <c r="C33" s="106"/>
      <c r="D33" s="107"/>
      <c r="E33" s="107"/>
    </row>
    <row r="34" spans="2:5" ht="15">
      <c r="B34" s="105"/>
      <c r="C34" s="106"/>
      <c r="D34" s="106"/>
      <c r="E34" s="106"/>
    </row>
    <row r="35" spans="2:5" ht="15">
      <c r="B35" s="105" t="s">
        <v>228</v>
      </c>
      <c r="C35" s="104">
        <f>C26-C31</f>
        <v>0</v>
      </c>
      <c r="D35" s="104">
        <f>D26-D31</f>
        <v>37707338.8</v>
      </c>
      <c r="E35" s="104">
        <f>E26-E31</f>
        <v>37717779.949999996</v>
      </c>
    </row>
    <row r="36" spans="2:5" ht="13.5" thickBot="1">
      <c r="B36" s="103"/>
      <c r="C36" s="102"/>
      <c r="D36" s="102"/>
      <c r="E36" s="102"/>
    </row>
    <row r="37" spans="2:5" ht="35.1" customHeight="1" thickBot="1">
      <c r="B37" s="100"/>
      <c r="C37" s="100"/>
      <c r="D37" s="100"/>
      <c r="E37" s="100"/>
    </row>
    <row r="38" spans="2:5" ht="15">
      <c r="B38" s="99" t="s">
        <v>214</v>
      </c>
      <c r="C38" s="98" t="s">
        <v>213</v>
      </c>
      <c r="D38" s="97" t="s">
        <v>212</v>
      </c>
      <c r="E38" s="96" t="s">
        <v>211</v>
      </c>
    </row>
    <row r="39" spans="2:5" ht="13.5" thickBot="1">
      <c r="B39" s="95"/>
      <c r="C39" s="94"/>
      <c r="D39" s="93"/>
      <c r="E39" s="92" t="s">
        <v>210</v>
      </c>
    </row>
    <row r="40" spans="2:5" ht="15">
      <c r="B40" s="91"/>
      <c r="C40" s="85"/>
      <c r="D40" s="85"/>
      <c r="E40" s="85"/>
    </row>
    <row r="41" spans="2:5" ht="15">
      <c r="B41" s="81" t="s">
        <v>227</v>
      </c>
      <c r="C41" s="82">
        <f>SUM(C42:C43)</f>
        <v>0</v>
      </c>
      <c r="D41" s="82">
        <f>SUM(D42:D43)</f>
        <v>0</v>
      </c>
      <c r="E41" s="82">
        <f>SUM(E42:E43)</f>
        <v>0</v>
      </c>
    </row>
    <row r="42" spans="2:5" ht="15">
      <c r="B42" s="89" t="s">
        <v>220</v>
      </c>
      <c r="C42" s="85"/>
      <c r="D42" s="88"/>
      <c r="E42" s="88"/>
    </row>
    <row r="43" spans="2:5" ht="15">
      <c r="B43" s="89" t="s">
        <v>207</v>
      </c>
      <c r="C43" s="85"/>
      <c r="D43" s="88"/>
      <c r="E43" s="88"/>
    </row>
    <row r="44" spans="2:5" ht="15">
      <c r="B44" s="81" t="s">
        <v>226</v>
      </c>
      <c r="C44" s="82">
        <f>SUM(C45:C46)</f>
        <v>0</v>
      </c>
      <c r="D44" s="82">
        <f>SUM(D45:D46)</f>
        <v>0</v>
      </c>
      <c r="E44" s="82">
        <f>SUM(E45:E46)</f>
        <v>0</v>
      </c>
    </row>
    <row r="45" spans="2:5" ht="15">
      <c r="B45" s="89" t="s">
        <v>219</v>
      </c>
      <c r="C45" s="85"/>
      <c r="D45" s="88"/>
      <c r="E45" s="88"/>
    </row>
    <row r="46" spans="2:5" ht="15">
      <c r="B46" s="89" t="s">
        <v>206</v>
      </c>
      <c r="C46" s="85"/>
      <c r="D46" s="88"/>
      <c r="E46" s="88"/>
    </row>
    <row r="47" spans="2:5" ht="15">
      <c r="B47" s="81"/>
      <c r="C47" s="85"/>
      <c r="D47" s="85"/>
      <c r="E47" s="85"/>
    </row>
    <row r="48" spans="2:5" ht="15">
      <c r="B48" s="81" t="s">
        <v>225</v>
      </c>
      <c r="C48" s="82">
        <f>C41-C44</f>
        <v>0</v>
      </c>
      <c r="D48" s="81">
        <f>D41-D44</f>
        <v>0</v>
      </c>
      <c r="E48" s="81">
        <f>E41-E44</f>
        <v>0</v>
      </c>
    </row>
    <row r="49" spans="2:5" ht="13.5" thickBot="1">
      <c r="B49" s="79"/>
      <c r="C49" s="80"/>
      <c r="D49" s="79"/>
      <c r="E49" s="79"/>
    </row>
    <row r="50" spans="2:5" ht="35.1" customHeight="1" thickBot="1">
      <c r="B50" s="100"/>
      <c r="C50" s="100"/>
      <c r="D50" s="100"/>
      <c r="E50" s="100"/>
    </row>
    <row r="51" spans="2:5" ht="15">
      <c r="B51" s="99" t="s">
        <v>214</v>
      </c>
      <c r="C51" s="96" t="s">
        <v>224</v>
      </c>
      <c r="D51" s="97" t="s">
        <v>212</v>
      </c>
      <c r="E51" s="96" t="s">
        <v>211</v>
      </c>
    </row>
    <row r="52" spans="2:5" ht="13.5" thickBot="1">
      <c r="B52" s="95"/>
      <c r="C52" s="92" t="s">
        <v>223</v>
      </c>
      <c r="D52" s="93"/>
      <c r="E52" s="92" t="s">
        <v>210</v>
      </c>
    </row>
    <row r="53" spans="2:5" ht="15">
      <c r="B53" s="91"/>
      <c r="C53" s="85"/>
      <c r="D53" s="85"/>
      <c r="E53" s="85"/>
    </row>
    <row r="54" spans="2:5" ht="15">
      <c r="B54" s="88" t="s">
        <v>222</v>
      </c>
      <c r="C54" s="85">
        <f>C10</f>
        <v>10589875</v>
      </c>
      <c r="D54" s="88">
        <f>D10</f>
        <v>8173687.91</v>
      </c>
      <c r="E54" s="88">
        <f>E10</f>
        <v>8173641.05</v>
      </c>
    </row>
    <row r="55" spans="2:5" ht="15">
      <c r="B55" s="88"/>
      <c r="C55" s="85"/>
      <c r="D55" s="88"/>
      <c r="E55" s="88"/>
    </row>
    <row r="56" spans="2:5" ht="15">
      <c r="B56" s="101" t="s">
        <v>221</v>
      </c>
      <c r="C56" s="85">
        <f>C42-C45</f>
        <v>0</v>
      </c>
      <c r="D56" s="88">
        <f>D42-D45</f>
        <v>0</v>
      </c>
      <c r="E56" s="88">
        <f>E42-E45</f>
        <v>0</v>
      </c>
    </row>
    <row r="57" spans="2:5" ht="15">
      <c r="B57" s="89" t="s">
        <v>220</v>
      </c>
      <c r="C57" s="85">
        <f>C42</f>
        <v>0</v>
      </c>
      <c r="D57" s="88">
        <f>D42</f>
        <v>0</v>
      </c>
      <c r="E57" s="88">
        <f>E42</f>
        <v>0</v>
      </c>
    </row>
    <row r="58" spans="2:5" ht="15">
      <c r="B58" s="89" t="s">
        <v>219</v>
      </c>
      <c r="C58" s="85">
        <f>C45</f>
        <v>0</v>
      </c>
      <c r="D58" s="88">
        <f>D45</f>
        <v>0</v>
      </c>
      <c r="E58" s="88">
        <f>E45</f>
        <v>0</v>
      </c>
    </row>
    <row r="59" spans="2:5" ht="15">
      <c r="B59" s="86"/>
      <c r="C59" s="85"/>
      <c r="D59" s="88"/>
      <c r="E59" s="88"/>
    </row>
    <row r="60" spans="2:5" ht="15">
      <c r="B60" s="86" t="s">
        <v>218</v>
      </c>
      <c r="C60" s="85">
        <f>C15</f>
        <v>10589875</v>
      </c>
      <c r="D60" s="85">
        <f>D15</f>
        <v>7042955.51</v>
      </c>
      <c r="E60" s="85">
        <f>E15</f>
        <v>7032467.5</v>
      </c>
    </row>
    <row r="61" spans="2:5" ht="15">
      <c r="B61" s="86"/>
      <c r="C61" s="85"/>
      <c r="D61" s="85"/>
      <c r="E61" s="85"/>
    </row>
    <row r="62" spans="2:5" ht="15">
      <c r="B62" s="86" t="s">
        <v>217</v>
      </c>
      <c r="C62" s="87"/>
      <c r="D62" s="85">
        <f>D19</f>
        <v>0</v>
      </c>
      <c r="E62" s="85">
        <f>E19</f>
        <v>0</v>
      </c>
    </row>
    <row r="63" spans="2:5" ht="15">
      <c r="B63" s="86"/>
      <c r="C63" s="85"/>
      <c r="D63" s="85"/>
      <c r="E63" s="85"/>
    </row>
    <row r="64" spans="2:5" ht="15">
      <c r="B64" s="84" t="s">
        <v>216</v>
      </c>
      <c r="C64" s="82">
        <f>C54+C56-C60+C62</f>
        <v>0</v>
      </c>
      <c r="D64" s="81">
        <f>D54+D56-D60+D62</f>
        <v>1130732.4000000004</v>
      </c>
      <c r="E64" s="81">
        <f>E54+E56-E60+E62</f>
        <v>1141173.5499999998</v>
      </c>
    </row>
    <row r="65" spans="2:5" ht="15">
      <c r="B65" s="84"/>
      <c r="C65" s="82"/>
      <c r="D65" s="81"/>
      <c r="E65" s="81"/>
    </row>
    <row r="66" spans="2:5" ht="25.5">
      <c r="B66" s="83" t="s">
        <v>215</v>
      </c>
      <c r="C66" s="82">
        <f>C64-C56</f>
        <v>0</v>
      </c>
      <c r="D66" s="81">
        <f>D64-D56</f>
        <v>1130732.4000000004</v>
      </c>
      <c r="E66" s="81">
        <f>E64-E56</f>
        <v>1141173.5499999998</v>
      </c>
    </row>
    <row r="67" spans="2:5" ht="13.5" thickBot="1">
      <c r="B67" s="79"/>
      <c r="C67" s="80"/>
      <c r="D67" s="79"/>
      <c r="E67" s="79"/>
    </row>
    <row r="68" spans="2:5" ht="35.1" customHeight="1" thickBot="1">
      <c r="B68" s="100"/>
      <c r="C68" s="100"/>
      <c r="D68" s="100"/>
      <c r="E68" s="100"/>
    </row>
    <row r="69" spans="2:5" ht="15">
      <c r="B69" s="99" t="s">
        <v>214</v>
      </c>
      <c r="C69" s="98" t="s">
        <v>213</v>
      </c>
      <c r="D69" s="97" t="s">
        <v>212</v>
      </c>
      <c r="E69" s="96" t="s">
        <v>211</v>
      </c>
    </row>
    <row r="70" spans="2:5" ht="13.5" thickBot="1">
      <c r="B70" s="95"/>
      <c r="C70" s="94"/>
      <c r="D70" s="93"/>
      <c r="E70" s="92" t="s">
        <v>210</v>
      </c>
    </row>
    <row r="71" spans="2:5" ht="15">
      <c r="B71" s="91"/>
      <c r="C71" s="85"/>
      <c r="D71" s="85"/>
      <c r="E71" s="85"/>
    </row>
    <row r="72" spans="2:5" ht="15">
      <c r="B72" s="88" t="s">
        <v>209</v>
      </c>
      <c r="C72" s="85">
        <f>C11</f>
        <v>253504681</v>
      </c>
      <c r="D72" s="88">
        <f>D11</f>
        <v>94864129.22</v>
      </c>
      <c r="E72" s="88">
        <f>E11</f>
        <v>94864129.22</v>
      </c>
    </row>
    <row r="73" spans="2:5" ht="15">
      <c r="B73" s="88"/>
      <c r="C73" s="85"/>
      <c r="D73" s="88"/>
      <c r="E73" s="88"/>
    </row>
    <row r="74" spans="2:5" ht="25.5">
      <c r="B74" s="90" t="s">
        <v>208</v>
      </c>
      <c r="C74" s="85">
        <f>C75-C76</f>
        <v>0</v>
      </c>
      <c r="D74" s="88">
        <f>D75-D76</f>
        <v>0</v>
      </c>
      <c r="E74" s="88">
        <f>E75-E76</f>
        <v>0</v>
      </c>
    </row>
    <row r="75" spans="2:5" ht="15">
      <c r="B75" s="89" t="s">
        <v>207</v>
      </c>
      <c r="C75" s="85">
        <f>C43</f>
        <v>0</v>
      </c>
      <c r="D75" s="88">
        <f>D43</f>
        <v>0</v>
      </c>
      <c r="E75" s="88">
        <f>E43</f>
        <v>0</v>
      </c>
    </row>
    <row r="76" spans="2:5" ht="15">
      <c r="B76" s="89" t="s">
        <v>206</v>
      </c>
      <c r="C76" s="85">
        <f>C46</f>
        <v>0</v>
      </c>
      <c r="D76" s="88">
        <f>D46</f>
        <v>0</v>
      </c>
      <c r="E76" s="88">
        <f>E46</f>
        <v>0</v>
      </c>
    </row>
    <row r="77" spans="2:5" ht="15">
      <c r="B77" s="86"/>
      <c r="C77" s="85"/>
      <c r="D77" s="88"/>
      <c r="E77" s="88"/>
    </row>
    <row r="78" spans="2:5" ht="15">
      <c r="B78" s="86" t="s">
        <v>205</v>
      </c>
      <c r="C78" s="85">
        <f>C16</f>
        <v>253504681</v>
      </c>
      <c r="D78" s="85">
        <f>D16</f>
        <v>58287522.82</v>
      </c>
      <c r="E78" s="85">
        <f>E16</f>
        <v>58287522.82</v>
      </c>
    </row>
    <row r="79" spans="2:5" ht="15">
      <c r="B79" s="86"/>
      <c r="C79" s="85"/>
      <c r="D79" s="85"/>
      <c r="E79" s="85"/>
    </row>
    <row r="80" spans="2:5" ht="15">
      <c r="B80" s="86" t="s">
        <v>204</v>
      </c>
      <c r="C80" s="87"/>
      <c r="D80" s="85">
        <f>D20</f>
        <v>0</v>
      </c>
      <c r="E80" s="85">
        <f>E20</f>
        <v>0</v>
      </c>
    </row>
    <row r="81" spans="2:5" ht="15">
      <c r="B81" s="86"/>
      <c r="C81" s="85"/>
      <c r="D81" s="85"/>
      <c r="E81" s="85"/>
    </row>
    <row r="82" spans="2:5" ht="15">
      <c r="B82" s="84" t="s">
        <v>203</v>
      </c>
      <c r="C82" s="82">
        <f>C72+C74-C78+C80</f>
        <v>0</v>
      </c>
      <c r="D82" s="81">
        <f>D72+D74-D78+D80</f>
        <v>36576606.4</v>
      </c>
      <c r="E82" s="81">
        <f>E72+E74-E78+E80</f>
        <v>36576606.4</v>
      </c>
    </row>
    <row r="83" spans="2:5" ht="15">
      <c r="B83" s="84"/>
      <c r="C83" s="82"/>
      <c r="D83" s="81"/>
      <c r="E83" s="81"/>
    </row>
    <row r="84" spans="2:5" ht="25.5">
      <c r="B84" s="83" t="s">
        <v>202</v>
      </c>
      <c r="C84" s="82">
        <f>C82-C74</f>
        <v>0</v>
      </c>
      <c r="D84" s="81">
        <f>D82-D74</f>
        <v>36576606.4</v>
      </c>
      <c r="E84" s="81">
        <f>E82-E74</f>
        <v>36576606.4</v>
      </c>
    </row>
    <row r="85" spans="2:5" ht="13.5" thickBot="1">
      <c r="B85" s="79"/>
      <c r="C85" s="80"/>
      <c r="D85" s="79"/>
      <c r="E85" s="79"/>
    </row>
  </sheetData>
  <mergeCells count="15">
    <mergeCell ref="B51:B52"/>
    <mergeCell ref="D51:D52"/>
    <mergeCell ref="B38:B39"/>
    <mergeCell ref="C38:C39"/>
    <mergeCell ref="D38:D39"/>
    <mergeCell ref="B69:B70"/>
    <mergeCell ref="C69:C70"/>
    <mergeCell ref="D69:D70"/>
    <mergeCell ref="B28:E28"/>
    <mergeCell ref="B2:E2"/>
    <mergeCell ref="B3:E3"/>
    <mergeCell ref="B4:E4"/>
    <mergeCell ref="B5:E5"/>
    <mergeCell ref="B7:B8"/>
    <mergeCell ref="D7:D8"/>
  </mergeCells>
  <printOptions/>
  <pageMargins left="0.7" right="0.7" top="0.75" bottom="0.75" header="0.3" footer="0.3"/>
  <pageSetup fitToHeight="0" fitToWidth="1" horizontalDpi="600" verticalDpi="600" orientation="portrait" scale="68" r:id="rId2"/>
  <rowBreaks count="1" manualBreakCount="1">
    <brk id="67" max="16383" man="1"/>
  </rowBreaks>
  <colBreaks count="1" manualBreakCount="1">
    <brk id="1" max="16383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A168D8-7687-4072-AA36-872DD3A76E33}">
  <sheetPr>
    <pageSetUpPr fitToPage="1"/>
  </sheetPr>
  <dimension ref="B2:H78"/>
  <sheetViews>
    <sheetView workbookViewId="0" topLeftCell="A1">
      <pane ySplit="8" topLeftCell="A9" activePane="bottomLeft" state="frozen"/>
      <selection pane="bottomLeft" activeCell="J84" sqref="J84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127" customWidth="1"/>
    <col min="4" max="4" width="18.00390625" style="1" customWidth="1"/>
    <col min="5" max="5" width="14.7109375" style="127" customWidth="1"/>
    <col min="6" max="6" width="13.8515625" style="1" customWidth="1"/>
    <col min="7" max="7" width="14.8515625" style="1" customWidth="1"/>
    <col min="8" max="8" width="13.7109375" style="127" customWidth="1"/>
    <col min="9" max="16384" width="11.00390625" style="1" customWidth="1"/>
  </cols>
  <sheetData>
    <row r="1" ht="13.5" thickBot="1"/>
    <row r="2" spans="2:8" ht="15">
      <c r="B2" s="28" t="s">
        <v>120</v>
      </c>
      <c r="C2" s="29"/>
      <c r="D2" s="29"/>
      <c r="E2" s="29"/>
      <c r="F2" s="29"/>
      <c r="G2" s="29"/>
      <c r="H2" s="30"/>
    </row>
    <row r="3" spans="2:8" ht="15">
      <c r="B3" s="126" t="s">
        <v>312</v>
      </c>
      <c r="C3" s="125"/>
      <c r="D3" s="125"/>
      <c r="E3" s="125"/>
      <c r="F3" s="125"/>
      <c r="G3" s="125"/>
      <c r="H3" s="124"/>
    </row>
    <row r="4" spans="2:8" ht="15">
      <c r="B4" s="126" t="s">
        <v>173</v>
      </c>
      <c r="C4" s="125"/>
      <c r="D4" s="125"/>
      <c r="E4" s="125"/>
      <c r="F4" s="125"/>
      <c r="G4" s="125"/>
      <c r="H4" s="124"/>
    </row>
    <row r="5" spans="2:8" ht="13.5" thickBot="1">
      <c r="B5" s="123" t="s">
        <v>1</v>
      </c>
      <c r="C5" s="122"/>
      <c r="D5" s="122"/>
      <c r="E5" s="122"/>
      <c r="F5" s="122"/>
      <c r="G5" s="122"/>
      <c r="H5" s="121"/>
    </row>
    <row r="6" spans="2:8" ht="13.5" thickBot="1">
      <c r="B6" s="25"/>
      <c r="C6" s="154" t="s">
        <v>311</v>
      </c>
      <c r="D6" s="153"/>
      <c r="E6" s="153"/>
      <c r="F6" s="153"/>
      <c r="G6" s="152"/>
      <c r="H6" s="150" t="s">
        <v>310</v>
      </c>
    </row>
    <row r="7" spans="2:8" ht="15">
      <c r="B7" s="151" t="s">
        <v>214</v>
      </c>
      <c r="C7" s="150" t="s">
        <v>309</v>
      </c>
      <c r="D7" s="118" t="s">
        <v>308</v>
      </c>
      <c r="E7" s="150" t="s">
        <v>307</v>
      </c>
      <c r="F7" s="150" t="s">
        <v>212</v>
      </c>
      <c r="G7" s="150" t="s">
        <v>306</v>
      </c>
      <c r="H7" s="149"/>
    </row>
    <row r="8" spans="2:8" ht="13.5" thickBot="1">
      <c r="B8" s="148" t="s">
        <v>164</v>
      </c>
      <c r="C8" s="147"/>
      <c r="D8" s="116"/>
      <c r="E8" s="147"/>
      <c r="F8" s="147"/>
      <c r="G8" s="147"/>
      <c r="H8" s="147"/>
    </row>
    <row r="9" spans="2:8" ht="15">
      <c r="B9" s="81" t="s">
        <v>305</v>
      </c>
      <c r="C9" s="132"/>
      <c r="D9" s="133"/>
      <c r="E9" s="132"/>
      <c r="F9" s="133"/>
      <c r="G9" s="133"/>
      <c r="H9" s="132"/>
    </row>
    <row r="10" spans="2:8" ht="15">
      <c r="B10" s="86" t="s">
        <v>304</v>
      </c>
      <c r="C10" s="132"/>
      <c r="D10" s="133"/>
      <c r="E10" s="132">
        <f>C10+D10</f>
        <v>0</v>
      </c>
      <c r="F10" s="133"/>
      <c r="G10" s="133"/>
      <c r="H10" s="132">
        <f>G10-C10</f>
        <v>0</v>
      </c>
    </row>
    <row r="11" spans="2:8" ht="15">
      <c r="B11" s="86" t="s">
        <v>303</v>
      </c>
      <c r="C11" s="132"/>
      <c r="D11" s="133"/>
      <c r="E11" s="132">
        <f>C11+D11</f>
        <v>0</v>
      </c>
      <c r="F11" s="133"/>
      <c r="G11" s="133"/>
      <c r="H11" s="132">
        <f>G11-C11</f>
        <v>0</v>
      </c>
    </row>
    <row r="12" spans="2:8" ht="15">
      <c r="B12" s="86" t="s">
        <v>302</v>
      </c>
      <c r="C12" s="132"/>
      <c r="D12" s="133"/>
      <c r="E12" s="132">
        <f>C12+D12</f>
        <v>0</v>
      </c>
      <c r="F12" s="133"/>
      <c r="G12" s="133"/>
      <c r="H12" s="132">
        <f>G12-C12</f>
        <v>0</v>
      </c>
    </row>
    <row r="13" spans="2:8" ht="15">
      <c r="B13" s="86" t="s">
        <v>301</v>
      </c>
      <c r="C13" s="132"/>
      <c r="D13" s="133"/>
      <c r="E13" s="132">
        <f>C13+D13</f>
        <v>0</v>
      </c>
      <c r="F13" s="133"/>
      <c r="G13" s="133"/>
      <c r="H13" s="132">
        <f>G13-C13</f>
        <v>0</v>
      </c>
    </row>
    <row r="14" spans="2:8" ht="15">
      <c r="B14" s="86" t="s">
        <v>300</v>
      </c>
      <c r="C14" s="132">
        <v>0</v>
      </c>
      <c r="D14" s="133">
        <v>173097.75</v>
      </c>
      <c r="E14" s="132">
        <f>C14+D14</f>
        <v>173097.75</v>
      </c>
      <c r="F14" s="133">
        <v>173858.17</v>
      </c>
      <c r="G14" s="133">
        <v>173811.31</v>
      </c>
      <c r="H14" s="132">
        <f>G14-C14</f>
        <v>173811.31</v>
      </c>
    </row>
    <row r="15" spans="2:8" ht="15">
      <c r="B15" s="86" t="s">
        <v>299</v>
      </c>
      <c r="C15" s="132">
        <v>0</v>
      </c>
      <c r="D15" s="133">
        <v>6</v>
      </c>
      <c r="E15" s="132">
        <f>C15+D15</f>
        <v>6</v>
      </c>
      <c r="F15" s="133">
        <v>6</v>
      </c>
      <c r="G15" s="133">
        <v>6</v>
      </c>
      <c r="H15" s="132">
        <f>G15-C15</f>
        <v>6</v>
      </c>
    </row>
    <row r="16" spans="2:8" ht="15">
      <c r="B16" s="86" t="s">
        <v>298</v>
      </c>
      <c r="C16" s="132"/>
      <c r="D16" s="133"/>
      <c r="E16" s="132">
        <f>C16+D16</f>
        <v>0</v>
      </c>
      <c r="F16" s="133"/>
      <c r="G16" s="133"/>
      <c r="H16" s="132">
        <f>G16-C16</f>
        <v>0</v>
      </c>
    </row>
    <row r="17" spans="2:8" ht="25.5">
      <c r="B17" s="90" t="s">
        <v>297</v>
      </c>
      <c r="C17" s="132">
        <f>SUM(C18:C28)</f>
        <v>0</v>
      </c>
      <c r="D17" s="146">
        <f>SUM(D18:D28)</f>
        <v>0</v>
      </c>
      <c r="E17" s="146">
        <f>SUM(E18:E28)</f>
        <v>0</v>
      </c>
      <c r="F17" s="146">
        <f>SUM(F18:F28)</f>
        <v>0</v>
      </c>
      <c r="G17" s="146">
        <f>SUM(G18:G28)</f>
        <v>0</v>
      </c>
      <c r="H17" s="146">
        <f>SUM(H18:H28)</f>
        <v>0</v>
      </c>
    </row>
    <row r="18" spans="2:8" ht="15">
      <c r="B18" s="145" t="s">
        <v>296</v>
      </c>
      <c r="C18" s="132"/>
      <c r="D18" s="133"/>
      <c r="E18" s="132">
        <f>C18+D18</f>
        <v>0</v>
      </c>
      <c r="F18" s="133"/>
      <c r="G18" s="133"/>
      <c r="H18" s="132">
        <f>G18-C18</f>
        <v>0</v>
      </c>
    </row>
    <row r="19" spans="2:8" ht="15">
      <c r="B19" s="145" t="s">
        <v>295</v>
      </c>
      <c r="C19" s="132"/>
      <c r="D19" s="133"/>
      <c r="E19" s="132">
        <f>C19+D19</f>
        <v>0</v>
      </c>
      <c r="F19" s="133"/>
      <c r="G19" s="133"/>
      <c r="H19" s="132">
        <f>G19-C19</f>
        <v>0</v>
      </c>
    </row>
    <row r="20" spans="2:8" ht="15">
      <c r="B20" s="145" t="s">
        <v>294</v>
      </c>
      <c r="C20" s="132"/>
      <c r="D20" s="133"/>
      <c r="E20" s="132">
        <f>C20+D20</f>
        <v>0</v>
      </c>
      <c r="F20" s="133"/>
      <c r="G20" s="133"/>
      <c r="H20" s="132">
        <f>G20-C20</f>
        <v>0</v>
      </c>
    </row>
    <row r="21" spans="2:8" ht="15">
      <c r="B21" s="145" t="s">
        <v>293</v>
      </c>
      <c r="C21" s="132"/>
      <c r="D21" s="133"/>
      <c r="E21" s="132">
        <f>C21+D21</f>
        <v>0</v>
      </c>
      <c r="F21" s="133"/>
      <c r="G21" s="133"/>
      <c r="H21" s="132">
        <f>G21-C21</f>
        <v>0</v>
      </c>
    </row>
    <row r="22" spans="2:8" ht="15">
      <c r="B22" s="145" t="s">
        <v>292</v>
      </c>
      <c r="C22" s="132"/>
      <c r="D22" s="133"/>
      <c r="E22" s="132">
        <f>C22+D22</f>
        <v>0</v>
      </c>
      <c r="F22" s="133"/>
      <c r="G22" s="133"/>
      <c r="H22" s="132">
        <f>G22-C22</f>
        <v>0</v>
      </c>
    </row>
    <row r="23" spans="2:8" ht="25.5">
      <c r="B23" s="140" t="s">
        <v>291</v>
      </c>
      <c r="C23" s="132"/>
      <c r="D23" s="133"/>
      <c r="E23" s="132">
        <f>C23+D23</f>
        <v>0</v>
      </c>
      <c r="F23" s="133"/>
      <c r="G23" s="133"/>
      <c r="H23" s="132">
        <f>G23-C23</f>
        <v>0</v>
      </c>
    </row>
    <row r="24" spans="2:8" ht="25.5">
      <c r="B24" s="140" t="s">
        <v>290</v>
      </c>
      <c r="C24" s="132"/>
      <c r="D24" s="133"/>
      <c r="E24" s="132">
        <f>C24+D24</f>
        <v>0</v>
      </c>
      <c r="F24" s="133"/>
      <c r="G24" s="133"/>
      <c r="H24" s="132">
        <f>G24-C24</f>
        <v>0</v>
      </c>
    </row>
    <row r="25" spans="2:8" ht="15">
      <c r="B25" s="145" t="s">
        <v>289</v>
      </c>
      <c r="C25" s="132"/>
      <c r="D25" s="133"/>
      <c r="E25" s="132">
        <f>C25+D25</f>
        <v>0</v>
      </c>
      <c r="F25" s="133"/>
      <c r="G25" s="133"/>
      <c r="H25" s="132">
        <f>G25-C25</f>
        <v>0</v>
      </c>
    </row>
    <row r="26" spans="2:8" ht="15">
      <c r="B26" s="145" t="s">
        <v>288</v>
      </c>
      <c r="C26" s="132"/>
      <c r="D26" s="133"/>
      <c r="E26" s="132">
        <f>C26+D26</f>
        <v>0</v>
      </c>
      <c r="F26" s="133"/>
      <c r="G26" s="133"/>
      <c r="H26" s="132">
        <f>G26-C26</f>
        <v>0</v>
      </c>
    </row>
    <row r="27" spans="2:8" ht="15">
      <c r="B27" s="145" t="s">
        <v>287</v>
      </c>
      <c r="C27" s="132"/>
      <c r="D27" s="133"/>
      <c r="E27" s="132">
        <f>C27+D27</f>
        <v>0</v>
      </c>
      <c r="F27" s="133"/>
      <c r="G27" s="133"/>
      <c r="H27" s="132">
        <f>G27-C27</f>
        <v>0</v>
      </c>
    </row>
    <row r="28" spans="2:8" ht="25.5">
      <c r="B28" s="140" t="s">
        <v>286</v>
      </c>
      <c r="C28" s="132"/>
      <c r="D28" s="133"/>
      <c r="E28" s="132">
        <f>C28+D28</f>
        <v>0</v>
      </c>
      <c r="F28" s="133"/>
      <c r="G28" s="133"/>
      <c r="H28" s="132">
        <f>G28-C28</f>
        <v>0</v>
      </c>
    </row>
    <row r="29" spans="2:8" ht="25.5">
      <c r="B29" s="90" t="s">
        <v>285</v>
      </c>
      <c r="C29" s="132">
        <f>SUM(C30:C34)</f>
        <v>0</v>
      </c>
      <c r="D29" s="132">
        <f>SUM(D30:D34)</f>
        <v>0</v>
      </c>
      <c r="E29" s="132">
        <f>SUM(E30:E34)</f>
        <v>0</v>
      </c>
      <c r="F29" s="132">
        <f>SUM(F30:F34)</f>
        <v>0</v>
      </c>
      <c r="G29" s="132">
        <f>SUM(G30:G34)</f>
        <v>0</v>
      </c>
      <c r="H29" s="132">
        <f>SUM(H30:H34)</f>
        <v>0</v>
      </c>
    </row>
    <row r="30" spans="2:8" ht="15">
      <c r="B30" s="145" t="s">
        <v>284</v>
      </c>
      <c r="C30" s="132"/>
      <c r="D30" s="133"/>
      <c r="E30" s="132">
        <f>C30+D30</f>
        <v>0</v>
      </c>
      <c r="F30" s="133"/>
      <c r="G30" s="133"/>
      <c r="H30" s="132">
        <f>G30-C30</f>
        <v>0</v>
      </c>
    </row>
    <row r="31" spans="2:8" ht="15">
      <c r="B31" s="145" t="s">
        <v>283</v>
      </c>
      <c r="C31" s="132"/>
      <c r="D31" s="133"/>
      <c r="E31" s="132">
        <f>C31+D31</f>
        <v>0</v>
      </c>
      <c r="F31" s="133"/>
      <c r="G31" s="133"/>
      <c r="H31" s="132">
        <f>G31-C31</f>
        <v>0</v>
      </c>
    </row>
    <row r="32" spans="2:8" ht="15">
      <c r="B32" s="145" t="s">
        <v>282</v>
      </c>
      <c r="C32" s="132"/>
      <c r="D32" s="133"/>
      <c r="E32" s="132">
        <f>C32+D32</f>
        <v>0</v>
      </c>
      <c r="F32" s="133"/>
      <c r="G32" s="133"/>
      <c r="H32" s="132">
        <f>G32-C32</f>
        <v>0</v>
      </c>
    </row>
    <row r="33" spans="2:8" ht="25.5">
      <c r="B33" s="140" t="s">
        <v>281</v>
      </c>
      <c r="C33" s="132"/>
      <c r="D33" s="133"/>
      <c r="E33" s="132">
        <f>C33+D33</f>
        <v>0</v>
      </c>
      <c r="F33" s="133"/>
      <c r="G33" s="133"/>
      <c r="H33" s="132">
        <f>G33-C33</f>
        <v>0</v>
      </c>
    </row>
    <row r="34" spans="2:8" ht="15">
      <c r="B34" s="145" t="s">
        <v>280</v>
      </c>
      <c r="C34" s="132"/>
      <c r="D34" s="133"/>
      <c r="E34" s="132">
        <f>C34+D34</f>
        <v>0</v>
      </c>
      <c r="F34" s="133"/>
      <c r="G34" s="133"/>
      <c r="H34" s="132">
        <f>G34-C34</f>
        <v>0</v>
      </c>
    </row>
    <row r="35" spans="2:8" ht="15">
      <c r="B35" s="86" t="s">
        <v>279</v>
      </c>
      <c r="C35" s="132">
        <v>10589875</v>
      </c>
      <c r="D35" s="133">
        <v>271751.74</v>
      </c>
      <c r="E35" s="132">
        <f>C35+D35</f>
        <v>10861626.74</v>
      </c>
      <c r="F35" s="133">
        <v>7384223.74</v>
      </c>
      <c r="G35" s="133">
        <v>7384223.74</v>
      </c>
      <c r="H35" s="132">
        <f>G35-C35</f>
        <v>-3205651.26</v>
      </c>
    </row>
    <row r="36" spans="2:8" ht="15">
      <c r="B36" s="86" t="s">
        <v>278</v>
      </c>
      <c r="C36" s="132">
        <f>C37</f>
        <v>0</v>
      </c>
      <c r="D36" s="132">
        <f>D37</f>
        <v>615600</v>
      </c>
      <c r="E36" s="132">
        <f>E37</f>
        <v>615600</v>
      </c>
      <c r="F36" s="132">
        <f>F37</f>
        <v>615600</v>
      </c>
      <c r="G36" s="132">
        <f>G37</f>
        <v>615600</v>
      </c>
      <c r="H36" s="132">
        <f>H37</f>
        <v>615600</v>
      </c>
    </row>
    <row r="37" spans="2:8" ht="15">
      <c r="B37" s="145" t="s">
        <v>277</v>
      </c>
      <c r="C37" s="132">
        <v>0</v>
      </c>
      <c r="D37" s="133">
        <v>615600</v>
      </c>
      <c r="E37" s="132">
        <f>C37+D37</f>
        <v>615600</v>
      </c>
      <c r="F37" s="133">
        <v>615600</v>
      </c>
      <c r="G37" s="133">
        <v>615600</v>
      </c>
      <c r="H37" s="132">
        <f>G37-C37</f>
        <v>615600</v>
      </c>
    </row>
    <row r="38" spans="2:8" ht="15">
      <c r="B38" s="86" t="s">
        <v>276</v>
      </c>
      <c r="C38" s="132">
        <f>C39+C40</f>
        <v>0</v>
      </c>
      <c r="D38" s="132">
        <f>D39+D40</f>
        <v>0</v>
      </c>
      <c r="E38" s="132">
        <f>E39+E40</f>
        <v>0</v>
      </c>
      <c r="F38" s="132">
        <f>F39+F40</f>
        <v>0</v>
      </c>
      <c r="G38" s="132">
        <f>G39+G40</f>
        <v>0</v>
      </c>
      <c r="H38" s="132">
        <f>H39+H40</f>
        <v>0</v>
      </c>
    </row>
    <row r="39" spans="2:8" ht="15">
      <c r="B39" s="145" t="s">
        <v>275</v>
      </c>
      <c r="C39" s="132"/>
      <c r="D39" s="133"/>
      <c r="E39" s="132">
        <f>C39+D39</f>
        <v>0</v>
      </c>
      <c r="F39" s="133"/>
      <c r="G39" s="133"/>
      <c r="H39" s="132">
        <f>G39-C39</f>
        <v>0</v>
      </c>
    </row>
    <row r="40" spans="2:8" ht="15">
      <c r="B40" s="145" t="s">
        <v>274</v>
      </c>
      <c r="C40" s="132"/>
      <c r="D40" s="133"/>
      <c r="E40" s="132">
        <f>C40+D40</f>
        <v>0</v>
      </c>
      <c r="F40" s="133"/>
      <c r="G40" s="133"/>
      <c r="H40" s="132">
        <f>G40-C40</f>
        <v>0</v>
      </c>
    </row>
    <row r="41" spans="2:8" ht="15">
      <c r="B41" s="136"/>
      <c r="C41" s="132"/>
      <c r="D41" s="133"/>
      <c r="E41" s="132"/>
      <c r="F41" s="133"/>
      <c r="G41" s="133"/>
      <c r="H41" s="132"/>
    </row>
    <row r="42" spans="2:8" ht="25.5">
      <c r="B42" s="105" t="s">
        <v>273</v>
      </c>
      <c r="C42" s="131">
        <f>C10+C11+C12+C13+C14+C15+C16+C17+C29+C35+C36+C38</f>
        <v>10589875</v>
      </c>
      <c r="D42" s="144">
        <f>D10+D11+D12+D13+D14+D15+D16+D17+D29+D35+D36+D38</f>
        <v>1060455.49</v>
      </c>
      <c r="E42" s="144">
        <f>E10+E11+E12+E13+E14+E15+E16+E17+E29+E35+E36+E38</f>
        <v>11650330.49</v>
      </c>
      <c r="F42" s="144">
        <f>F10+F11+F12+F13+F14+F15+F16+F17+F29+F35+F36+F38</f>
        <v>8173687.91</v>
      </c>
      <c r="G42" s="144">
        <f>G10+G11+G12+G13+G14+G15+G16+G17+G29+G35+G36+G38</f>
        <v>8173641.05</v>
      </c>
      <c r="H42" s="144">
        <f>H10+H11+H12+H13+H14+H15+H16+H17+H29+H35+H36+H38</f>
        <v>-2416233.9499999997</v>
      </c>
    </row>
    <row r="43" spans="2:8" ht="15">
      <c r="B43" s="88"/>
      <c r="C43" s="132"/>
      <c r="D43" s="88"/>
      <c r="E43" s="143"/>
      <c r="F43" s="88"/>
      <c r="G43" s="88"/>
      <c r="H43" s="143"/>
    </row>
    <row r="44" spans="2:8" ht="25.5">
      <c r="B44" s="105" t="s">
        <v>272</v>
      </c>
      <c r="C44" s="142"/>
      <c r="D44" s="141"/>
      <c r="E44" s="142"/>
      <c r="F44" s="141"/>
      <c r="G44" s="141"/>
      <c r="H44" s="132"/>
    </row>
    <row r="45" spans="2:8" ht="15">
      <c r="B45" s="136"/>
      <c r="C45" s="132"/>
      <c r="D45" s="135"/>
      <c r="E45" s="132"/>
      <c r="F45" s="135"/>
      <c r="G45" s="135"/>
      <c r="H45" s="132"/>
    </row>
    <row r="46" spans="2:8" ht="15">
      <c r="B46" s="81" t="s">
        <v>271</v>
      </c>
      <c r="C46" s="132"/>
      <c r="D46" s="133"/>
      <c r="E46" s="132"/>
      <c r="F46" s="133"/>
      <c r="G46" s="133"/>
      <c r="H46" s="132"/>
    </row>
    <row r="47" spans="2:8" ht="15">
      <c r="B47" s="86" t="s">
        <v>270</v>
      </c>
      <c r="C47" s="132">
        <f>SUM(C48:C55)</f>
        <v>0</v>
      </c>
      <c r="D47" s="132">
        <f>SUM(D48:D55)</f>
        <v>0</v>
      </c>
      <c r="E47" s="132">
        <f>SUM(E48:E55)</f>
        <v>0</v>
      </c>
      <c r="F47" s="132">
        <f>SUM(F48:F55)</f>
        <v>0</v>
      </c>
      <c r="G47" s="132">
        <f>SUM(G48:G55)</f>
        <v>0</v>
      </c>
      <c r="H47" s="132">
        <f>SUM(H48:H55)</f>
        <v>0</v>
      </c>
    </row>
    <row r="48" spans="2:8" ht="25.5">
      <c r="B48" s="140" t="s">
        <v>269</v>
      </c>
      <c r="C48" s="132"/>
      <c r="D48" s="133"/>
      <c r="E48" s="132">
        <f>C48+D48</f>
        <v>0</v>
      </c>
      <c r="F48" s="133"/>
      <c r="G48" s="133"/>
      <c r="H48" s="132">
        <f>G48-C48</f>
        <v>0</v>
      </c>
    </row>
    <row r="49" spans="2:8" ht="25.5">
      <c r="B49" s="140" t="s">
        <v>268</v>
      </c>
      <c r="C49" s="132"/>
      <c r="D49" s="133"/>
      <c r="E49" s="132">
        <f>C49+D49</f>
        <v>0</v>
      </c>
      <c r="F49" s="133"/>
      <c r="G49" s="133"/>
      <c r="H49" s="132">
        <f>G49-C49</f>
        <v>0</v>
      </c>
    </row>
    <row r="50" spans="2:8" ht="25.5">
      <c r="B50" s="140" t="s">
        <v>267</v>
      </c>
      <c r="C50" s="132"/>
      <c r="D50" s="133"/>
      <c r="E50" s="132">
        <f>C50+D50</f>
        <v>0</v>
      </c>
      <c r="F50" s="133"/>
      <c r="G50" s="133"/>
      <c r="H50" s="132">
        <f>G50-C50</f>
        <v>0</v>
      </c>
    </row>
    <row r="51" spans="2:8" ht="38.25">
      <c r="B51" s="140" t="s">
        <v>266</v>
      </c>
      <c r="C51" s="132"/>
      <c r="D51" s="133"/>
      <c r="E51" s="132">
        <f>C51+D51</f>
        <v>0</v>
      </c>
      <c r="F51" s="133"/>
      <c r="G51" s="133"/>
      <c r="H51" s="132">
        <f>G51-C51</f>
        <v>0</v>
      </c>
    </row>
    <row r="52" spans="2:8" ht="15">
      <c r="B52" s="140" t="s">
        <v>265</v>
      </c>
      <c r="C52" s="132"/>
      <c r="D52" s="133"/>
      <c r="E52" s="132">
        <f>C52+D52</f>
        <v>0</v>
      </c>
      <c r="F52" s="133"/>
      <c r="G52" s="133"/>
      <c r="H52" s="132">
        <f>G52-C52</f>
        <v>0</v>
      </c>
    </row>
    <row r="53" spans="2:8" ht="25.5">
      <c r="B53" s="140" t="s">
        <v>264</v>
      </c>
      <c r="C53" s="132"/>
      <c r="D53" s="133"/>
      <c r="E53" s="132">
        <f>C53+D53</f>
        <v>0</v>
      </c>
      <c r="F53" s="133"/>
      <c r="G53" s="133"/>
      <c r="H53" s="132">
        <f>G53-C53</f>
        <v>0</v>
      </c>
    </row>
    <row r="54" spans="2:8" ht="25.5">
      <c r="B54" s="140" t="s">
        <v>263</v>
      </c>
      <c r="C54" s="132"/>
      <c r="D54" s="133"/>
      <c r="E54" s="132">
        <f>C54+D54</f>
        <v>0</v>
      </c>
      <c r="F54" s="133"/>
      <c r="G54" s="133"/>
      <c r="H54" s="132">
        <f>G54-C54</f>
        <v>0</v>
      </c>
    </row>
    <row r="55" spans="2:8" ht="25.5">
      <c r="B55" s="140" t="s">
        <v>262</v>
      </c>
      <c r="C55" s="132"/>
      <c r="D55" s="133"/>
      <c r="E55" s="132">
        <f>C55+D55</f>
        <v>0</v>
      </c>
      <c r="F55" s="133"/>
      <c r="G55" s="133"/>
      <c r="H55" s="132">
        <f>G55-C55</f>
        <v>0</v>
      </c>
    </row>
    <row r="56" spans="2:8" ht="15">
      <c r="B56" s="90" t="s">
        <v>261</v>
      </c>
      <c r="C56" s="132">
        <f>SUM(C57:C60)</f>
        <v>0</v>
      </c>
      <c r="D56" s="132">
        <f>SUM(D57:D60)</f>
        <v>0</v>
      </c>
      <c r="E56" s="132">
        <f>SUM(E57:E60)</f>
        <v>0</v>
      </c>
      <c r="F56" s="132">
        <f>SUM(F57:F60)</f>
        <v>0</v>
      </c>
      <c r="G56" s="132">
        <f>SUM(G57:G60)</f>
        <v>0</v>
      </c>
      <c r="H56" s="132">
        <f>SUM(H57:H60)</f>
        <v>0</v>
      </c>
    </row>
    <row r="57" spans="2:8" ht="15">
      <c r="B57" s="140" t="s">
        <v>260</v>
      </c>
      <c r="C57" s="132"/>
      <c r="D57" s="133"/>
      <c r="E57" s="132">
        <f>C57+D57</f>
        <v>0</v>
      </c>
      <c r="F57" s="133"/>
      <c r="G57" s="133"/>
      <c r="H57" s="132">
        <f>G57-C57</f>
        <v>0</v>
      </c>
    </row>
    <row r="58" spans="2:8" ht="15">
      <c r="B58" s="140" t="s">
        <v>259</v>
      </c>
      <c r="C58" s="132"/>
      <c r="D58" s="133"/>
      <c r="E58" s="132">
        <f>C58+D58</f>
        <v>0</v>
      </c>
      <c r="F58" s="133"/>
      <c r="G58" s="133"/>
      <c r="H58" s="132">
        <f>G58-C58</f>
        <v>0</v>
      </c>
    </row>
    <row r="59" spans="2:8" ht="15">
      <c r="B59" s="140" t="s">
        <v>258</v>
      </c>
      <c r="C59" s="132"/>
      <c r="D59" s="133"/>
      <c r="E59" s="132">
        <f>C59+D59</f>
        <v>0</v>
      </c>
      <c r="F59" s="133"/>
      <c r="G59" s="133"/>
      <c r="H59" s="132">
        <f>G59-C59</f>
        <v>0</v>
      </c>
    </row>
    <row r="60" spans="2:8" ht="15">
      <c r="B60" s="140" t="s">
        <v>257</v>
      </c>
      <c r="C60" s="132"/>
      <c r="D60" s="133"/>
      <c r="E60" s="132">
        <f>C60+D60</f>
        <v>0</v>
      </c>
      <c r="F60" s="133"/>
      <c r="G60" s="133"/>
      <c r="H60" s="132">
        <f>G60-C60</f>
        <v>0</v>
      </c>
    </row>
    <row r="61" spans="2:8" ht="15">
      <c r="B61" s="90" t="s">
        <v>256</v>
      </c>
      <c r="C61" s="132">
        <f>C62+C63</f>
        <v>0</v>
      </c>
      <c r="D61" s="132">
        <f>D62+D63</f>
        <v>0</v>
      </c>
      <c r="E61" s="132">
        <f>E62+E63</f>
        <v>0</v>
      </c>
      <c r="F61" s="132">
        <f>F62+F63</f>
        <v>0</v>
      </c>
      <c r="G61" s="132">
        <f>G62+G63</f>
        <v>0</v>
      </c>
      <c r="H61" s="132">
        <f>H62+H63</f>
        <v>0</v>
      </c>
    </row>
    <row r="62" spans="2:8" ht="25.5">
      <c r="B62" s="140" t="s">
        <v>255</v>
      </c>
      <c r="C62" s="132"/>
      <c r="D62" s="133"/>
      <c r="E62" s="132">
        <f>C62+D62</f>
        <v>0</v>
      </c>
      <c r="F62" s="133"/>
      <c r="G62" s="133"/>
      <c r="H62" s="132">
        <f>G62-C62</f>
        <v>0</v>
      </c>
    </row>
    <row r="63" spans="2:8" ht="15">
      <c r="B63" s="140" t="s">
        <v>254</v>
      </c>
      <c r="C63" s="132"/>
      <c r="D63" s="133"/>
      <c r="E63" s="132">
        <f>C63+D63</f>
        <v>0</v>
      </c>
      <c r="F63" s="133"/>
      <c r="G63" s="133"/>
      <c r="H63" s="132">
        <f>G63-C63</f>
        <v>0</v>
      </c>
    </row>
    <row r="64" spans="2:8" ht="38.25">
      <c r="B64" s="90" t="s">
        <v>253</v>
      </c>
      <c r="C64" s="132">
        <v>253504681</v>
      </c>
      <c r="D64" s="133">
        <v>-85019699.78</v>
      </c>
      <c r="E64" s="132">
        <f>C64+D64</f>
        <v>168484981.22</v>
      </c>
      <c r="F64" s="133">
        <v>94864129.22</v>
      </c>
      <c r="G64" s="133">
        <v>94864129.22</v>
      </c>
      <c r="H64" s="132">
        <f>G64-C64</f>
        <v>-158640551.78</v>
      </c>
    </row>
    <row r="65" spans="2:8" ht="15">
      <c r="B65" s="139" t="s">
        <v>252</v>
      </c>
      <c r="C65" s="137"/>
      <c r="D65" s="138"/>
      <c r="E65" s="137">
        <f>C65+D65</f>
        <v>0</v>
      </c>
      <c r="F65" s="138"/>
      <c r="G65" s="138"/>
      <c r="H65" s="137">
        <f>G65-C65</f>
        <v>0</v>
      </c>
    </row>
    <row r="66" spans="2:8" ht="15">
      <c r="B66" s="136"/>
      <c r="C66" s="132"/>
      <c r="D66" s="135"/>
      <c r="E66" s="132"/>
      <c r="F66" s="135"/>
      <c r="G66" s="135"/>
      <c r="H66" s="132"/>
    </row>
    <row r="67" spans="2:8" ht="25.5">
      <c r="B67" s="105" t="s">
        <v>251</v>
      </c>
      <c r="C67" s="131">
        <f>C47+C56+C61+C64+C65</f>
        <v>253504681</v>
      </c>
      <c r="D67" s="131">
        <f>D47+D56+D61+D64+D65</f>
        <v>-85019699.78</v>
      </c>
      <c r="E67" s="131">
        <f>E47+E56+E61+E64+E65</f>
        <v>168484981.22</v>
      </c>
      <c r="F67" s="131">
        <f>F47+F56+F61+F64+F65</f>
        <v>94864129.22</v>
      </c>
      <c r="G67" s="131">
        <f>G47+G56+G61+G64+G65</f>
        <v>94864129.22</v>
      </c>
      <c r="H67" s="131">
        <f>H47+H56+H61+H64+H65</f>
        <v>-158640551.78</v>
      </c>
    </row>
    <row r="68" spans="2:8" ht="15">
      <c r="B68" s="134"/>
      <c r="C68" s="132"/>
      <c r="D68" s="135"/>
      <c r="E68" s="132"/>
      <c r="F68" s="135"/>
      <c r="G68" s="135"/>
      <c r="H68" s="132"/>
    </row>
    <row r="69" spans="2:8" ht="25.5">
      <c r="B69" s="105" t="s">
        <v>250</v>
      </c>
      <c r="C69" s="131">
        <f>C70</f>
        <v>0</v>
      </c>
      <c r="D69" s="131">
        <f>D70</f>
        <v>0</v>
      </c>
      <c r="E69" s="131">
        <f>E70</f>
        <v>0</v>
      </c>
      <c r="F69" s="131">
        <f>F70</f>
        <v>0</v>
      </c>
      <c r="G69" s="131">
        <f>G70</f>
        <v>0</v>
      </c>
      <c r="H69" s="131">
        <f>H70</f>
        <v>0</v>
      </c>
    </row>
    <row r="70" spans="2:8" ht="15">
      <c r="B70" s="134" t="s">
        <v>249</v>
      </c>
      <c r="C70" s="132"/>
      <c r="D70" s="133"/>
      <c r="E70" s="132">
        <f>C70+D70</f>
        <v>0</v>
      </c>
      <c r="F70" s="133"/>
      <c r="G70" s="133"/>
      <c r="H70" s="132">
        <f>G70-C70</f>
        <v>0</v>
      </c>
    </row>
    <row r="71" spans="2:8" ht="15">
      <c r="B71" s="134"/>
      <c r="C71" s="132"/>
      <c r="D71" s="133"/>
      <c r="E71" s="132"/>
      <c r="F71" s="133"/>
      <c r="G71" s="133"/>
      <c r="H71" s="132"/>
    </row>
    <row r="72" spans="2:8" ht="15">
      <c r="B72" s="105" t="s">
        <v>248</v>
      </c>
      <c r="C72" s="131">
        <f>C42+C67+C69</f>
        <v>264094556</v>
      </c>
      <c r="D72" s="131">
        <f>D42+D67+D69</f>
        <v>-83959244.29</v>
      </c>
      <c r="E72" s="131">
        <f>E42+E67+E69</f>
        <v>180135311.71</v>
      </c>
      <c r="F72" s="131">
        <f>F42+F67+F69</f>
        <v>103037817.13</v>
      </c>
      <c r="G72" s="131">
        <f>G42+G67+G69</f>
        <v>103037770.27</v>
      </c>
      <c r="H72" s="131">
        <f>H42+H67+H69</f>
        <v>-161056785.73</v>
      </c>
    </row>
    <row r="73" spans="2:8" ht="15">
      <c r="B73" s="134"/>
      <c r="C73" s="132"/>
      <c r="D73" s="133"/>
      <c r="E73" s="132"/>
      <c r="F73" s="133"/>
      <c r="G73" s="133"/>
      <c r="H73" s="132"/>
    </row>
    <row r="74" spans="2:8" ht="15">
      <c r="B74" s="105" t="s">
        <v>247</v>
      </c>
      <c r="C74" s="132"/>
      <c r="D74" s="133"/>
      <c r="E74" s="132"/>
      <c r="F74" s="133"/>
      <c r="G74" s="133"/>
      <c r="H74" s="132"/>
    </row>
    <row r="75" spans="2:8" ht="25.5">
      <c r="B75" s="134" t="s">
        <v>246</v>
      </c>
      <c r="C75" s="132"/>
      <c r="D75" s="133"/>
      <c r="E75" s="132">
        <f>C75+D75</f>
        <v>0</v>
      </c>
      <c r="F75" s="133"/>
      <c r="G75" s="133"/>
      <c r="H75" s="132">
        <f>G75-C75</f>
        <v>0</v>
      </c>
    </row>
    <row r="76" spans="2:8" ht="25.5">
      <c r="B76" s="134" t="s">
        <v>245</v>
      </c>
      <c r="C76" s="132"/>
      <c r="D76" s="133"/>
      <c r="E76" s="132">
        <f>C76+D76</f>
        <v>0</v>
      </c>
      <c r="F76" s="133"/>
      <c r="G76" s="133"/>
      <c r="H76" s="132">
        <f>G76-C76</f>
        <v>0</v>
      </c>
    </row>
    <row r="77" spans="2:8" ht="25.5">
      <c r="B77" s="105" t="s">
        <v>244</v>
      </c>
      <c r="C77" s="131">
        <f>SUM(C75:C76)</f>
        <v>0</v>
      </c>
      <c r="D77" s="131">
        <f>SUM(D75:D76)</f>
        <v>0</v>
      </c>
      <c r="E77" s="131">
        <f>SUM(E75:E76)</f>
        <v>0</v>
      </c>
      <c r="F77" s="131">
        <f>SUM(F75:F76)</f>
        <v>0</v>
      </c>
      <c r="G77" s="131">
        <f>SUM(G75:G76)</f>
        <v>0</v>
      </c>
      <c r="H77" s="131">
        <f>SUM(H75:H76)</f>
        <v>0</v>
      </c>
    </row>
    <row r="78" spans="2:8" ht="13.5" thickBot="1">
      <c r="B78" s="130"/>
      <c r="C78" s="128"/>
      <c r="D78" s="129"/>
      <c r="E78" s="128"/>
      <c r="F78" s="129"/>
      <c r="G78" s="129"/>
      <c r="H78" s="128"/>
    </row>
  </sheetData>
  <mergeCells count="11">
    <mergeCell ref="G7:G8"/>
    <mergeCell ref="B2:H2"/>
    <mergeCell ref="B3:H3"/>
    <mergeCell ref="B4:H4"/>
    <mergeCell ref="B5:H5"/>
    <mergeCell ref="C6:G6"/>
    <mergeCell ref="H6:H8"/>
    <mergeCell ref="C7:C8"/>
    <mergeCell ref="D7:D8"/>
    <mergeCell ref="E7:E8"/>
    <mergeCell ref="F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F3A097-0A64-4B32-9C91-7CBFF56D9656}">
  <sheetPr>
    <pageSetUpPr fitToPage="1"/>
  </sheetPr>
  <dimension ref="B2:I161"/>
  <sheetViews>
    <sheetView workbookViewId="0" topLeftCell="A1">
      <pane ySplit="9" topLeftCell="A163" activePane="bottomLeft" state="frozen"/>
      <selection pane="bottomLeft" activeCell="H165" sqref="H165"/>
    </sheetView>
  </sheetViews>
  <sheetFormatPr defaultColWidth="11.00390625" defaultRowHeight="15"/>
  <cols>
    <col min="1" max="1" width="4.00390625" style="1" customWidth="1"/>
    <col min="2" max="2" width="11.00390625" style="1" customWidth="1"/>
    <col min="3" max="3" width="46.00390625" style="1" customWidth="1"/>
    <col min="4" max="4" width="16.00390625" style="1" customWidth="1"/>
    <col min="5" max="5" width="19.140625" style="1" customWidth="1"/>
    <col min="6" max="6" width="13.57421875" style="1" customWidth="1"/>
    <col min="7" max="7" width="13.140625" style="1" customWidth="1"/>
    <col min="8" max="8" width="14.7109375" style="1" customWidth="1"/>
    <col min="9" max="9" width="15.28125" style="1" bestFit="1" customWidth="1"/>
    <col min="10" max="16384" width="11.00390625" style="1" customWidth="1"/>
  </cols>
  <sheetData>
    <row r="1" ht="13.5" thickBot="1"/>
    <row r="2" spans="2:9" ht="15">
      <c r="B2" s="28" t="s">
        <v>120</v>
      </c>
      <c r="C2" s="29"/>
      <c r="D2" s="29"/>
      <c r="E2" s="29"/>
      <c r="F2" s="29"/>
      <c r="G2" s="29"/>
      <c r="H2" s="29"/>
      <c r="I2" s="178"/>
    </row>
    <row r="3" spans="2:9" ht="15">
      <c r="B3" s="126" t="s">
        <v>394</v>
      </c>
      <c r="C3" s="125"/>
      <c r="D3" s="125"/>
      <c r="E3" s="125"/>
      <c r="F3" s="125"/>
      <c r="G3" s="125"/>
      <c r="H3" s="125"/>
      <c r="I3" s="177"/>
    </row>
    <row r="4" spans="2:9" ht="15">
      <c r="B4" s="126" t="s">
        <v>393</v>
      </c>
      <c r="C4" s="125"/>
      <c r="D4" s="125"/>
      <c r="E4" s="125"/>
      <c r="F4" s="125"/>
      <c r="G4" s="125"/>
      <c r="H4" s="125"/>
      <c r="I4" s="177"/>
    </row>
    <row r="5" spans="2:9" ht="15">
      <c r="B5" s="126" t="s">
        <v>173</v>
      </c>
      <c r="C5" s="125"/>
      <c r="D5" s="125"/>
      <c r="E5" s="125"/>
      <c r="F5" s="125"/>
      <c r="G5" s="125"/>
      <c r="H5" s="125"/>
      <c r="I5" s="177"/>
    </row>
    <row r="6" spans="2:9" ht="13.5" thickBot="1">
      <c r="B6" s="123" t="s">
        <v>1</v>
      </c>
      <c r="C6" s="122"/>
      <c r="D6" s="122"/>
      <c r="E6" s="122"/>
      <c r="F6" s="122"/>
      <c r="G6" s="122"/>
      <c r="H6" s="122"/>
      <c r="I6" s="176"/>
    </row>
    <row r="7" spans="2:9" ht="15.75" customHeight="1">
      <c r="B7" s="28" t="s">
        <v>2</v>
      </c>
      <c r="C7" s="30"/>
      <c r="D7" s="28" t="s">
        <v>392</v>
      </c>
      <c r="E7" s="29"/>
      <c r="F7" s="29"/>
      <c r="G7" s="29"/>
      <c r="H7" s="30"/>
      <c r="I7" s="150" t="s">
        <v>391</v>
      </c>
    </row>
    <row r="8" spans="2:9" ht="15" customHeight="1" thickBot="1">
      <c r="B8" s="126"/>
      <c r="C8" s="124"/>
      <c r="D8" s="123"/>
      <c r="E8" s="122"/>
      <c r="F8" s="122"/>
      <c r="G8" s="122"/>
      <c r="H8" s="121"/>
      <c r="I8" s="149"/>
    </row>
    <row r="9" spans="2:9" ht="26.25" thickBot="1">
      <c r="B9" s="123"/>
      <c r="C9" s="121"/>
      <c r="D9" s="175" t="s">
        <v>242</v>
      </c>
      <c r="E9" s="27" t="s">
        <v>390</v>
      </c>
      <c r="F9" s="175" t="s">
        <v>389</v>
      </c>
      <c r="G9" s="175" t="s">
        <v>212</v>
      </c>
      <c r="H9" s="175" t="s">
        <v>241</v>
      </c>
      <c r="I9" s="147"/>
    </row>
    <row r="10" spans="2:9" ht="15">
      <c r="B10" s="174" t="s">
        <v>388</v>
      </c>
      <c r="C10" s="173"/>
      <c r="D10" s="158">
        <f>D11+D19+D29+D39+D49+D59+D72+D76+D63</f>
        <v>10589875</v>
      </c>
      <c r="E10" s="158">
        <f>E11+E19+E29+E39+E49+E59+E72+E76+E63</f>
        <v>1060455.49</v>
      </c>
      <c r="F10" s="158">
        <f>F11+F19+F29+F39+F49+F59+F72+F76+F63</f>
        <v>11650330.49</v>
      </c>
      <c r="G10" s="158">
        <f>G11+G19+G29+G39+G49+G59+G72+G76+G63</f>
        <v>7042954.9</v>
      </c>
      <c r="H10" s="158">
        <f>H11+H19+H29+H39+H49+H59+H72+H76+H63</f>
        <v>7032467.499999999</v>
      </c>
      <c r="I10" s="158">
        <f>I11+I19+I29+I39+I49+I59+I72+I76+I63</f>
        <v>4607375.59</v>
      </c>
    </row>
    <row r="11" spans="2:9" ht="15">
      <c r="B11" s="162" t="s">
        <v>386</v>
      </c>
      <c r="C11" s="161"/>
      <c r="D11" s="143">
        <f>SUM(D12:D18)</f>
        <v>8949862</v>
      </c>
      <c r="E11" s="143">
        <f>SUM(E12:E18)</f>
        <v>168832.69</v>
      </c>
      <c r="F11" s="143">
        <f>SUM(F12:F18)</f>
        <v>9118694.69</v>
      </c>
      <c r="G11" s="143">
        <f>SUM(G12:G18)</f>
        <v>5927833.149999999</v>
      </c>
      <c r="H11" s="143">
        <f>SUM(H12:H18)</f>
        <v>5927833.149999999</v>
      </c>
      <c r="I11" s="143">
        <f>SUM(I12:I18)</f>
        <v>3190861.54</v>
      </c>
    </row>
    <row r="12" spans="2:9" ht="15">
      <c r="B12" s="164" t="s">
        <v>385</v>
      </c>
      <c r="C12" s="163"/>
      <c r="D12" s="143">
        <v>5229552</v>
      </c>
      <c r="E12" s="132">
        <v>0</v>
      </c>
      <c r="F12" s="132">
        <f>D12+E12</f>
        <v>5229552</v>
      </c>
      <c r="G12" s="132">
        <v>3803935.59</v>
      </c>
      <c r="H12" s="132">
        <v>3803935.59</v>
      </c>
      <c r="I12" s="132">
        <f>F12-G12</f>
        <v>1425616.4100000001</v>
      </c>
    </row>
    <row r="13" spans="2:9" ht="15">
      <c r="B13" s="164" t="s">
        <v>384</v>
      </c>
      <c r="C13" s="163"/>
      <c r="D13" s="143"/>
      <c r="E13" s="132"/>
      <c r="F13" s="132">
        <f>D13+E13</f>
        <v>0</v>
      </c>
      <c r="G13" s="132"/>
      <c r="H13" s="132"/>
      <c r="I13" s="132">
        <f>F13-G13</f>
        <v>0</v>
      </c>
    </row>
    <row r="14" spans="2:9" ht="15">
      <c r="B14" s="164" t="s">
        <v>383</v>
      </c>
      <c r="C14" s="163"/>
      <c r="D14" s="143">
        <v>831451</v>
      </c>
      <c r="E14" s="132">
        <v>0</v>
      </c>
      <c r="F14" s="132">
        <f>D14+E14</f>
        <v>831451</v>
      </c>
      <c r="G14" s="132">
        <v>207655.32</v>
      </c>
      <c r="H14" s="132">
        <v>207655.32</v>
      </c>
      <c r="I14" s="132">
        <f>F14-G14</f>
        <v>623795.6799999999</v>
      </c>
    </row>
    <row r="15" spans="2:9" ht="15">
      <c r="B15" s="164" t="s">
        <v>382</v>
      </c>
      <c r="C15" s="163"/>
      <c r="D15" s="143">
        <v>1273513</v>
      </c>
      <c r="E15" s="132">
        <v>0</v>
      </c>
      <c r="F15" s="132">
        <f>D15+E15</f>
        <v>1273513</v>
      </c>
      <c r="G15" s="132">
        <v>884033.03</v>
      </c>
      <c r="H15" s="132">
        <v>884033.03</v>
      </c>
      <c r="I15" s="132">
        <f>F15-G15</f>
        <v>389479.97</v>
      </c>
    </row>
    <row r="16" spans="2:9" ht="15">
      <c r="B16" s="164" t="s">
        <v>381</v>
      </c>
      <c r="C16" s="163"/>
      <c r="D16" s="143">
        <v>1615346</v>
      </c>
      <c r="E16" s="132">
        <v>168832.69</v>
      </c>
      <c r="F16" s="132">
        <f>D16+E16</f>
        <v>1784178.69</v>
      </c>
      <c r="G16" s="132">
        <v>1032209.21</v>
      </c>
      <c r="H16" s="132">
        <v>1032209.21</v>
      </c>
      <c r="I16" s="132">
        <f>F16-G16</f>
        <v>751969.48</v>
      </c>
    </row>
    <row r="17" spans="2:9" ht="15">
      <c r="B17" s="164" t="s">
        <v>380</v>
      </c>
      <c r="C17" s="163"/>
      <c r="D17" s="143"/>
      <c r="E17" s="132"/>
      <c r="F17" s="132">
        <f>D17+E17</f>
        <v>0</v>
      </c>
      <c r="G17" s="132"/>
      <c r="H17" s="132"/>
      <c r="I17" s="132">
        <f>F17-G17</f>
        <v>0</v>
      </c>
    </row>
    <row r="18" spans="2:9" ht="15">
      <c r="B18" s="164" t="s">
        <v>379</v>
      </c>
      <c r="C18" s="163"/>
      <c r="D18" s="143"/>
      <c r="E18" s="132"/>
      <c r="F18" s="132">
        <f>D18+E18</f>
        <v>0</v>
      </c>
      <c r="G18" s="132"/>
      <c r="H18" s="132"/>
      <c r="I18" s="132">
        <f>F18-G18</f>
        <v>0</v>
      </c>
    </row>
    <row r="19" spans="2:9" ht="15">
      <c r="B19" s="162" t="s">
        <v>378</v>
      </c>
      <c r="C19" s="161"/>
      <c r="D19" s="143">
        <f>SUM(D20:D28)</f>
        <v>660069</v>
      </c>
      <c r="E19" s="143">
        <f>SUM(E20:E28)</f>
        <v>462850</v>
      </c>
      <c r="F19" s="143">
        <f>SUM(F20:F28)</f>
        <v>1122919</v>
      </c>
      <c r="G19" s="143">
        <f>SUM(G20:G28)</f>
        <v>635968.6900000001</v>
      </c>
      <c r="H19" s="143">
        <f>SUM(H20:H28)</f>
        <v>635969.3</v>
      </c>
      <c r="I19" s="143">
        <f>SUM(I20:I28)</f>
        <v>486950.31</v>
      </c>
    </row>
    <row r="20" spans="2:9" ht="15">
      <c r="B20" s="164" t="s">
        <v>377</v>
      </c>
      <c r="C20" s="163"/>
      <c r="D20" s="143">
        <v>330480</v>
      </c>
      <c r="E20" s="132">
        <v>325400</v>
      </c>
      <c r="F20" s="143">
        <f>D20+E20</f>
        <v>655880</v>
      </c>
      <c r="G20" s="132">
        <v>354348.73</v>
      </c>
      <c r="H20" s="132">
        <v>354348.73</v>
      </c>
      <c r="I20" s="132">
        <f>F20-G20</f>
        <v>301531.27</v>
      </c>
    </row>
    <row r="21" spans="2:9" ht="15">
      <c r="B21" s="164" t="s">
        <v>376</v>
      </c>
      <c r="C21" s="163"/>
      <c r="D21" s="143">
        <v>18000</v>
      </c>
      <c r="E21" s="132">
        <v>0</v>
      </c>
      <c r="F21" s="143">
        <f>D21+E21</f>
        <v>18000</v>
      </c>
      <c r="G21" s="132">
        <v>12255</v>
      </c>
      <c r="H21" s="132">
        <v>12255.61</v>
      </c>
      <c r="I21" s="132">
        <f>F21-G21</f>
        <v>5745</v>
      </c>
    </row>
    <row r="22" spans="2:9" ht="15">
      <c r="B22" s="164" t="s">
        <v>375</v>
      </c>
      <c r="C22" s="163"/>
      <c r="D22" s="143">
        <v>0</v>
      </c>
      <c r="E22" s="132">
        <v>8100</v>
      </c>
      <c r="F22" s="143">
        <f>D22+E22</f>
        <v>8100</v>
      </c>
      <c r="G22" s="132">
        <v>0</v>
      </c>
      <c r="H22" s="132">
        <v>0</v>
      </c>
      <c r="I22" s="132">
        <f>F22-G22</f>
        <v>8100</v>
      </c>
    </row>
    <row r="23" spans="2:9" ht="15">
      <c r="B23" s="164" t="s">
        <v>374</v>
      </c>
      <c r="C23" s="163"/>
      <c r="D23" s="143">
        <v>8100</v>
      </c>
      <c r="E23" s="132">
        <v>-1000</v>
      </c>
      <c r="F23" s="143">
        <f>D23+E23</f>
        <v>7100</v>
      </c>
      <c r="G23" s="132">
        <v>405</v>
      </c>
      <c r="H23" s="132">
        <v>405</v>
      </c>
      <c r="I23" s="132">
        <f>F23-G23</f>
        <v>6695</v>
      </c>
    </row>
    <row r="24" spans="2:9" ht="15">
      <c r="B24" s="164" t="s">
        <v>373</v>
      </c>
      <c r="C24" s="163"/>
      <c r="D24" s="143"/>
      <c r="E24" s="132"/>
      <c r="F24" s="143">
        <f>D24+E24</f>
        <v>0</v>
      </c>
      <c r="G24" s="132"/>
      <c r="H24" s="132"/>
      <c r="I24" s="132">
        <f>F24-G24</f>
        <v>0</v>
      </c>
    </row>
    <row r="25" spans="2:9" ht="15">
      <c r="B25" s="164" t="s">
        <v>372</v>
      </c>
      <c r="C25" s="163"/>
      <c r="D25" s="143">
        <v>261947</v>
      </c>
      <c r="E25" s="132">
        <v>107350</v>
      </c>
      <c r="F25" s="143">
        <f>D25+E25</f>
        <v>369297</v>
      </c>
      <c r="G25" s="132">
        <v>259761.16</v>
      </c>
      <c r="H25" s="132">
        <v>259761.16</v>
      </c>
      <c r="I25" s="132">
        <f>F25-G25</f>
        <v>109535.84</v>
      </c>
    </row>
    <row r="26" spans="2:9" ht="15">
      <c r="B26" s="164" t="s">
        <v>371</v>
      </c>
      <c r="C26" s="163"/>
      <c r="D26" s="143">
        <v>21577</v>
      </c>
      <c r="E26" s="132">
        <v>23000</v>
      </c>
      <c r="F26" s="143">
        <f>D26+E26</f>
        <v>44577</v>
      </c>
      <c r="G26" s="132">
        <v>0</v>
      </c>
      <c r="H26" s="132">
        <v>0</v>
      </c>
      <c r="I26" s="132">
        <f>F26-G26</f>
        <v>44577</v>
      </c>
    </row>
    <row r="27" spans="2:9" ht="15">
      <c r="B27" s="164" t="s">
        <v>370</v>
      </c>
      <c r="C27" s="163"/>
      <c r="D27" s="143"/>
      <c r="E27" s="132"/>
      <c r="F27" s="143">
        <f>D27+E27</f>
        <v>0</v>
      </c>
      <c r="G27" s="132"/>
      <c r="H27" s="132"/>
      <c r="I27" s="132">
        <f>F27-G27</f>
        <v>0</v>
      </c>
    </row>
    <row r="28" spans="2:9" ht="15">
      <c r="B28" s="164" t="s">
        <v>369</v>
      </c>
      <c r="C28" s="163"/>
      <c r="D28" s="143">
        <v>19965</v>
      </c>
      <c r="E28" s="132">
        <v>0</v>
      </c>
      <c r="F28" s="143">
        <f>D28+E28</f>
        <v>19965</v>
      </c>
      <c r="G28" s="132">
        <v>9198.8</v>
      </c>
      <c r="H28" s="132">
        <v>9198.8</v>
      </c>
      <c r="I28" s="132">
        <f>F28-G28</f>
        <v>10766.2</v>
      </c>
    </row>
    <row r="29" spans="2:9" ht="15">
      <c r="B29" s="162" t="s">
        <v>368</v>
      </c>
      <c r="C29" s="161"/>
      <c r="D29" s="143">
        <f>SUM(D30:D38)</f>
        <v>979944</v>
      </c>
      <c r="E29" s="143">
        <f>SUM(E30:E38)</f>
        <v>100650</v>
      </c>
      <c r="F29" s="143">
        <f>SUM(F30:F38)</f>
        <v>1080594</v>
      </c>
      <c r="G29" s="143">
        <f>SUM(G30:G38)</f>
        <v>351485.73000000004</v>
      </c>
      <c r="H29" s="143">
        <f>SUM(H30:H38)</f>
        <v>340997.72000000003</v>
      </c>
      <c r="I29" s="143">
        <f>SUM(I30:I38)</f>
        <v>729108.27</v>
      </c>
    </row>
    <row r="30" spans="2:9" ht="15">
      <c r="B30" s="164" t="s">
        <v>367</v>
      </c>
      <c r="C30" s="163"/>
      <c r="D30" s="143">
        <v>225170</v>
      </c>
      <c r="E30" s="132">
        <v>0</v>
      </c>
      <c r="F30" s="143">
        <f>D30+E30</f>
        <v>225170</v>
      </c>
      <c r="G30" s="132">
        <v>82994.05</v>
      </c>
      <c r="H30" s="132">
        <v>82994.05</v>
      </c>
      <c r="I30" s="132">
        <f>F30-G30</f>
        <v>142175.95</v>
      </c>
    </row>
    <row r="31" spans="2:9" ht="15">
      <c r="B31" s="164" t="s">
        <v>366</v>
      </c>
      <c r="C31" s="163"/>
      <c r="D31" s="143">
        <v>93975</v>
      </c>
      <c r="E31" s="132">
        <v>-4350</v>
      </c>
      <c r="F31" s="143">
        <f>D31+E31</f>
        <v>89625</v>
      </c>
      <c r="G31" s="132">
        <v>51530.68</v>
      </c>
      <c r="H31" s="132">
        <v>51530.68</v>
      </c>
      <c r="I31" s="132">
        <f>F31-G31</f>
        <v>38094.32</v>
      </c>
    </row>
    <row r="32" spans="2:9" ht="15">
      <c r="B32" s="164" t="s">
        <v>365</v>
      </c>
      <c r="C32" s="163"/>
      <c r="D32" s="143">
        <v>110450</v>
      </c>
      <c r="E32" s="132">
        <v>0</v>
      </c>
      <c r="F32" s="143">
        <f>D32+E32</f>
        <v>110450</v>
      </c>
      <c r="G32" s="132">
        <v>20000</v>
      </c>
      <c r="H32" s="132">
        <v>20000</v>
      </c>
      <c r="I32" s="132">
        <f>F32-G32</f>
        <v>90450</v>
      </c>
    </row>
    <row r="33" spans="2:9" ht="15">
      <c r="B33" s="164" t="s">
        <v>364</v>
      </c>
      <c r="C33" s="163"/>
      <c r="D33" s="143">
        <v>201400</v>
      </c>
      <c r="E33" s="132">
        <v>0</v>
      </c>
      <c r="F33" s="143">
        <f>D33+E33</f>
        <v>201400</v>
      </c>
      <c r="G33" s="132">
        <v>20130.41</v>
      </c>
      <c r="H33" s="132">
        <v>20130.41</v>
      </c>
      <c r="I33" s="132">
        <f>F33-G33</f>
        <v>181269.59</v>
      </c>
    </row>
    <row r="34" spans="2:9" ht="15">
      <c r="B34" s="164" t="s">
        <v>363</v>
      </c>
      <c r="C34" s="163"/>
      <c r="D34" s="143">
        <v>80893</v>
      </c>
      <c r="E34" s="132">
        <v>105000</v>
      </c>
      <c r="F34" s="143">
        <f>D34+E34</f>
        <v>185893</v>
      </c>
      <c r="G34" s="132">
        <v>55389.35</v>
      </c>
      <c r="H34" s="132">
        <v>55389.35</v>
      </c>
      <c r="I34" s="132">
        <f>F34-G34</f>
        <v>130503.65</v>
      </c>
    </row>
    <row r="35" spans="2:9" ht="15">
      <c r="B35" s="164" t="s">
        <v>362</v>
      </c>
      <c r="C35" s="163"/>
      <c r="D35" s="143"/>
      <c r="E35" s="132"/>
      <c r="F35" s="143">
        <f>D35+E35</f>
        <v>0</v>
      </c>
      <c r="G35" s="132"/>
      <c r="H35" s="132"/>
      <c r="I35" s="132">
        <f>F35-G35</f>
        <v>0</v>
      </c>
    </row>
    <row r="36" spans="2:9" ht="15">
      <c r="B36" s="164" t="s">
        <v>361</v>
      </c>
      <c r="C36" s="163"/>
      <c r="D36" s="143">
        <v>14100</v>
      </c>
      <c r="E36" s="132">
        <v>0</v>
      </c>
      <c r="F36" s="143">
        <f>D36+E36</f>
        <v>14100</v>
      </c>
      <c r="G36" s="132">
        <v>7714</v>
      </c>
      <c r="H36" s="132">
        <v>7714</v>
      </c>
      <c r="I36" s="132">
        <f>F36-G36</f>
        <v>6386</v>
      </c>
    </row>
    <row r="37" spans="2:9" ht="15">
      <c r="B37" s="164" t="s">
        <v>360</v>
      </c>
      <c r="C37" s="163"/>
      <c r="D37" s="143"/>
      <c r="E37" s="132"/>
      <c r="F37" s="143">
        <f>D37+E37</f>
        <v>0</v>
      </c>
      <c r="G37" s="132"/>
      <c r="H37" s="132"/>
      <c r="I37" s="132">
        <f>F37-G37</f>
        <v>0</v>
      </c>
    </row>
    <row r="38" spans="2:9" ht="15">
      <c r="B38" s="164" t="s">
        <v>359</v>
      </c>
      <c r="C38" s="163"/>
      <c r="D38" s="143">
        <v>253956</v>
      </c>
      <c r="E38" s="132">
        <v>0</v>
      </c>
      <c r="F38" s="143">
        <f>D38+E38</f>
        <v>253956</v>
      </c>
      <c r="G38" s="132">
        <v>113727.24</v>
      </c>
      <c r="H38" s="132">
        <v>103239.23</v>
      </c>
      <c r="I38" s="132">
        <f>F38-G38</f>
        <v>140228.76</v>
      </c>
    </row>
    <row r="39" spans="2:9" ht="25.5" customHeight="1">
      <c r="B39" s="166" t="s">
        <v>358</v>
      </c>
      <c r="C39" s="165"/>
      <c r="D39" s="143">
        <f>SUM(D40:D48)</f>
        <v>0</v>
      </c>
      <c r="E39" s="143">
        <f>SUM(E40:E48)</f>
        <v>0</v>
      </c>
      <c r="F39" s="143">
        <f>SUM(F40:F48)</f>
        <v>0</v>
      </c>
      <c r="G39" s="143">
        <f>SUM(G40:G48)</f>
        <v>0</v>
      </c>
      <c r="H39" s="143">
        <f>SUM(H40:H48)</f>
        <v>0</v>
      </c>
      <c r="I39" s="143">
        <f>SUM(I40:I48)</f>
        <v>0</v>
      </c>
    </row>
    <row r="40" spans="2:9" ht="15">
      <c r="B40" s="164" t="s">
        <v>357</v>
      </c>
      <c r="C40" s="163"/>
      <c r="D40" s="143"/>
      <c r="E40" s="132"/>
      <c r="F40" s="143">
        <f>D40+E40</f>
        <v>0</v>
      </c>
      <c r="G40" s="132"/>
      <c r="H40" s="132"/>
      <c r="I40" s="132">
        <f>F40-G40</f>
        <v>0</v>
      </c>
    </row>
    <row r="41" spans="2:9" ht="15">
      <c r="B41" s="164" t="s">
        <v>356</v>
      </c>
      <c r="C41" s="163"/>
      <c r="D41" s="143"/>
      <c r="E41" s="132"/>
      <c r="F41" s="143">
        <f>D41+E41</f>
        <v>0</v>
      </c>
      <c r="G41" s="132"/>
      <c r="H41" s="132"/>
      <c r="I41" s="132">
        <f>F41-G41</f>
        <v>0</v>
      </c>
    </row>
    <row r="42" spans="2:9" ht="15">
      <c r="B42" s="164" t="s">
        <v>355</v>
      </c>
      <c r="C42" s="163"/>
      <c r="D42" s="143"/>
      <c r="E42" s="132"/>
      <c r="F42" s="143">
        <f>D42+E42</f>
        <v>0</v>
      </c>
      <c r="G42" s="132"/>
      <c r="H42" s="132"/>
      <c r="I42" s="132">
        <f>F42-G42</f>
        <v>0</v>
      </c>
    </row>
    <row r="43" spans="2:9" ht="15">
      <c r="B43" s="164" t="s">
        <v>354</v>
      </c>
      <c r="C43" s="163"/>
      <c r="D43" s="143"/>
      <c r="E43" s="132"/>
      <c r="F43" s="143">
        <f>D43+E43</f>
        <v>0</v>
      </c>
      <c r="G43" s="132"/>
      <c r="H43" s="132"/>
      <c r="I43" s="132">
        <f>F43-G43</f>
        <v>0</v>
      </c>
    </row>
    <row r="44" spans="2:9" ht="15">
      <c r="B44" s="164" t="s">
        <v>353</v>
      </c>
      <c r="C44" s="163"/>
      <c r="D44" s="143"/>
      <c r="E44" s="132"/>
      <c r="F44" s="143">
        <f>D44+E44</f>
        <v>0</v>
      </c>
      <c r="G44" s="132"/>
      <c r="H44" s="132"/>
      <c r="I44" s="132">
        <f>F44-G44</f>
        <v>0</v>
      </c>
    </row>
    <row r="45" spans="2:9" ht="15">
      <c r="B45" s="164" t="s">
        <v>352</v>
      </c>
      <c r="C45" s="163"/>
      <c r="D45" s="143"/>
      <c r="E45" s="132"/>
      <c r="F45" s="143">
        <f>D45+E45</f>
        <v>0</v>
      </c>
      <c r="G45" s="132"/>
      <c r="H45" s="132"/>
      <c r="I45" s="132">
        <f>F45-G45</f>
        <v>0</v>
      </c>
    </row>
    <row r="46" spans="2:9" ht="15">
      <c r="B46" s="164" t="s">
        <v>351</v>
      </c>
      <c r="C46" s="163"/>
      <c r="D46" s="143"/>
      <c r="E46" s="132"/>
      <c r="F46" s="143">
        <f>D46+E46</f>
        <v>0</v>
      </c>
      <c r="G46" s="132"/>
      <c r="H46" s="132"/>
      <c r="I46" s="132">
        <f>F46-G46</f>
        <v>0</v>
      </c>
    </row>
    <row r="47" spans="2:9" ht="15">
      <c r="B47" s="164" t="s">
        <v>350</v>
      </c>
      <c r="C47" s="163"/>
      <c r="D47" s="143"/>
      <c r="E47" s="132"/>
      <c r="F47" s="143">
        <f>D47+E47</f>
        <v>0</v>
      </c>
      <c r="G47" s="132"/>
      <c r="H47" s="132"/>
      <c r="I47" s="132">
        <f>F47-G47</f>
        <v>0</v>
      </c>
    </row>
    <row r="48" spans="2:9" ht="15">
      <c r="B48" s="164" t="s">
        <v>349</v>
      </c>
      <c r="C48" s="163"/>
      <c r="D48" s="143"/>
      <c r="E48" s="132"/>
      <c r="F48" s="143">
        <f>D48+E48</f>
        <v>0</v>
      </c>
      <c r="G48" s="132"/>
      <c r="H48" s="132"/>
      <c r="I48" s="132">
        <f>F48-G48</f>
        <v>0</v>
      </c>
    </row>
    <row r="49" spans="2:9" ht="15">
      <c r="B49" s="166" t="s">
        <v>348</v>
      </c>
      <c r="C49" s="165"/>
      <c r="D49" s="143">
        <f>SUM(D50:D58)</f>
        <v>0</v>
      </c>
      <c r="E49" s="143">
        <f>SUM(E50:E58)</f>
        <v>0</v>
      </c>
      <c r="F49" s="143">
        <f>SUM(F50:F58)</f>
        <v>0</v>
      </c>
      <c r="G49" s="143">
        <f>SUM(G50:G58)</f>
        <v>0</v>
      </c>
      <c r="H49" s="143">
        <f>SUM(H50:H58)</f>
        <v>0</v>
      </c>
      <c r="I49" s="143">
        <f>SUM(I50:I58)</f>
        <v>0</v>
      </c>
    </row>
    <row r="50" spans="2:9" ht="15">
      <c r="B50" s="164" t="s">
        <v>347</v>
      </c>
      <c r="C50" s="163"/>
      <c r="D50" s="143"/>
      <c r="E50" s="132"/>
      <c r="F50" s="143">
        <f>D50+E50</f>
        <v>0</v>
      </c>
      <c r="G50" s="132"/>
      <c r="H50" s="132"/>
      <c r="I50" s="132">
        <f>F50-G50</f>
        <v>0</v>
      </c>
    </row>
    <row r="51" spans="2:9" ht="15">
      <c r="B51" s="164" t="s">
        <v>346</v>
      </c>
      <c r="C51" s="163"/>
      <c r="D51" s="143"/>
      <c r="E51" s="132"/>
      <c r="F51" s="143">
        <f>D51+E51</f>
        <v>0</v>
      </c>
      <c r="G51" s="132"/>
      <c r="H51" s="132"/>
      <c r="I51" s="132">
        <f>F51-G51</f>
        <v>0</v>
      </c>
    </row>
    <row r="52" spans="2:9" ht="15">
      <c r="B52" s="164" t="s">
        <v>345</v>
      </c>
      <c r="C52" s="163"/>
      <c r="D52" s="143"/>
      <c r="E52" s="132"/>
      <c r="F52" s="143">
        <f>D52+E52</f>
        <v>0</v>
      </c>
      <c r="G52" s="132"/>
      <c r="H52" s="132"/>
      <c r="I52" s="132">
        <f>F52-G52</f>
        <v>0</v>
      </c>
    </row>
    <row r="53" spans="2:9" ht="15">
      <c r="B53" s="164" t="s">
        <v>344</v>
      </c>
      <c r="C53" s="163"/>
      <c r="D53" s="143"/>
      <c r="E53" s="132"/>
      <c r="F53" s="143">
        <f>D53+E53</f>
        <v>0</v>
      </c>
      <c r="G53" s="132"/>
      <c r="H53" s="132"/>
      <c r="I53" s="132">
        <f>F53-G53</f>
        <v>0</v>
      </c>
    </row>
    <row r="54" spans="2:9" ht="15">
      <c r="B54" s="164" t="s">
        <v>343</v>
      </c>
      <c r="C54" s="163"/>
      <c r="D54" s="143"/>
      <c r="E54" s="132"/>
      <c r="F54" s="143">
        <f>D54+E54</f>
        <v>0</v>
      </c>
      <c r="G54" s="132"/>
      <c r="H54" s="132"/>
      <c r="I54" s="132">
        <f>F54-G54</f>
        <v>0</v>
      </c>
    </row>
    <row r="55" spans="2:9" ht="15">
      <c r="B55" s="164" t="s">
        <v>342</v>
      </c>
      <c r="C55" s="163"/>
      <c r="D55" s="143"/>
      <c r="E55" s="132"/>
      <c r="F55" s="143">
        <f>D55+E55</f>
        <v>0</v>
      </c>
      <c r="G55" s="132"/>
      <c r="H55" s="132"/>
      <c r="I55" s="132">
        <f>F55-G55</f>
        <v>0</v>
      </c>
    </row>
    <row r="56" spans="2:9" ht="15">
      <c r="B56" s="164" t="s">
        <v>341</v>
      </c>
      <c r="C56" s="163"/>
      <c r="D56" s="143"/>
      <c r="E56" s="132"/>
      <c r="F56" s="143">
        <f>D56+E56</f>
        <v>0</v>
      </c>
      <c r="G56" s="132"/>
      <c r="H56" s="132"/>
      <c r="I56" s="132">
        <f>F56-G56</f>
        <v>0</v>
      </c>
    </row>
    <row r="57" spans="2:9" ht="15">
      <c r="B57" s="164" t="s">
        <v>340</v>
      </c>
      <c r="C57" s="163"/>
      <c r="D57" s="143"/>
      <c r="E57" s="132"/>
      <c r="F57" s="143">
        <f>D57+E57</f>
        <v>0</v>
      </c>
      <c r="G57" s="132"/>
      <c r="H57" s="132"/>
      <c r="I57" s="132">
        <f>F57-G57</f>
        <v>0</v>
      </c>
    </row>
    <row r="58" spans="2:9" ht="15">
      <c r="B58" s="164" t="s">
        <v>339</v>
      </c>
      <c r="C58" s="163"/>
      <c r="D58" s="143"/>
      <c r="E58" s="132"/>
      <c r="F58" s="143">
        <f>D58+E58</f>
        <v>0</v>
      </c>
      <c r="G58" s="132"/>
      <c r="H58" s="132"/>
      <c r="I58" s="132">
        <f>F58-G58</f>
        <v>0</v>
      </c>
    </row>
    <row r="59" spans="2:9" ht="15">
      <c r="B59" s="162" t="s">
        <v>338</v>
      </c>
      <c r="C59" s="161"/>
      <c r="D59" s="143">
        <f>SUM(D60:D62)</f>
        <v>0</v>
      </c>
      <c r="E59" s="143">
        <f>SUM(E60:E62)</f>
        <v>328122.8</v>
      </c>
      <c r="F59" s="143">
        <f>SUM(F60:F62)</f>
        <v>328122.8</v>
      </c>
      <c r="G59" s="143">
        <f>SUM(G60:G62)</f>
        <v>127667.33</v>
      </c>
      <c r="H59" s="143">
        <f>SUM(H60:H62)</f>
        <v>127667.33</v>
      </c>
      <c r="I59" s="132">
        <f>F59-G59</f>
        <v>200455.46999999997</v>
      </c>
    </row>
    <row r="60" spans="2:9" ht="15">
      <c r="B60" s="164" t="s">
        <v>337</v>
      </c>
      <c r="C60" s="163"/>
      <c r="D60" s="143">
        <v>0</v>
      </c>
      <c r="E60" s="132">
        <v>328122.8</v>
      </c>
      <c r="F60" s="143">
        <f>D60+E60</f>
        <v>328122.8</v>
      </c>
      <c r="G60" s="132">
        <v>127667.33</v>
      </c>
      <c r="H60" s="132">
        <v>127667.33</v>
      </c>
      <c r="I60" s="132">
        <f>F60-G60</f>
        <v>200455.46999999997</v>
      </c>
    </row>
    <row r="61" spans="2:9" ht="15">
      <c r="B61" s="164" t="s">
        <v>336</v>
      </c>
      <c r="C61" s="163"/>
      <c r="D61" s="143"/>
      <c r="E61" s="132"/>
      <c r="F61" s="143">
        <f>D61+E61</f>
        <v>0</v>
      </c>
      <c r="G61" s="132"/>
      <c r="H61" s="132"/>
      <c r="I61" s="132">
        <f>F61-G61</f>
        <v>0</v>
      </c>
    </row>
    <row r="62" spans="2:9" ht="15">
      <c r="B62" s="164" t="s">
        <v>335</v>
      </c>
      <c r="C62" s="163"/>
      <c r="D62" s="143"/>
      <c r="E62" s="132"/>
      <c r="F62" s="143">
        <f>D62+E62</f>
        <v>0</v>
      </c>
      <c r="G62" s="132"/>
      <c r="H62" s="132"/>
      <c r="I62" s="132">
        <f>F62-G62</f>
        <v>0</v>
      </c>
    </row>
    <row r="63" spans="2:9" ht="15">
      <c r="B63" s="166" t="s">
        <v>334</v>
      </c>
      <c r="C63" s="165"/>
      <c r="D63" s="143">
        <f>SUM(D64:D71)</f>
        <v>0</v>
      </c>
      <c r="E63" s="143">
        <f>SUM(E64:E71)</f>
        <v>0</v>
      </c>
      <c r="F63" s="143">
        <f>F64+F65+F66+F67+F68+F70+F71</f>
        <v>0</v>
      </c>
      <c r="G63" s="143">
        <f>SUM(G64:G71)</f>
        <v>0</v>
      </c>
      <c r="H63" s="143">
        <f>SUM(H64:H71)</f>
        <v>0</v>
      </c>
      <c r="I63" s="132">
        <f>F63-G63</f>
        <v>0</v>
      </c>
    </row>
    <row r="64" spans="2:9" ht="15">
      <c r="B64" s="164" t="s">
        <v>333</v>
      </c>
      <c r="C64" s="163"/>
      <c r="D64" s="143"/>
      <c r="E64" s="132"/>
      <c r="F64" s="143">
        <f>D64+E64</f>
        <v>0</v>
      </c>
      <c r="G64" s="132"/>
      <c r="H64" s="132"/>
      <c r="I64" s="132">
        <f>F64-G64</f>
        <v>0</v>
      </c>
    </row>
    <row r="65" spans="2:9" ht="15">
      <c r="B65" s="164" t="s">
        <v>332</v>
      </c>
      <c r="C65" s="163"/>
      <c r="D65" s="143"/>
      <c r="E65" s="132"/>
      <c r="F65" s="143">
        <f>D65+E65</f>
        <v>0</v>
      </c>
      <c r="G65" s="132"/>
      <c r="H65" s="132"/>
      <c r="I65" s="132">
        <f>F65-G65</f>
        <v>0</v>
      </c>
    </row>
    <row r="66" spans="2:9" ht="15">
      <c r="B66" s="164" t="s">
        <v>331</v>
      </c>
      <c r="C66" s="163"/>
      <c r="D66" s="143"/>
      <c r="E66" s="132"/>
      <c r="F66" s="143">
        <f>D66+E66</f>
        <v>0</v>
      </c>
      <c r="G66" s="132"/>
      <c r="H66" s="132"/>
      <c r="I66" s="132">
        <f>F66-G66</f>
        <v>0</v>
      </c>
    </row>
    <row r="67" spans="2:9" ht="15">
      <c r="B67" s="164" t="s">
        <v>330</v>
      </c>
      <c r="C67" s="163"/>
      <c r="D67" s="143"/>
      <c r="E67" s="132"/>
      <c r="F67" s="143">
        <f>D67+E67</f>
        <v>0</v>
      </c>
      <c r="G67" s="132"/>
      <c r="H67" s="132"/>
      <c r="I67" s="132">
        <f>F67-G67</f>
        <v>0</v>
      </c>
    </row>
    <row r="68" spans="2:9" ht="15">
      <c r="B68" s="164" t="s">
        <v>329</v>
      </c>
      <c r="C68" s="163"/>
      <c r="D68" s="143"/>
      <c r="E68" s="132"/>
      <c r="F68" s="143">
        <f>D68+E68</f>
        <v>0</v>
      </c>
      <c r="G68" s="132"/>
      <c r="H68" s="132"/>
      <c r="I68" s="132">
        <f>F68-G68</f>
        <v>0</v>
      </c>
    </row>
    <row r="69" spans="2:9" ht="15">
      <c r="B69" s="164" t="s">
        <v>328</v>
      </c>
      <c r="C69" s="163"/>
      <c r="D69" s="143"/>
      <c r="E69" s="132"/>
      <c r="F69" s="143">
        <f>D69+E69</f>
        <v>0</v>
      </c>
      <c r="G69" s="132"/>
      <c r="H69" s="132"/>
      <c r="I69" s="132">
        <f>F69-G69</f>
        <v>0</v>
      </c>
    </row>
    <row r="70" spans="2:9" ht="15">
      <c r="B70" s="164" t="s">
        <v>327</v>
      </c>
      <c r="C70" s="163"/>
      <c r="D70" s="143"/>
      <c r="E70" s="132"/>
      <c r="F70" s="143">
        <f>D70+E70</f>
        <v>0</v>
      </c>
      <c r="G70" s="132"/>
      <c r="H70" s="132"/>
      <c r="I70" s="132">
        <f>F70-G70</f>
        <v>0</v>
      </c>
    </row>
    <row r="71" spans="2:9" ht="15">
      <c r="B71" s="164" t="s">
        <v>326</v>
      </c>
      <c r="C71" s="163"/>
      <c r="D71" s="143"/>
      <c r="E71" s="132"/>
      <c r="F71" s="143">
        <f>D71+E71</f>
        <v>0</v>
      </c>
      <c r="G71" s="132"/>
      <c r="H71" s="132"/>
      <c r="I71" s="132">
        <f>F71-G71</f>
        <v>0</v>
      </c>
    </row>
    <row r="72" spans="2:9" ht="15">
      <c r="B72" s="162" t="s">
        <v>325</v>
      </c>
      <c r="C72" s="161"/>
      <c r="D72" s="143">
        <f>SUM(D73:D75)</f>
        <v>0</v>
      </c>
      <c r="E72" s="143">
        <f>SUM(E73:E75)</f>
        <v>0</v>
      </c>
      <c r="F72" s="143">
        <f>SUM(F73:F75)</f>
        <v>0</v>
      </c>
      <c r="G72" s="143">
        <f>SUM(G73:G75)</f>
        <v>0</v>
      </c>
      <c r="H72" s="143">
        <f>SUM(H73:H75)</f>
        <v>0</v>
      </c>
      <c r="I72" s="132">
        <f>F72-G72</f>
        <v>0</v>
      </c>
    </row>
    <row r="73" spans="2:9" ht="15">
      <c r="B73" s="164" t="s">
        <v>324</v>
      </c>
      <c r="C73" s="163"/>
      <c r="D73" s="143"/>
      <c r="E73" s="132"/>
      <c r="F73" s="143">
        <f>D73+E73</f>
        <v>0</v>
      </c>
      <c r="G73" s="132"/>
      <c r="H73" s="132"/>
      <c r="I73" s="132">
        <f>F73-G73</f>
        <v>0</v>
      </c>
    </row>
    <row r="74" spans="2:9" ht="15">
      <c r="B74" s="164" t="s">
        <v>323</v>
      </c>
      <c r="C74" s="163"/>
      <c r="D74" s="143"/>
      <c r="E74" s="132"/>
      <c r="F74" s="143">
        <f>D74+E74</f>
        <v>0</v>
      </c>
      <c r="G74" s="132"/>
      <c r="H74" s="132"/>
      <c r="I74" s="132">
        <f>F74-G74</f>
        <v>0</v>
      </c>
    </row>
    <row r="75" spans="2:9" ht="15">
      <c r="B75" s="164" t="s">
        <v>322</v>
      </c>
      <c r="C75" s="163"/>
      <c r="D75" s="143"/>
      <c r="E75" s="132"/>
      <c r="F75" s="143">
        <f>D75+E75</f>
        <v>0</v>
      </c>
      <c r="G75" s="132"/>
      <c r="H75" s="132"/>
      <c r="I75" s="132">
        <f>F75-G75</f>
        <v>0</v>
      </c>
    </row>
    <row r="76" spans="2:9" ht="15">
      <c r="B76" s="162" t="s">
        <v>321</v>
      </c>
      <c r="C76" s="161"/>
      <c r="D76" s="143">
        <f>SUM(D77:D83)</f>
        <v>0</v>
      </c>
      <c r="E76" s="143">
        <f>SUM(E77:E83)</f>
        <v>0</v>
      </c>
      <c r="F76" s="143">
        <f>SUM(F77:F83)</f>
        <v>0</v>
      </c>
      <c r="G76" s="143">
        <f>SUM(G77:G83)</f>
        <v>0</v>
      </c>
      <c r="H76" s="143">
        <f>SUM(H77:H83)</f>
        <v>0</v>
      </c>
      <c r="I76" s="132">
        <f>F76-G76</f>
        <v>0</v>
      </c>
    </row>
    <row r="77" spans="2:9" ht="15">
      <c r="B77" s="164" t="s">
        <v>320</v>
      </c>
      <c r="C77" s="163"/>
      <c r="D77" s="143"/>
      <c r="E77" s="132"/>
      <c r="F77" s="143">
        <f>D77+E77</f>
        <v>0</v>
      </c>
      <c r="G77" s="132"/>
      <c r="H77" s="132"/>
      <c r="I77" s="132">
        <f>F77-G77</f>
        <v>0</v>
      </c>
    </row>
    <row r="78" spans="2:9" ht="15">
      <c r="B78" s="164" t="s">
        <v>319</v>
      </c>
      <c r="C78" s="163"/>
      <c r="D78" s="143"/>
      <c r="E78" s="132"/>
      <c r="F78" s="143">
        <f>D78+E78</f>
        <v>0</v>
      </c>
      <c r="G78" s="132"/>
      <c r="H78" s="132"/>
      <c r="I78" s="132">
        <f>F78-G78</f>
        <v>0</v>
      </c>
    </row>
    <row r="79" spans="2:9" ht="15">
      <c r="B79" s="164" t="s">
        <v>318</v>
      </c>
      <c r="C79" s="163"/>
      <c r="D79" s="143"/>
      <c r="E79" s="132"/>
      <c r="F79" s="143">
        <f>D79+E79</f>
        <v>0</v>
      </c>
      <c r="G79" s="132"/>
      <c r="H79" s="132"/>
      <c r="I79" s="132">
        <f>F79-G79</f>
        <v>0</v>
      </c>
    </row>
    <row r="80" spans="2:9" ht="15">
      <c r="B80" s="164" t="s">
        <v>317</v>
      </c>
      <c r="C80" s="163"/>
      <c r="D80" s="143"/>
      <c r="E80" s="132"/>
      <c r="F80" s="143">
        <f>D80+E80</f>
        <v>0</v>
      </c>
      <c r="G80" s="132"/>
      <c r="H80" s="132"/>
      <c r="I80" s="132">
        <f>F80-G80</f>
        <v>0</v>
      </c>
    </row>
    <row r="81" spans="2:9" ht="15">
      <c r="B81" s="164" t="s">
        <v>316</v>
      </c>
      <c r="C81" s="163"/>
      <c r="D81" s="143"/>
      <c r="E81" s="132"/>
      <c r="F81" s="143">
        <f>D81+E81</f>
        <v>0</v>
      </c>
      <c r="G81" s="132"/>
      <c r="H81" s="132"/>
      <c r="I81" s="132">
        <f>F81-G81</f>
        <v>0</v>
      </c>
    </row>
    <row r="82" spans="2:9" ht="15">
      <c r="B82" s="164" t="s">
        <v>315</v>
      </c>
      <c r="C82" s="163"/>
      <c r="D82" s="143"/>
      <c r="E82" s="132"/>
      <c r="F82" s="143">
        <f>D82+E82</f>
        <v>0</v>
      </c>
      <c r="G82" s="132"/>
      <c r="H82" s="132"/>
      <c r="I82" s="132">
        <f>F82-G82</f>
        <v>0</v>
      </c>
    </row>
    <row r="83" spans="2:9" ht="15">
      <c r="B83" s="164" t="s">
        <v>314</v>
      </c>
      <c r="C83" s="163"/>
      <c r="D83" s="143"/>
      <c r="E83" s="132"/>
      <c r="F83" s="143">
        <f>D83+E83</f>
        <v>0</v>
      </c>
      <c r="G83" s="132"/>
      <c r="H83" s="132"/>
      <c r="I83" s="132">
        <f>F83-G83</f>
        <v>0</v>
      </c>
    </row>
    <row r="84" spans="2:9" ht="15">
      <c r="B84" s="172"/>
      <c r="C84" s="171"/>
      <c r="D84" s="170"/>
      <c r="E84" s="137"/>
      <c r="F84" s="137"/>
      <c r="G84" s="137"/>
      <c r="H84" s="137"/>
      <c r="I84" s="137"/>
    </row>
    <row r="85" spans="2:9" ht="15">
      <c r="B85" s="169" t="s">
        <v>387</v>
      </c>
      <c r="C85" s="168"/>
      <c r="D85" s="167">
        <f>D86+D104+D94+D114+D124+D134+D138+D147+D151</f>
        <v>253504681</v>
      </c>
      <c r="E85" s="167">
        <f>E86+E104+E94+E114+E124+E134+E138+E147+E151</f>
        <v>-85019699.78</v>
      </c>
      <c r="F85" s="167">
        <f>F86+F104+F94+F114+F124+F134+F138+F147+F151</f>
        <v>168484981.21999997</v>
      </c>
      <c r="G85" s="167">
        <f>G86+G104+G94+G114+G124+G134+G138+G147+G151</f>
        <v>58287522.82</v>
      </c>
      <c r="H85" s="167">
        <f>H86+H104+H94+H114+H124+H134+H138+H147+H151</f>
        <v>58287522.82</v>
      </c>
      <c r="I85" s="167">
        <f>I86+I104+I94+I114+I124+I134+I138+I147+I151</f>
        <v>110197458.39999998</v>
      </c>
    </row>
    <row r="86" spans="2:9" ht="15">
      <c r="B86" s="162" t="s">
        <v>386</v>
      </c>
      <c r="C86" s="161"/>
      <c r="D86" s="143">
        <f>SUM(D87:D93)</f>
        <v>0</v>
      </c>
      <c r="E86" s="143">
        <f>SUM(E87:E93)</f>
        <v>0</v>
      </c>
      <c r="F86" s="143">
        <f>SUM(F87:F93)</f>
        <v>0</v>
      </c>
      <c r="G86" s="143">
        <f>SUM(G87:G93)</f>
        <v>0</v>
      </c>
      <c r="H86" s="143">
        <f>SUM(H87:H93)</f>
        <v>0</v>
      </c>
      <c r="I86" s="132">
        <f>F86-G86</f>
        <v>0</v>
      </c>
    </row>
    <row r="87" spans="2:9" ht="15">
      <c r="B87" s="164" t="s">
        <v>385</v>
      </c>
      <c r="C87" s="163"/>
      <c r="D87" s="143"/>
      <c r="E87" s="132"/>
      <c r="F87" s="143">
        <f>D87+E87</f>
        <v>0</v>
      </c>
      <c r="G87" s="132"/>
      <c r="H87" s="132"/>
      <c r="I87" s="132">
        <f>F87-G87</f>
        <v>0</v>
      </c>
    </row>
    <row r="88" spans="2:9" ht="15">
      <c r="B88" s="164" t="s">
        <v>384</v>
      </c>
      <c r="C88" s="163"/>
      <c r="D88" s="143"/>
      <c r="E88" s="132"/>
      <c r="F88" s="143">
        <f>D88+E88</f>
        <v>0</v>
      </c>
      <c r="G88" s="132"/>
      <c r="H88" s="132"/>
      <c r="I88" s="132">
        <f>F88-G88</f>
        <v>0</v>
      </c>
    </row>
    <row r="89" spans="2:9" ht="15">
      <c r="B89" s="164" t="s">
        <v>383</v>
      </c>
      <c r="C89" s="163"/>
      <c r="D89" s="143"/>
      <c r="E89" s="132"/>
      <c r="F89" s="143">
        <f>D89+E89</f>
        <v>0</v>
      </c>
      <c r="G89" s="132"/>
      <c r="H89" s="132"/>
      <c r="I89" s="132">
        <f>F89-G89</f>
        <v>0</v>
      </c>
    </row>
    <row r="90" spans="2:9" ht="15">
      <c r="B90" s="164" t="s">
        <v>382</v>
      </c>
      <c r="C90" s="163"/>
      <c r="D90" s="143"/>
      <c r="E90" s="132"/>
      <c r="F90" s="143">
        <f>D90+E90</f>
        <v>0</v>
      </c>
      <c r="G90" s="132"/>
      <c r="H90" s="132"/>
      <c r="I90" s="132">
        <f>F90-G90</f>
        <v>0</v>
      </c>
    </row>
    <row r="91" spans="2:9" ht="15">
      <c r="B91" s="164" t="s">
        <v>381</v>
      </c>
      <c r="C91" s="163"/>
      <c r="D91" s="143"/>
      <c r="E91" s="132"/>
      <c r="F91" s="143">
        <f>D91+E91</f>
        <v>0</v>
      </c>
      <c r="G91" s="132"/>
      <c r="H91" s="132"/>
      <c r="I91" s="132">
        <f>F91-G91</f>
        <v>0</v>
      </c>
    </row>
    <row r="92" spans="2:9" ht="15">
      <c r="B92" s="164" t="s">
        <v>380</v>
      </c>
      <c r="C92" s="163"/>
      <c r="D92" s="143"/>
      <c r="E92" s="132"/>
      <c r="F92" s="143">
        <f>D92+E92</f>
        <v>0</v>
      </c>
      <c r="G92" s="132"/>
      <c r="H92" s="132"/>
      <c r="I92" s="132">
        <f>F92-G92</f>
        <v>0</v>
      </c>
    </row>
    <row r="93" spans="2:9" ht="15">
      <c r="B93" s="164" t="s">
        <v>379</v>
      </c>
      <c r="C93" s="163"/>
      <c r="D93" s="143"/>
      <c r="E93" s="132"/>
      <c r="F93" s="143">
        <f>D93+E93</f>
        <v>0</v>
      </c>
      <c r="G93" s="132"/>
      <c r="H93" s="132"/>
      <c r="I93" s="132">
        <f>F93-G93</f>
        <v>0</v>
      </c>
    </row>
    <row r="94" spans="2:9" ht="15">
      <c r="B94" s="162" t="s">
        <v>378</v>
      </c>
      <c r="C94" s="161"/>
      <c r="D94" s="143">
        <f>SUM(D95:D103)</f>
        <v>0</v>
      </c>
      <c r="E94" s="143">
        <f>SUM(E95:E103)</f>
        <v>0</v>
      </c>
      <c r="F94" s="143">
        <f>SUM(F95:F103)</f>
        <v>0</v>
      </c>
      <c r="G94" s="143">
        <f>SUM(G95:G103)</f>
        <v>0</v>
      </c>
      <c r="H94" s="143">
        <f>SUM(H95:H103)</f>
        <v>0</v>
      </c>
      <c r="I94" s="132">
        <f>F94-G94</f>
        <v>0</v>
      </c>
    </row>
    <row r="95" spans="2:9" ht="15">
      <c r="B95" s="164" t="s">
        <v>377</v>
      </c>
      <c r="C95" s="163"/>
      <c r="D95" s="143"/>
      <c r="E95" s="132"/>
      <c r="F95" s="143">
        <f>D95+E95</f>
        <v>0</v>
      </c>
      <c r="G95" s="132"/>
      <c r="H95" s="132"/>
      <c r="I95" s="132">
        <f>F95-G95</f>
        <v>0</v>
      </c>
    </row>
    <row r="96" spans="2:9" ht="15">
      <c r="B96" s="164" t="s">
        <v>376</v>
      </c>
      <c r="C96" s="163"/>
      <c r="D96" s="143"/>
      <c r="E96" s="132"/>
      <c r="F96" s="143">
        <f>D96+E96</f>
        <v>0</v>
      </c>
      <c r="G96" s="132"/>
      <c r="H96" s="132"/>
      <c r="I96" s="132">
        <f>F96-G96</f>
        <v>0</v>
      </c>
    </row>
    <row r="97" spans="2:9" ht="15">
      <c r="B97" s="164" t="s">
        <v>375</v>
      </c>
      <c r="C97" s="163"/>
      <c r="D97" s="143"/>
      <c r="E97" s="132"/>
      <c r="F97" s="143">
        <f>D97+E97</f>
        <v>0</v>
      </c>
      <c r="G97" s="132"/>
      <c r="H97" s="132"/>
      <c r="I97" s="132">
        <f>F97-G97</f>
        <v>0</v>
      </c>
    </row>
    <row r="98" spans="2:9" ht="15">
      <c r="B98" s="164" t="s">
        <v>374</v>
      </c>
      <c r="C98" s="163"/>
      <c r="D98" s="143"/>
      <c r="E98" s="132"/>
      <c r="F98" s="143">
        <f>D98+E98</f>
        <v>0</v>
      </c>
      <c r="G98" s="132"/>
      <c r="H98" s="132"/>
      <c r="I98" s="132">
        <f>F98-G98</f>
        <v>0</v>
      </c>
    </row>
    <row r="99" spans="2:9" ht="15">
      <c r="B99" s="164" t="s">
        <v>373</v>
      </c>
      <c r="C99" s="163"/>
      <c r="D99" s="143"/>
      <c r="E99" s="132"/>
      <c r="F99" s="143">
        <f>D99+E99</f>
        <v>0</v>
      </c>
      <c r="G99" s="132"/>
      <c r="H99" s="132"/>
      <c r="I99" s="132">
        <f>F99-G99</f>
        <v>0</v>
      </c>
    </row>
    <row r="100" spans="2:9" ht="15">
      <c r="B100" s="164" t="s">
        <v>372</v>
      </c>
      <c r="C100" s="163"/>
      <c r="D100" s="143"/>
      <c r="E100" s="132"/>
      <c r="F100" s="143">
        <f>D100+E100</f>
        <v>0</v>
      </c>
      <c r="G100" s="132"/>
      <c r="H100" s="132"/>
      <c r="I100" s="132">
        <f>F100-G100</f>
        <v>0</v>
      </c>
    </row>
    <row r="101" spans="2:9" ht="15">
      <c r="B101" s="164" t="s">
        <v>371</v>
      </c>
      <c r="C101" s="163"/>
      <c r="D101" s="143"/>
      <c r="E101" s="132"/>
      <c r="F101" s="143">
        <f>D101+E101</f>
        <v>0</v>
      </c>
      <c r="G101" s="132"/>
      <c r="H101" s="132"/>
      <c r="I101" s="132">
        <f>F101-G101</f>
        <v>0</v>
      </c>
    </row>
    <row r="102" spans="2:9" ht="15">
      <c r="B102" s="164" t="s">
        <v>370</v>
      </c>
      <c r="C102" s="163"/>
      <c r="D102" s="143"/>
      <c r="E102" s="132"/>
      <c r="F102" s="143">
        <f>D102+E102</f>
        <v>0</v>
      </c>
      <c r="G102" s="132"/>
      <c r="H102" s="132"/>
      <c r="I102" s="132">
        <f>F102-G102</f>
        <v>0</v>
      </c>
    </row>
    <row r="103" spans="2:9" ht="15">
      <c r="B103" s="164" t="s">
        <v>369</v>
      </c>
      <c r="C103" s="163"/>
      <c r="D103" s="143"/>
      <c r="E103" s="132"/>
      <c r="F103" s="143">
        <f>D103+E103</f>
        <v>0</v>
      </c>
      <c r="G103" s="132"/>
      <c r="H103" s="132"/>
      <c r="I103" s="132">
        <f>F103-G103</f>
        <v>0</v>
      </c>
    </row>
    <row r="104" spans="2:9" ht="15">
      <c r="B104" s="162" t="s">
        <v>368</v>
      </c>
      <c r="C104" s="161"/>
      <c r="D104" s="143">
        <f>SUM(D105:D113)</f>
        <v>0</v>
      </c>
      <c r="E104" s="143">
        <f>SUM(E105:E113)</f>
        <v>31822843.26</v>
      </c>
      <c r="F104" s="143">
        <f>SUM(F105:F113)</f>
        <v>31822843.26</v>
      </c>
      <c r="G104" s="143">
        <f>SUM(G105:G113)</f>
        <v>31822843.26</v>
      </c>
      <c r="H104" s="143">
        <f>SUM(H105:H113)</f>
        <v>31822843.26</v>
      </c>
      <c r="I104" s="132">
        <f>F104-G104</f>
        <v>0</v>
      </c>
    </row>
    <row r="105" spans="2:9" ht="15">
      <c r="B105" s="164" t="s">
        <v>367</v>
      </c>
      <c r="C105" s="163"/>
      <c r="D105" s="143"/>
      <c r="E105" s="132"/>
      <c r="F105" s="132">
        <f>D105+E105</f>
        <v>0</v>
      </c>
      <c r="G105" s="132"/>
      <c r="H105" s="132"/>
      <c r="I105" s="132">
        <f>F105-G105</f>
        <v>0</v>
      </c>
    </row>
    <row r="106" spans="2:9" ht="15">
      <c r="B106" s="164" t="s">
        <v>366</v>
      </c>
      <c r="C106" s="163"/>
      <c r="D106" s="143"/>
      <c r="E106" s="132"/>
      <c r="F106" s="132">
        <f>D106+E106</f>
        <v>0</v>
      </c>
      <c r="G106" s="132"/>
      <c r="H106" s="132"/>
      <c r="I106" s="132">
        <f>F106-G106</f>
        <v>0</v>
      </c>
    </row>
    <row r="107" spans="2:9" ht="15">
      <c r="B107" s="164" t="s">
        <v>365</v>
      </c>
      <c r="C107" s="163"/>
      <c r="D107" s="143"/>
      <c r="E107" s="132"/>
      <c r="F107" s="132">
        <f>D107+E107</f>
        <v>0</v>
      </c>
      <c r="G107" s="132"/>
      <c r="H107" s="132"/>
      <c r="I107" s="132">
        <f>F107-G107</f>
        <v>0</v>
      </c>
    </row>
    <row r="108" spans="2:9" ht="15">
      <c r="B108" s="164" t="s">
        <v>364</v>
      </c>
      <c r="C108" s="163"/>
      <c r="D108" s="143"/>
      <c r="E108" s="132"/>
      <c r="F108" s="132">
        <f>D108+E108</f>
        <v>0</v>
      </c>
      <c r="G108" s="132"/>
      <c r="H108" s="132"/>
      <c r="I108" s="132">
        <f>F108-G108</f>
        <v>0</v>
      </c>
    </row>
    <row r="109" spans="2:9" ht="15">
      <c r="B109" s="164" t="s">
        <v>363</v>
      </c>
      <c r="C109" s="163"/>
      <c r="D109" s="143">
        <v>0</v>
      </c>
      <c r="E109" s="132">
        <v>31822843.26</v>
      </c>
      <c r="F109" s="132">
        <f>D109+E109</f>
        <v>31822843.26</v>
      </c>
      <c r="G109" s="132">
        <v>31822843.26</v>
      </c>
      <c r="H109" s="132">
        <v>31822843.26</v>
      </c>
      <c r="I109" s="132">
        <f>F109-G109</f>
        <v>0</v>
      </c>
    </row>
    <row r="110" spans="2:9" ht="15">
      <c r="B110" s="164" t="s">
        <v>362</v>
      </c>
      <c r="C110" s="163"/>
      <c r="D110" s="143"/>
      <c r="E110" s="132"/>
      <c r="F110" s="132">
        <f>D110+E110</f>
        <v>0</v>
      </c>
      <c r="G110" s="132"/>
      <c r="H110" s="132"/>
      <c r="I110" s="132">
        <f>F110-G110</f>
        <v>0</v>
      </c>
    </row>
    <row r="111" spans="2:9" ht="15">
      <c r="B111" s="164" t="s">
        <v>361</v>
      </c>
      <c r="C111" s="163"/>
      <c r="D111" s="143"/>
      <c r="E111" s="132"/>
      <c r="F111" s="132">
        <f>D111+E111</f>
        <v>0</v>
      </c>
      <c r="G111" s="132"/>
      <c r="H111" s="132"/>
      <c r="I111" s="132">
        <f>F111-G111</f>
        <v>0</v>
      </c>
    </row>
    <row r="112" spans="2:9" ht="15">
      <c r="B112" s="164" t="s">
        <v>360</v>
      </c>
      <c r="C112" s="163"/>
      <c r="D112" s="143"/>
      <c r="E112" s="132"/>
      <c r="F112" s="132">
        <f>D112+E112</f>
        <v>0</v>
      </c>
      <c r="G112" s="132"/>
      <c r="H112" s="132"/>
      <c r="I112" s="132">
        <f>F112-G112</f>
        <v>0</v>
      </c>
    </row>
    <row r="113" spans="2:9" ht="15">
      <c r="B113" s="164" t="s">
        <v>359</v>
      </c>
      <c r="C113" s="163"/>
      <c r="D113" s="143"/>
      <c r="E113" s="132"/>
      <c r="F113" s="132">
        <f>D113+E113</f>
        <v>0</v>
      </c>
      <c r="G113" s="132"/>
      <c r="H113" s="132"/>
      <c r="I113" s="132">
        <f>F113-G113</f>
        <v>0</v>
      </c>
    </row>
    <row r="114" spans="2:9" ht="25.5" customHeight="1">
      <c r="B114" s="166" t="s">
        <v>358</v>
      </c>
      <c r="C114" s="165"/>
      <c r="D114" s="143">
        <f>SUM(D115:D123)</f>
        <v>0</v>
      </c>
      <c r="E114" s="143">
        <f>SUM(E115:E123)</f>
        <v>0</v>
      </c>
      <c r="F114" s="143">
        <f>SUM(F115:F123)</f>
        <v>0</v>
      </c>
      <c r="G114" s="143">
        <f>SUM(G115:G123)</f>
        <v>0</v>
      </c>
      <c r="H114" s="143">
        <f>SUM(H115:H123)</f>
        <v>0</v>
      </c>
      <c r="I114" s="132">
        <f>F114-G114</f>
        <v>0</v>
      </c>
    </row>
    <row r="115" spans="2:9" ht="15">
      <c r="B115" s="164" t="s">
        <v>357</v>
      </c>
      <c r="C115" s="163"/>
      <c r="D115" s="143"/>
      <c r="E115" s="132"/>
      <c r="F115" s="132">
        <f>D115+E115</f>
        <v>0</v>
      </c>
      <c r="G115" s="132"/>
      <c r="H115" s="132"/>
      <c r="I115" s="132">
        <f>F115-G115</f>
        <v>0</v>
      </c>
    </row>
    <row r="116" spans="2:9" ht="15">
      <c r="B116" s="164" t="s">
        <v>356</v>
      </c>
      <c r="C116" s="163"/>
      <c r="D116" s="143"/>
      <c r="E116" s="132"/>
      <c r="F116" s="132">
        <f>D116+E116</f>
        <v>0</v>
      </c>
      <c r="G116" s="132"/>
      <c r="H116" s="132"/>
      <c r="I116" s="132">
        <f>F116-G116</f>
        <v>0</v>
      </c>
    </row>
    <row r="117" spans="2:9" ht="15">
      <c r="B117" s="164" t="s">
        <v>355</v>
      </c>
      <c r="C117" s="163"/>
      <c r="D117" s="143"/>
      <c r="E117" s="132"/>
      <c r="F117" s="132">
        <f>D117+E117</f>
        <v>0</v>
      </c>
      <c r="G117" s="132"/>
      <c r="H117" s="132"/>
      <c r="I117" s="132">
        <f>F117-G117</f>
        <v>0</v>
      </c>
    </row>
    <row r="118" spans="2:9" ht="15">
      <c r="B118" s="164" t="s">
        <v>354</v>
      </c>
      <c r="C118" s="163"/>
      <c r="D118" s="143"/>
      <c r="E118" s="132"/>
      <c r="F118" s="132">
        <f>D118+E118</f>
        <v>0</v>
      </c>
      <c r="G118" s="132"/>
      <c r="H118" s="132"/>
      <c r="I118" s="132">
        <f>F118-G118</f>
        <v>0</v>
      </c>
    </row>
    <row r="119" spans="2:9" ht="15">
      <c r="B119" s="164" t="s">
        <v>353</v>
      </c>
      <c r="C119" s="163"/>
      <c r="D119" s="143"/>
      <c r="E119" s="132"/>
      <c r="F119" s="132">
        <f>D119+E119</f>
        <v>0</v>
      </c>
      <c r="G119" s="132"/>
      <c r="H119" s="132"/>
      <c r="I119" s="132">
        <f>F119-G119</f>
        <v>0</v>
      </c>
    </row>
    <row r="120" spans="2:9" ht="15">
      <c r="B120" s="164" t="s">
        <v>352</v>
      </c>
      <c r="C120" s="163"/>
      <c r="D120" s="143"/>
      <c r="E120" s="132"/>
      <c r="F120" s="132">
        <f>D120+E120</f>
        <v>0</v>
      </c>
      <c r="G120" s="132"/>
      <c r="H120" s="132"/>
      <c r="I120" s="132">
        <f>F120-G120</f>
        <v>0</v>
      </c>
    </row>
    <row r="121" spans="2:9" ht="15">
      <c r="B121" s="164" t="s">
        <v>351</v>
      </c>
      <c r="C121" s="163"/>
      <c r="D121" s="143"/>
      <c r="E121" s="132"/>
      <c r="F121" s="132">
        <f>D121+E121</f>
        <v>0</v>
      </c>
      <c r="G121" s="132"/>
      <c r="H121" s="132"/>
      <c r="I121" s="132">
        <f>F121-G121</f>
        <v>0</v>
      </c>
    </row>
    <row r="122" spans="2:9" ht="15">
      <c r="B122" s="164" t="s">
        <v>350</v>
      </c>
      <c r="C122" s="163"/>
      <c r="D122" s="143"/>
      <c r="E122" s="132"/>
      <c r="F122" s="132">
        <f>D122+E122</f>
        <v>0</v>
      </c>
      <c r="G122" s="132"/>
      <c r="H122" s="132"/>
      <c r="I122" s="132">
        <f>F122-G122</f>
        <v>0</v>
      </c>
    </row>
    <row r="123" spans="2:9" ht="15">
      <c r="B123" s="164" t="s">
        <v>349</v>
      </c>
      <c r="C123" s="163"/>
      <c r="D123" s="143"/>
      <c r="E123" s="132"/>
      <c r="F123" s="132">
        <f>D123+E123</f>
        <v>0</v>
      </c>
      <c r="G123" s="132"/>
      <c r="H123" s="132"/>
      <c r="I123" s="132">
        <f>F123-G123</f>
        <v>0</v>
      </c>
    </row>
    <row r="124" spans="2:9" ht="15">
      <c r="B124" s="162" t="s">
        <v>348</v>
      </c>
      <c r="C124" s="161"/>
      <c r="D124" s="143">
        <f>SUM(D125:D133)</f>
        <v>0</v>
      </c>
      <c r="E124" s="143">
        <f>SUM(E125:E133)</f>
        <v>0</v>
      </c>
      <c r="F124" s="143">
        <f>SUM(F125:F133)</f>
        <v>0</v>
      </c>
      <c r="G124" s="143">
        <f>SUM(G125:G133)</f>
        <v>0</v>
      </c>
      <c r="H124" s="143">
        <f>SUM(H125:H133)</f>
        <v>0</v>
      </c>
      <c r="I124" s="132">
        <f>F124-G124</f>
        <v>0</v>
      </c>
    </row>
    <row r="125" spans="2:9" ht="15">
      <c r="B125" s="164" t="s">
        <v>347</v>
      </c>
      <c r="C125" s="163"/>
      <c r="D125" s="143"/>
      <c r="E125" s="132"/>
      <c r="F125" s="132">
        <f>D125+E125</f>
        <v>0</v>
      </c>
      <c r="G125" s="132"/>
      <c r="H125" s="132"/>
      <c r="I125" s="132">
        <f>F125-G125</f>
        <v>0</v>
      </c>
    </row>
    <row r="126" spans="2:9" ht="15">
      <c r="B126" s="164" t="s">
        <v>346</v>
      </c>
      <c r="C126" s="163"/>
      <c r="D126" s="143"/>
      <c r="E126" s="132"/>
      <c r="F126" s="132">
        <f>D126+E126</f>
        <v>0</v>
      </c>
      <c r="G126" s="132"/>
      <c r="H126" s="132"/>
      <c r="I126" s="132">
        <f>F126-G126</f>
        <v>0</v>
      </c>
    </row>
    <row r="127" spans="2:9" ht="15">
      <c r="B127" s="164" t="s">
        <v>345</v>
      </c>
      <c r="C127" s="163"/>
      <c r="D127" s="143"/>
      <c r="E127" s="132"/>
      <c r="F127" s="132">
        <f>D127+E127</f>
        <v>0</v>
      </c>
      <c r="G127" s="132"/>
      <c r="H127" s="132"/>
      <c r="I127" s="132">
        <f>F127-G127</f>
        <v>0</v>
      </c>
    </row>
    <row r="128" spans="2:9" ht="15">
      <c r="B128" s="164" t="s">
        <v>344</v>
      </c>
      <c r="C128" s="163"/>
      <c r="D128" s="143"/>
      <c r="E128" s="132"/>
      <c r="F128" s="132">
        <f>D128+E128</f>
        <v>0</v>
      </c>
      <c r="G128" s="132"/>
      <c r="H128" s="132"/>
      <c r="I128" s="132">
        <f>F128-G128</f>
        <v>0</v>
      </c>
    </row>
    <row r="129" spans="2:9" ht="15">
      <c r="B129" s="164" t="s">
        <v>343</v>
      </c>
      <c r="C129" s="163"/>
      <c r="D129" s="143"/>
      <c r="E129" s="132"/>
      <c r="F129" s="132">
        <f>D129+E129</f>
        <v>0</v>
      </c>
      <c r="G129" s="132"/>
      <c r="H129" s="132"/>
      <c r="I129" s="132">
        <f>F129-G129</f>
        <v>0</v>
      </c>
    </row>
    <row r="130" spans="2:9" ht="15">
      <c r="B130" s="164" t="s">
        <v>342</v>
      </c>
      <c r="C130" s="163"/>
      <c r="D130" s="143"/>
      <c r="E130" s="132"/>
      <c r="F130" s="132">
        <f>D130+E130</f>
        <v>0</v>
      </c>
      <c r="G130" s="132"/>
      <c r="H130" s="132"/>
      <c r="I130" s="132">
        <f>F130-G130</f>
        <v>0</v>
      </c>
    </row>
    <row r="131" spans="2:9" ht="15">
      <c r="B131" s="164" t="s">
        <v>341</v>
      </c>
      <c r="C131" s="163"/>
      <c r="D131" s="143"/>
      <c r="E131" s="132"/>
      <c r="F131" s="132">
        <f>D131+E131</f>
        <v>0</v>
      </c>
      <c r="G131" s="132"/>
      <c r="H131" s="132"/>
      <c r="I131" s="132">
        <f>F131-G131</f>
        <v>0</v>
      </c>
    </row>
    <row r="132" spans="2:9" ht="15">
      <c r="B132" s="164" t="s">
        <v>340</v>
      </c>
      <c r="C132" s="163"/>
      <c r="D132" s="143"/>
      <c r="E132" s="132"/>
      <c r="F132" s="132">
        <f>D132+E132</f>
        <v>0</v>
      </c>
      <c r="G132" s="132"/>
      <c r="H132" s="132"/>
      <c r="I132" s="132">
        <f>F132-G132</f>
        <v>0</v>
      </c>
    </row>
    <row r="133" spans="2:9" ht="15">
      <c r="B133" s="164" t="s">
        <v>339</v>
      </c>
      <c r="C133" s="163"/>
      <c r="D133" s="143"/>
      <c r="E133" s="132"/>
      <c r="F133" s="132">
        <f>D133+E133</f>
        <v>0</v>
      </c>
      <c r="G133" s="132"/>
      <c r="H133" s="132"/>
      <c r="I133" s="132">
        <f>F133-G133</f>
        <v>0</v>
      </c>
    </row>
    <row r="134" spans="2:9" ht="15">
      <c r="B134" s="162" t="s">
        <v>338</v>
      </c>
      <c r="C134" s="161"/>
      <c r="D134" s="143">
        <f>SUM(D135:D137)</f>
        <v>253504681</v>
      </c>
      <c r="E134" s="143">
        <f>SUM(E135:E137)</f>
        <v>-116842543.04</v>
      </c>
      <c r="F134" s="143">
        <f>SUM(F135:F137)</f>
        <v>136662137.95999998</v>
      </c>
      <c r="G134" s="143">
        <f>SUM(G135:G137)</f>
        <v>26464679.56</v>
      </c>
      <c r="H134" s="143">
        <f>SUM(H135:H137)</f>
        <v>26464679.56</v>
      </c>
      <c r="I134" s="132">
        <f>F134-G134</f>
        <v>110197458.39999998</v>
      </c>
    </row>
    <row r="135" spans="2:9" ht="15">
      <c r="B135" s="164" t="s">
        <v>337</v>
      </c>
      <c r="C135" s="163"/>
      <c r="D135" s="143">
        <v>253504681</v>
      </c>
      <c r="E135" s="132">
        <v>-116842543.04</v>
      </c>
      <c r="F135" s="132">
        <f>D135+E135</f>
        <v>136662137.95999998</v>
      </c>
      <c r="G135" s="132">
        <v>26464679.56</v>
      </c>
      <c r="H135" s="132">
        <v>26464679.56</v>
      </c>
      <c r="I135" s="132">
        <f>F135-G135</f>
        <v>110197458.39999998</v>
      </c>
    </row>
    <row r="136" spans="2:9" ht="15">
      <c r="B136" s="164" t="s">
        <v>336</v>
      </c>
      <c r="C136" s="163"/>
      <c r="D136" s="143"/>
      <c r="E136" s="132"/>
      <c r="F136" s="132">
        <f>D136+E136</f>
        <v>0</v>
      </c>
      <c r="G136" s="132"/>
      <c r="H136" s="132"/>
      <c r="I136" s="132">
        <f>F136-G136</f>
        <v>0</v>
      </c>
    </row>
    <row r="137" spans="2:9" ht="15">
      <c r="B137" s="164" t="s">
        <v>335</v>
      </c>
      <c r="C137" s="163"/>
      <c r="D137" s="143"/>
      <c r="E137" s="132"/>
      <c r="F137" s="132">
        <f>D137+E137</f>
        <v>0</v>
      </c>
      <c r="G137" s="132"/>
      <c r="H137" s="132"/>
      <c r="I137" s="132">
        <f>F137-G137</f>
        <v>0</v>
      </c>
    </row>
    <row r="138" spans="2:9" ht="15">
      <c r="B138" s="162" t="s">
        <v>334</v>
      </c>
      <c r="C138" s="161"/>
      <c r="D138" s="143">
        <f>SUM(D139:D146)</f>
        <v>0</v>
      </c>
      <c r="E138" s="143">
        <f>SUM(E139:E146)</f>
        <v>0</v>
      </c>
      <c r="F138" s="143">
        <f>F139+F140+F141+F142+F143+F145+F146</f>
        <v>0</v>
      </c>
      <c r="G138" s="143">
        <f>SUM(G139:G146)</f>
        <v>0</v>
      </c>
      <c r="H138" s="143">
        <f>SUM(H139:H146)</f>
        <v>0</v>
      </c>
      <c r="I138" s="132">
        <f>F138-G138</f>
        <v>0</v>
      </c>
    </row>
    <row r="139" spans="2:9" ht="15">
      <c r="B139" s="164" t="s">
        <v>333</v>
      </c>
      <c r="C139" s="163"/>
      <c r="D139" s="143"/>
      <c r="E139" s="132"/>
      <c r="F139" s="132">
        <f>D139+E139</f>
        <v>0</v>
      </c>
      <c r="G139" s="132"/>
      <c r="H139" s="132"/>
      <c r="I139" s="132">
        <f>F139-G139</f>
        <v>0</v>
      </c>
    </row>
    <row r="140" spans="2:9" ht="15">
      <c r="B140" s="164" t="s">
        <v>332</v>
      </c>
      <c r="C140" s="163"/>
      <c r="D140" s="143"/>
      <c r="E140" s="132"/>
      <c r="F140" s="132">
        <f>D140+E140</f>
        <v>0</v>
      </c>
      <c r="G140" s="132"/>
      <c r="H140" s="132"/>
      <c r="I140" s="132">
        <f>F140-G140</f>
        <v>0</v>
      </c>
    </row>
    <row r="141" spans="2:9" ht="15">
      <c r="B141" s="164" t="s">
        <v>331</v>
      </c>
      <c r="C141" s="163"/>
      <c r="D141" s="143"/>
      <c r="E141" s="132"/>
      <c r="F141" s="132">
        <f>D141+E141</f>
        <v>0</v>
      </c>
      <c r="G141" s="132"/>
      <c r="H141" s="132"/>
      <c r="I141" s="132">
        <f>F141-G141</f>
        <v>0</v>
      </c>
    </row>
    <row r="142" spans="2:9" ht="15">
      <c r="B142" s="164" t="s">
        <v>330</v>
      </c>
      <c r="C142" s="163"/>
      <c r="D142" s="143"/>
      <c r="E142" s="132"/>
      <c r="F142" s="132">
        <f>D142+E142</f>
        <v>0</v>
      </c>
      <c r="G142" s="132"/>
      <c r="H142" s="132"/>
      <c r="I142" s="132">
        <f>F142-G142</f>
        <v>0</v>
      </c>
    </row>
    <row r="143" spans="2:9" ht="15">
      <c r="B143" s="164" t="s">
        <v>329</v>
      </c>
      <c r="C143" s="163"/>
      <c r="D143" s="143"/>
      <c r="E143" s="132"/>
      <c r="F143" s="132">
        <f>D143+E143</f>
        <v>0</v>
      </c>
      <c r="G143" s="132"/>
      <c r="H143" s="132"/>
      <c r="I143" s="132">
        <f>F143-G143</f>
        <v>0</v>
      </c>
    </row>
    <row r="144" spans="2:9" ht="15">
      <c r="B144" s="164" t="s">
        <v>328</v>
      </c>
      <c r="C144" s="163"/>
      <c r="D144" s="143"/>
      <c r="E144" s="132"/>
      <c r="F144" s="132">
        <f>D144+E144</f>
        <v>0</v>
      </c>
      <c r="G144" s="132"/>
      <c r="H144" s="132"/>
      <c r="I144" s="132">
        <f>F144-G144</f>
        <v>0</v>
      </c>
    </row>
    <row r="145" spans="2:9" ht="15">
      <c r="B145" s="164" t="s">
        <v>327</v>
      </c>
      <c r="C145" s="163"/>
      <c r="D145" s="143"/>
      <c r="E145" s="132"/>
      <c r="F145" s="132">
        <f>D145+E145</f>
        <v>0</v>
      </c>
      <c r="G145" s="132"/>
      <c r="H145" s="132"/>
      <c r="I145" s="132">
        <f>F145-G145</f>
        <v>0</v>
      </c>
    </row>
    <row r="146" spans="2:9" ht="15">
      <c r="B146" s="164" t="s">
        <v>326</v>
      </c>
      <c r="C146" s="163"/>
      <c r="D146" s="143"/>
      <c r="E146" s="132"/>
      <c r="F146" s="132">
        <f>D146+E146</f>
        <v>0</v>
      </c>
      <c r="G146" s="132"/>
      <c r="H146" s="132"/>
      <c r="I146" s="132">
        <f>F146-G146</f>
        <v>0</v>
      </c>
    </row>
    <row r="147" spans="2:9" ht="15">
      <c r="B147" s="162" t="s">
        <v>325</v>
      </c>
      <c r="C147" s="161"/>
      <c r="D147" s="143">
        <f>SUM(D148:D150)</f>
        <v>0</v>
      </c>
      <c r="E147" s="143">
        <f>SUM(E148:E150)</f>
        <v>0</v>
      </c>
      <c r="F147" s="143">
        <f>SUM(F148:F150)</f>
        <v>0</v>
      </c>
      <c r="G147" s="143">
        <f>SUM(G148:G150)</f>
        <v>0</v>
      </c>
      <c r="H147" s="143">
        <f>SUM(H148:H150)</f>
        <v>0</v>
      </c>
      <c r="I147" s="132">
        <f>F147-G147</f>
        <v>0</v>
      </c>
    </row>
    <row r="148" spans="2:9" ht="15">
      <c r="B148" s="164" t="s">
        <v>324</v>
      </c>
      <c r="C148" s="163"/>
      <c r="D148" s="143"/>
      <c r="E148" s="132"/>
      <c r="F148" s="132">
        <f>D148+E148</f>
        <v>0</v>
      </c>
      <c r="G148" s="132"/>
      <c r="H148" s="132"/>
      <c r="I148" s="132">
        <f>F148-G148</f>
        <v>0</v>
      </c>
    </row>
    <row r="149" spans="2:9" ht="15">
      <c r="B149" s="164" t="s">
        <v>323</v>
      </c>
      <c r="C149" s="163"/>
      <c r="D149" s="143"/>
      <c r="E149" s="132"/>
      <c r="F149" s="132">
        <f>D149+E149</f>
        <v>0</v>
      </c>
      <c r="G149" s="132"/>
      <c r="H149" s="132"/>
      <c r="I149" s="132">
        <f>F149-G149</f>
        <v>0</v>
      </c>
    </row>
    <row r="150" spans="2:9" ht="15">
      <c r="B150" s="164" t="s">
        <v>322</v>
      </c>
      <c r="C150" s="163"/>
      <c r="D150" s="143"/>
      <c r="E150" s="132"/>
      <c r="F150" s="132">
        <f>D150+E150</f>
        <v>0</v>
      </c>
      <c r="G150" s="132"/>
      <c r="H150" s="132"/>
      <c r="I150" s="132">
        <f>F150-G150</f>
        <v>0</v>
      </c>
    </row>
    <row r="151" spans="2:9" ht="15">
      <c r="B151" s="162" t="s">
        <v>321</v>
      </c>
      <c r="C151" s="161"/>
      <c r="D151" s="143">
        <f>SUM(D152:D158)</f>
        <v>0</v>
      </c>
      <c r="E151" s="143">
        <f>SUM(E152:E158)</f>
        <v>0</v>
      </c>
      <c r="F151" s="143">
        <f>SUM(F152:F158)</f>
        <v>0</v>
      </c>
      <c r="G151" s="143">
        <f>SUM(G152:G158)</f>
        <v>0</v>
      </c>
      <c r="H151" s="143">
        <f>SUM(H152:H158)</f>
        <v>0</v>
      </c>
      <c r="I151" s="132">
        <f>F151-G151</f>
        <v>0</v>
      </c>
    </row>
    <row r="152" spans="2:9" ht="15">
      <c r="B152" s="164" t="s">
        <v>320</v>
      </c>
      <c r="C152" s="163"/>
      <c r="D152" s="143"/>
      <c r="E152" s="132"/>
      <c r="F152" s="132">
        <f>D152+E152</f>
        <v>0</v>
      </c>
      <c r="G152" s="132"/>
      <c r="H152" s="132"/>
      <c r="I152" s="132">
        <f>F152-G152</f>
        <v>0</v>
      </c>
    </row>
    <row r="153" spans="2:9" ht="15">
      <c r="B153" s="164" t="s">
        <v>319</v>
      </c>
      <c r="C153" s="163"/>
      <c r="D153" s="143"/>
      <c r="E153" s="132"/>
      <c r="F153" s="132">
        <f>D153+E153</f>
        <v>0</v>
      </c>
      <c r="G153" s="132"/>
      <c r="H153" s="132"/>
      <c r="I153" s="132">
        <f>F153-G153</f>
        <v>0</v>
      </c>
    </row>
    <row r="154" spans="2:9" ht="15">
      <c r="B154" s="164" t="s">
        <v>318</v>
      </c>
      <c r="C154" s="163"/>
      <c r="D154" s="143"/>
      <c r="E154" s="132"/>
      <c r="F154" s="132">
        <f>D154+E154</f>
        <v>0</v>
      </c>
      <c r="G154" s="132"/>
      <c r="H154" s="132"/>
      <c r="I154" s="132">
        <f>F154-G154</f>
        <v>0</v>
      </c>
    </row>
    <row r="155" spans="2:9" ht="15">
      <c r="B155" s="164" t="s">
        <v>317</v>
      </c>
      <c r="C155" s="163"/>
      <c r="D155" s="143"/>
      <c r="E155" s="132"/>
      <c r="F155" s="132">
        <f>D155+E155</f>
        <v>0</v>
      </c>
      <c r="G155" s="132"/>
      <c r="H155" s="132"/>
      <c r="I155" s="132">
        <f>F155-G155</f>
        <v>0</v>
      </c>
    </row>
    <row r="156" spans="2:9" ht="15">
      <c r="B156" s="164" t="s">
        <v>316</v>
      </c>
      <c r="C156" s="163"/>
      <c r="D156" s="143"/>
      <c r="E156" s="132"/>
      <c r="F156" s="132">
        <f>D156+E156</f>
        <v>0</v>
      </c>
      <c r="G156" s="132"/>
      <c r="H156" s="132"/>
      <c r="I156" s="132">
        <f>F156-G156</f>
        <v>0</v>
      </c>
    </row>
    <row r="157" spans="2:9" ht="15">
      <c r="B157" s="164" t="s">
        <v>315</v>
      </c>
      <c r="C157" s="163"/>
      <c r="D157" s="143"/>
      <c r="E157" s="132"/>
      <c r="F157" s="132">
        <f>D157+E157</f>
        <v>0</v>
      </c>
      <c r="G157" s="132"/>
      <c r="H157" s="132"/>
      <c r="I157" s="132">
        <f>F157-G157</f>
        <v>0</v>
      </c>
    </row>
    <row r="158" spans="2:9" ht="15">
      <c r="B158" s="164" t="s">
        <v>314</v>
      </c>
      <c r="C158" s="163"/>
      <c r="D158" s="143"/>
      <c r="E158" s="132"/>
      <c r="F158" s="132">
        <f>D158+E158</f>
        <v>0</v>
      </c>
      <c r="G158" s="132"/>
      <c r="H158" s="132"/>
      <c r="I158" s="132">
        <f>F158-G158</f>
        <v>0</v>
      </c>
    </row>
    <row r="159" spans="2:9" ht="15">
      <c r="B159" s="162"/>
      <c r="C159" s="161"/>
      <c r="D159" s="143"/>
      <c r="E159" s="132"/>
      <c r="F159" s="132"/>
      <c r="G159" s="132"/>
      <c r="H159" s="132"/>
      <c r="I159" s="132"/>
    </row>
    <row r="160" spans="2:9" ht="15">
      <c r="B160" s="160" t="s">
        <v>313</v>
      </c>
      <c r="C160" s="159"/>
      <c r="D160" s="158">
        <f>D10+D85</f>
        <v>264094556</v>
      </c>
      <c r="E160" s="158">
        <f>E10+E85</f>
        <v>-83959244.29</v>
      </c>
      <c r="F160" s="158">
        <f>F10+F85</f>
        <v>180135311.70999998</v>
      </c>
      <c r="G160" s="158">
        <f>G10+G85</f>
        <v>65330477.72</v>
      </c>
      <c r="H160" s="158">
        <f>H10+H85</f>
        <v>65319990.32</v>
      </c>
      <c r="I160" s="158">
        <f>I10+I85</f>
        <v>114804833.98999998</v>
      </c>
    </row>
    <row r="161" spans="2:9" ht="13.5" thickBot="1">
      <c r="B161" s="157"/>
      <c r="C161" s="156"/>
      <c r="D161" s="155"/>
      <c r="E161" s="128"/>
      <c r="F161" s="128"/>
      <c r="G161" s="128"/>
      <c r="H161" s="128"/>
      <c r="I161" s="128"/>
    </row>
  </sheetData>
  <mergeCells count="12">
    <mergeCell ref="B49:C49"/>
    <mergeCell ref="B63:C63"/>
    <mergeCell ref="B114:C114"/>
    <mergeCell ref="B7:C9"/>
    <mergeCell ref="B2:I2"/>
    <mergeCell ref="B3:I3"/>
    <mergeCell ref="B4:I4"/>
    <mergeCell ref="B5:I5"/>
    <mergeCell ref="B6:I6"/>
    <mergeCell ref="I7:I9"/>
    <mergeCell ref="D7:H8"/>
    <mergeCell ref="B39:C39"/>
  </mergeCells>
  <printOptions/>
  <pageMargins left="0.7086614173228347" right="0.7086614173228347" top="0.35433070866141736" bottom="0.35433070866141736" header="0.31496062992125984" footer="0.31496062992125984"/>
  <pageSetup fitToHeight="0" fitToWidth="1" horizontalDpi="600" verticalDpi="600" orientation="portrait" scale="59" r:id="rId2"/>
  <rowBreaks count="1" manualBreakCount="1">
    <brk id="84" max="16383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4B8884-94AF-4200-A1BA-B90F8CB7F4A1}">
  <sheetPr>
    <pageSetUpPr fitToPage="1"/>
  </sheetPr>
  <dimension ref="B2:H30"/>
  <sheetViews>
    <sheetView workbookViewId="0" topLeftCell="A1">
      <pane ySplit="8" topLeftCell="A30" activePane="bottomLeft" state="frozen"/>
      <selection pane="bottomLeft" activeCell="B37" sqref="B37"/>
    </sheetView>
  </sheetViews>
  <sheetFormatPr defaultColWidth="11.00390625" defaultRowHeight="15"/>
  <cols>
    <col min="1" max="1" width="4.421875" style="1" customWidth="1"/>
    <col min="2" max="2" width="39.00390625" style="1" customWidth="1"/>
    <col min="3" max="3" width="14.00390625" style="1" customWidth="1"/>
    <col min="4" max="4" width="13.28125" style="1" customWidth="1"/>
    <col min="5" max="5" width="12.8515625" style="1" customWidth="1"/>
    <col min="6" max="6" width="13.00390625" style="1" customWidth="1"/>
    <col min="7" max="7" width="14.28125" style="1" customWidth="1"/>
    <col min="8" max="8" width="13.57421875" style="1" customWidth="1"/>
    <col min="9" max="16384" width="11.00390625" style="1" customWidth="1"/>
  </cols>
  <sheetData>
    <row r="1" ht="13.5" thickBot="1"/>
    <row r="2" spans="2:8" ht="15">
      <c r="B2" s="193" t="s">
        <v>120</v>
      </c>
      <c r="C2" s="192"/>
      <c r="D2" s="192"/>
      <c r="E2" s="192"/>
      <c r="F2" s="192"/>
      <c r="G2" s="192"/>
      <c r="H2" s="191"/>
    </row>
    <row r="3" spans="2:8" ht="15">
      <c r="B3" s="31" t="s">
        <v>394</v>
      </c>
      <c r="C3" s="32"/>
      <c r="D3" s="32"/>
      <c r="E3" s="32"/>
      <c r="F3" s="32"/>
      <c r="G3" s="32"/>
      <c r="H3" s="33"/>
    </row>
    <row r="4" spans="2:8" ht="15">
      <c r="B4" s="31" t="s">
        <v>400</v>
      </c>
      <c r="C4" s="32"/>
      <c r="D4" s="32"/>
      <c r="E4" s="32"/>
      <c r="F4" s="32"/>
      <c r="G4" s="32"/>
      <c r="H4" s="33"/>
    </row>
    <row r="5" spans="2:8" ht="15">
      <c r="B5" s="31" t="s">
        <v>173</v>
      </c>
      <c r="C5" s="32"/>
      <c r="D5" s="32"/>
      <c r="E5" s="32"/>
      <c r="F5" s="32"/>
      <c r="G5" s="32"/>
      <c r="H5" s="33"/>
    </row>
    <row r="6" spans="2:8" ht="13.5" thickBot="1">
      <c r="B6" s="34" t="s">
        <v>1</v>
      </c>
      <c r="C6" s="35"/>
      <c r="D6" s="35"/>
      <c r="E6" s="35"/>
      <c r="F6" s="35"/>
      <c r="G6" s="35"/>
      <c r="H6" s="36"/>
    </row>
    <row r="7" spans="2:8" ht="13.5" thickBot="1">
      <c r="B7" s="118" t="s">
        <v>2</v>
      </c>
      <c r="C7" s="190" t="s">
        <v>392</v>
      </c>
      <c r="D7" s="189"/>
      <c r="E7" s="189"/>
      <c r="F7" s="189"/>
      <c r="G7" s="188"/>
      <c r="H7" s="118" t="s">
        <v>391</v>
      </c>
    </row>
    <row r="8" spans="2:8" ht="26.25" thickBot="1">
      <c r="B8" s="116"/>
      <c r="C8" s="27" t="s">
        <v>242</v>
      </c>
      <c r="D8" s="27" t="s">
        <v>308</v>
      </c>
      <c r="E8" s="27" t="s">
        <v>307</v>
      </c>
      <c r="F8" s="27" t="s">
        <v>212</v>
      </c>
      <c r="G8" s="27" t="s">
        <v>210</v>
      </c>
      <c r="H8" s="116"/>
    </row>
    <row r="9" spans="2:8" ht="15">
      <c r="B9" s="181" t="s">
        <v>399</v>
      </c>
      <c r="C9" s="187">
        <f>SUM(C10:C17)</f>
        <v>10589875</v>
      </c>
      <c r="D9" s="187">
        <f>SUM(D10:D17)</f>
        <v>1060455.49</v>
      </c>
      <c r="E9" s="187">
        <f>SUM(E10:E17)</f>
        <v>11650330.49</v>
      </c>
      <c r="F9" s="187">
        <f>SUM(F10:F17)</f>
        <v>7042955.51</v>
      </c>
      <c r="G9" s="187">
        <f>SUM(G10:G17)</f>
        <v>7032467.5</v>
      </c>
      <c r="H9" s="187">
        <f>SUM(H10:H17)</f>
        <v>4607374.98</v>
      </c>
    </row>
    <row r="10" spans="2:8" ht="12.75" customHeight="1">
      <c r="B10" s="183" t="s">
        <v>397</v>
      </c>
      <c r="C10" s="184">
        <v>10589875</v>
      </c>
      <c r="D10" s="184">
        <v>1060455.49</v>
      </c>
      <c r="E10" s="184">
        <f>C10+D10</f>
        <v>11650330.49</v>
      </c>
      <c r="F10" s="184">
        <v>7042955.51</v>
      </c>
      <c r="G10" s="184">
        <v>7032467.5</v>
      </c>
      <c r="H10" s="132">
        <f>E10-F10</f>
        <v>4607374.98</v>
      </c>
    </row>
    <row r="11" spans="2:8" ht="15">
      <c r="B11" s="183" t="s">
        <v>396</v>
      </c>
      <c r="C11" s="7">
        <v>0</v>
      </c>
      <c r="D11" s="7">
        <v>0</v>
      </c>
      <c r="E11" s="7">
        <f>C11+D11</f>
        <v>0</v>
      </c>
      <c r="F11" s="7">
        <v>0</v>
      </c>
      <c r="G11" s="7">
        <v>0</v>
      </c>
      <c r="H11" s="132">
        <f>E11-F11</f>
        <v>0</v>
      </c>
    </row>
    <row r="12" spans="2:8" ht="15">
      <c r="B12" s="183" t="s">
        <v>395</v>
      </c>
      <c r="C12" s="7">
        <v>0</v>
      </c>
      <c r="D12" s="7">
        <v>0</v>
      </c>
      <c r="E12" s="7">
        <f>C12+D12</f>
        <v>0</v>
      </c>
      <c r="F12" s="7">
        <v>0</v>
      </c>
      <c r="G12" s="7">
        <v>0</v>
      </c>
      <c r="H12" s="132">
        <f>E12-F12</f>
        <v>0</v>
      </c>
    </row>
    <row r="13" spans="2:8" ht="15">
      <c r="B13" s="183"/>
      <c r="C13" s="7"/>
      <c r="D13" s="7"/>
      <c r="E13" s="7"/>
      <c r="F13" s="7"/>
      <c r="G13" s="7"/>
      <c r="H13" s="132">
        <f>E13-F13</f>
        <v>0</v>
      </c>
    </row>
    <row r="14" spans="2:8" ht="15">
      <c r="B14" s="183"/>
      <c r="C14" s="7"/>
      <c r="D14" s="7"/>
      <c r="E14" s="7"/>
      <c r="F14" s="7"/>
      <c r="G14" s="7"/>
      <c r="H14" s="132">
        <f>E14-F14</f>
        <v>0</v>
      </c>
    </row>
    <row r="15" spans="2:8" ht="15">
      <c r="B15" s="183"/>
      <c r="C15" s="7"/>
      <c r="D15" s="7"/>
      <c r="E15" s="7"/>
      <c r="F15" s="7"/>
      <c r="G15" s="7"/>
      <c r="H15" s="132">
        <f>E15-F15</f>
        <v>0</v>
      </c>
    </row>
    <row r="16" spans="2:8" ht="15">
      <c r="B16" s="183"/>
      <c r="C16" s="7"/>
      <c r="D16" s="7"/>
      <c r="E16" s="7"/>
      <c r="F16" s="7"/>
      <c r="G16" s="7"/>
      <c r="H16" s="132">
        <f>E16-F16</f>
        <v>0</v>
      </c>
    </row>
    <row r="17" spans="2:8" ht="15">
      <c r="B17" s="183"/>
      <c r="C17" s="7"/>
      <c r="D17" s="7"/>
      <c r="E17" s="7"/>
      <c r="F17" s="7"/>
      <c r="G17" s="7"/>
      <c r="H17" s="132">
        <f>E17-F17</f>
        <v>0</v>
      </c>
    </row>
    <row r="18" spans="2:8" ht="15">
      <c r="B18" s="182"/>
      <c r="C18" s="7"/>
      <c r="D18" s="7"/>
      <c r="E18" s="7"/>
      <c r="F18" s="7"/>
      <c r="G18" s="7"/>
      <c r="H18" s="7"/>
    </row>
    <row r="19" spans="2:8" ht="15">
      <c r="B19" s="186" t="s">
        <v>398</v>
      </c>
      <c r="C19" s="185">
        <f>SUM(C20:C27)</f>
        <v>253504681</v>
      </c>
      <c r="D19" s="185">
        <f>SUM(D20:D27)</f>
        <v>-85019699.78</v>
      </c>
      <c r="E19" s="185">
        <f>SUM(E20:E27)</f>
        <v>168484981.22</v>
      </c>
      <c r="F19" s="185">
        <f>SUM(F20:F27)</f>
        <v>58287522</v>
      </c>
      <c r="G19" s="185">
        <f>SUM(G20:G27)</f>
        <v>58287522.82</v>
      </c>
      <c r="H19" s="185">
        <f>SUM(H20:H27)</f>
        <v>110197459.22</v>
      </c>
    </row>
    <row r="20" spans="2:8" ht="15">
      <c r="B20" s="183" t="s">
        <v>397</v>
      </c>
      <c r="C20" s="184">
        <v>253504681</v>
      </c>
      <c r="D20" s="184">
        <v>-85019699.78</v>
      </c>
      <c r="E20" s="184">
        <f>C20+D20</f>
        <v>168484981.22</v>
      </c>
      <c r="F20" s="184">
        <v>58287522</v>
      </c>
      <c r="G20" s="184">
        <v>58287522.82</v>
      </c>
      <c r="H20" s="132">
        <f>E20-F20</f>
        <v>110197459.22</v>
      </c>
    </row>
    <row r="21" spans="2:8" ht="15">
      <c r="B21" s="183" t="s">
        <v>396</v>
      </c>
      <c r="C21" s="184">
        <v>0</v>
      </c>
      <c r="D21" s="184">
        <v>0</v>
      </c>
      <c r="E21" s="184">
        <f>C21+D21</f>
        <v>0</v>
      </c>
      <c r="F21" s="184">
        <v>0</v>
      </c>
      <c r="G21" s="184">
        <v>0</v>
      </c>
      <c r="H21" s="132">
        <f>E21-F21</f>
        <v>0</v>
      </c>
    </row>
    <row r="22" spans="2:8" ht="15">
      <c r="B22" s="183" t="s">
        <v>395</v>
      </c>
      <c r="C22" s="184">
        <v>0</v>
      </c>
      <c r="D22" s="184">
        <v>0</v>
      </c>
      <c r="E22" s="184">
        <f>C22+D22</f>
        <v>0</v>
      </c>
      <c r="F22" s="184">
        <v>0</v>
      </c>
      <c r="G22" s="184">
        <v>0</v>
      </c>
      <c r="H22" s="132">
        <f>E22-F22</f>
        <v>0</v>
      </c>
    </row>
    <row r="23" spans="2:8" ht="15">
      <c r="B23" s="183"/>
      <c r="C23" s="184"/>
      <c r="D23" s="184"/>
      <c r="E23" s="184"/>
      <c r="F23" s="184"/>
      <c r="G23" s="184"/>
      <c r="H23" s="132">
        <f>E23-F23</f>
        <v>0</v>
      </c>
    </row>
    <row r="24" spans="2:8" ht="15">
      <c r="B24" s="183"/>
      <c r="C24" s="7"/>
      <c r="D24" s="7"/>
      <c r="E24" s="7"/>
      <c r="F24" s="7"/>
      <c r="G24" s="7"/>
      <c r="H24" s="132">
        <f>E24-F24</f>
        <v>0</v>
      </c>
    </row>
    <row r="25" spans="2:8" ht="15">
      <c r="B25" s="183"/>
      <c r="C25" s="7"/>
      <c r="D25" s="7"/>
      <c r="E25" s="7"/>
      <c r="F25" s="7"/>
      <c r="G25" s="7"/>
      <c r="H25" s="132">
        <f>E25-F25</f>
        <v>0</v>
      </c>
    </row>
    <row r="26" spans="2:8" ht="15">
      <c r="B26" s="183"/>
      <c r="C26" s="7"/>
      <c r="D26" s="7"/>
      <c r="E26" s="7"/>
      <c r="F26" s="7"/>
      <c r="G26" s="7"/>
      <c r="H26" s="132">
        <f>E26-F26</f>
        <v>0</v>
      </c>
    </row>
    <row r="27" spans="2:8" ht="15">
      <c r="B27" s="183"/>
      <c r="C27" s="7"/>
      <c r="D27" s="7"/>
      <c r="E27" s="7"/>
      <c r="F27" s="7"/>
      <c r="G27" s="7"/>
      <c r="H27" s="132">
        <f>E27-F27</f>
        <v>0</v>
      </c>
    </row>
    <row r="28" spans="2:8" ht="15">
      <c r="B28" s="182"/>
      <c r="C28" s="7"/>
      <c r="D28" s="7"/>
      <c r="E28" s="7"/>
      <c r="F28" s="7"/>
      <c r="G28" s="7"/>
      <c r="H28" s="132">
        <f>E28-F28</f>
        <v>0</v>
      </c>
    </row>
    <row r="29" spans="2:8" ht="15">
      <c r="B29" s="181" t="s">
        <v>313</v>
      </c>
      <c r="C29" s="180">
        <f>C9+C19</f>
        <v>264094556</v>
      </c>
      <c r="D29" s="180">
        <f>D9+D19</f>
        <v>-83959244.29</v>
      </c>
      <c r="E29" s="180">
        <f>E9+E19</f>
        <v>180135311.71</v>
      </c>
      <c r="F29" s="180">
        <f>F9+F19</f>
        <v>65330477.51</v>
      </c>
      <c r="G29" s="180">
        <f>G9+G19</f>
        <v>65319990.32</v>
      </c>
      <c r="H29" s="180">
        <f>H9+H19</f>
        <v>114804834.2</v>
      </c>
    </row>
    <row r="30" spans="2:8" ht="13.5" thickBot="1">
      <c r="B30" s="179"/>
      <c r="C30" s="13"/>
      <c r="D30" s="13"/>
      <c r="E30" s="13"/>
      <c r="F30" s="13"/>
      <c r="G30" s="13"/>
      <c r="H30" s="13"/>
    </row>
  </sheetData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1BC9FC-E98E-46A4-9833-299BC4D1250A}">
  <sheetPr>
    <pageSetUpPr fitToPage="1"/>
  </sheetPr>
  <dimension ref="A2:G86"/>
  <sheetViews>
    <sheetView workbookViewId="0" topLeftCell="A1">
      <pane ySplit="9" topLeftCell="A86" activePane="bottomLeft" state="frozen"/>
      <selection pane="bottomLeft" activeCell="A95" sqref="A95"/>
    </sheetView>
  </sheetViews>
  <sheetFormatPr defaultColWidth="11.00390625" defaultRowHeight="15"/>
  <cols>
    <col min="1" max="1" width="52.8515625" style="1" customWidth="1"/>
    <col min="2" max="2" width="9.8515625" style="1" bestFit="1" customWidth="1"/>
    <col min="3" max="3" width="14.421875" style="1" customWidth="1"/>
    <col min="4" max="4" width="13.8515625" style="1" customWidth="1"/>
    <col min="5" max="5" width="14.140625" style="1" customWidth="1"/>
    <col min="6" max="6" width="14.57421875" style="1" customWidth="1"/>
    <col min="7" max="7" width="15.28125" style="1" bestFit="1" customWidth="1"/>
    <col min="8" max="16384" width="11.00390625" style="1" customWidth="1"/>
  </cols>
  <sheetData>
    <row r="1" ht="13.5" thickBot="1"/>
    <row r="2" spans="1:7" ht="15">
      <c r="A2" s="28" t="s">
        <v>120</v>
      </c>
      <c r="B2" s="29"/>
      <c r="C2" s="29"/>
      <c r="D2" s="29"/>
      <c r="E2" s="29"/>
      <c r="F2" s="29"/>
      <c r="G2" s="178"/>
    </row>
    <row r="3" spans="1:7" ht="15">
      <c r="A3" s="126" t="s">
        <v>394</v>
      </c>
      <c r="B3" s="125"/>
      <c r="C3" s="125"/>
      <c r="D3" s="125"/>
      <c r="E3" s="125"/>
      <c r="F3" s="125"/>
      <c r="G3" s="177"/>
    </row>
    <row r="4" spans="1:7" ht="15">
      <c r="A4" s="126" t="s">
        <v>435</v>
      </c>
      <c r="B4" s="125"/>
      <c r="C4" s="125"/>
      <c r="D4" s="125"/>
      <c r="E4" s="125"/>
      <c r="F4" s="125"/>
      <c r="G4" s="177"/>
    </row>
    <row r="5" spans="1:7" ht="15">
      <c r="A5" s="126" t="s">
        <v>173</v>
      </c>
      <c r="B5" s="125"/>
      <c r="C5" s="125"/>
      <c r="D5" s="125"/>
      <c r="E5" s="125"/>
      <c r="F5" s="125"/>
      <c r="G5" s="177"/>
    </row>
    <row r="6" spans="1:7" ht="13.5" thickBot="1">
      <c r="A6" s="123" t="s">
        <v>1</v>
      </c>
      <c r="B6" s="122"/>
      <c r="C6" s="122"/>
      <c r="D6" s="122"/>
      <c r="E6" s="122"/>
      <c r="F6" s="122"/>
      <c r="G6" s="176"/>
    </row>
    <row r="7" spans="1:7" ht="15.75" customHeight="1">
      <c r="A7" s="28" t="s">
        <v>2</v>
      </c>
      <c r="B7" s="193" t="s">
        <v>392</v>
      </c>
      <c r="C7" s="192"/>
      <c r="D7" s="192"/>
      <c r="E7" s="192"/>
      <c r="F7" s="191"/>
      <c r="G7" s="118" t="s">
        <v>391</v>
      </c>
    </row>
    <row r="8" spans="1:7" ht="15.75" customHeight="1" thickBot="1">
      <c r="A8" s="126"/>
      <c r="B8" s="34"/>
      <c r="C8" s="35"/>
      <c r="D8" s="35"/>
      <c r="E8" s="35"/>
      <c r="F8" s="36"/>
      <c r="G8" s="204"/>
    </row>
    <row r="9" spans="1:7" ht="26.25" thickBot="1">
      <c r="A9" s="123"/>
      <c r="B9" s="203" t="s">
        <v>242</v>
      </c>
      <c r="C9" s="27" t="s">
        <v>390</v>
      </c>
      <c r="D9" s="27" t="s">
        <v>389</v>
      </c>
      <c r="E9" s="27" t="s">
        <v>212</v>
      </c>
      <c r="F9" s="27" t="s">
        <v>210</v>
      </c>
      <c r="G9" s="116"/>
    </row>
    <row r="10" spans="1:7" ht="15">
      <c r="A10" s="202"/>
      <c r="B10" s="201"/>
      <c r="C10" s="201"/>
      <c r="D10" s="201"/>
      <c r="E10" s="201"/>
      <c r="F10" s="201"/>
      <c r="G10" s="201"/>
    </row>
    <row r="11" spans="1:7" ht="15">
      <c r="A11" s="196" t="s">
        <v>434</v>
      </c>
      <c r="B11" s="82">
        <f>B12+B22+B31+B42</f>
        <v>10589875</v>
      </c>
      <c r="C11" s="82">
        <f>C12+C22+C31+C42</f>
        <v>1060455.49</v>
      </c>
      <c r="D11" s="82">
        <f>D12+D22+D31+D42</f>
        <v>11650330.49</v>
      </c>
      <c r="E11" s="82">
        <f>E12+E22+E31+E42</f>
        <v>7042955.51</v>
      </c>
      <c r="F11" s="82">
        <f>F12+F22+F31+F42</f>
        <v>7032467.5</v>
      </c>
      <c r="G11" s="82">
        <f>G12+G22+G31+G42</f>
        <v>4607374.98</v>
      </c>
    </row>
    <row r="12" spans="1:7" ht="15">
      <c r="A12" s="196" t="s">
        <v>432</v>
      </c>
      <c r="B12" s="82">
        <f>SUM(B13:B20)</f>
        <v>0</v>
      </c>
      <c r="C12" s="82">
        <f>SUM(C13:C20)</f>
        <v>0</v>
      </c>
      <c r="D12" s="82">
        <f>SUM(D13:D20)</f>
        <v>0</v>
      </c>
      <c r="E12" s="82">
        <f>SUM(E13:E20)</f>
        <v>0</v>
      </c>
      <c r="F12" s="82">
        <f>SUM(F13:F20)</f>
        <v>0</v>
      </c>
      <c r="G12" s="82">
        <f>D12-E12</f>
        <v>0</v>
      </c>
    </row>
    <row r="13" spans="1:7" ht="15">
      <c r="A13" s="198" t="s">
        <v>431</v>
      </c>
      <c r="B13" s="85"/>
      <c r="C13" s="85"/>
      <c r="D13" s="85">
        <f>B13+C13</f>
        <v>0</v>
      </c>
      <c r="E13" s="85"/>
      <c r="F13" s="85"/>
      <c r="G13" s="85">
        <f>D13-E13</f>
        <v>0</v>
      </c>
    </row>
    <row r="14" spans="1:7" ht="15">
      <c r="A14" s="198" t="s">
        <v>430</v>
      </c>
      <c r="B14" s="85"/>
      <c r="C14" s="85"/>
      <c r="D14" s="85">
        <f>B14+C14</f>
        <v>0</v>
      </c>
      <c r="E14" s="85"/>
      <c r="F14" s="85"/>
      <c r="G14" s="85">
        <f>D14-E14</f>
        <v>0</v>
      </c>
    </row>
    <row r="15" spans="1:7" ht="15">
      <c r="A15" s="198" t="s">
        <v>429</v>
      </c>
      <c r="B15" s="85"/>
      <c r="C15" s="85"/>
      <c r="D15" s="85">
        <f>B15+C15</f>
        <v>0</v>
      </c>
      <c r="E15" s="85"/>
      <c r="F15" s="85"/>
      <c r="G15" s="85">
        <f>D15-E15</f>
        <v>0</v>
      </c>
    </row>
    <row r="16" spans="1:7" ht="15">
      <c r="A16" s="198" t="s">
        <v>428</v>
      </c>
      <c r="B16" s="85"/>
      <c r="C16" s="85"/>
      <c r="D16" s="85">
        <f>B16+C16</f>
        <v>0</v>
      </c>
      <c r="E16" s="85"/>
      <c r="F16" s="85"/>
      <c r="G16" s="85">
        <f>D16-E16</f>
        <v>0</v>
      </c>
    </row>
    <row r="17" spans="1:7" ht="15">
      <c r="A17" s="198" t="s">
        <v>427</v>
      </c>
      <c r="B17" s="85"/>
      <c r="C17" s="85"/>
      <c r="D17" s="85">
        <f>B17+C17</f>
        <v>0</v>
      </c>
      <c r="E17" s="85"/>
      <c r="F17" s="85"/>
      <c r="G17" s="85">
        <f>D17-E17</f>
        <v>0</v>
      </c>
    </row>
    <row r="18" spans="1:7" ht="15">
      <c r="A18" s="198" t="s">
        <v>426</v>
      </c>
      <c r="B18" s="85"/>
      <c r="C18" s="85"/>
      <c r="D18" s="85">
        <f>B18+C18</f>
        <v>0</v>
      </c>
      <c r="E18" s="85"/>
      <c r="F18" s="85"/>
      <c r="G18" s="85">
        <f>D18-E18</f>
        <v>0</v>
      </c>
    </row>
    <row r="19" spans="1:7" ht="15">
      <c r="A19" s="198" t="s">
        <v>425</v>
      </c>
      <c r="B19" s="85"/>
      <c r="C19" s="85"/>
      <c r="D19" s="85">
        <f>B19+C19</f>
        <v>0</v>
      </c>
      <c r="E19" s="85"/>
      <c r="F19" s="85"/>
      <c r="G19" s="85">
        <f>D19-E19</f>
        <v>0</v>
      </c>
    </row>
    <row r="20" spans="1:7" ht="15">
      <c r="A20" s="198" t="s">
        <v>424</v>
      </c>
      <c r="B20" s="85"/>
      <c r="C20" s="85"/>
      <c r="D20" s="85">
        <f>B20+C20</f>
        <v>0</v>
      </c>
      <c r="E20" s="85"/>
      <c r="F20" s="85"/>
      <c r="G20" s="85">
        <f>D20-E20</f>
        <v>0</v>
      </c>
    </row>
    <row r="21" spans="1:7" ht="15">
      <c r="A21" s="197"/>
      <c r="B21" s="85"/>
      <c r="C21" s="85"/>
      <c r="D21" s="85"/>
      <c r="E21" s="85"/>
      <c r="F21" s="85"/>
      <c r="G21" s="85"/>
    </row>
    <row r="22" spans="1:7" ht="15">
      <c r="A22" s="196" t="s">
        <v>423</v>
      </c>
      <c r="B22" s="82">
        <f>SUM(B23:B29)</f>
        <v>10589875</v>
      </c>
      <c r="C22" s="82">
        <f>SUM(C23:C29)</f>
        <v>1060455.49</v>
      </c>
      <c r="D22" s="82">
        <f>SUM(D23:D29)</f>
        <v>11650330.49</v>
      </c>
      <c r="E22" s="82">
        <f>SUM(E23:E29)</f>
        <v>7042955.51</v>
      </c>
      <c r="F22" s="82">
        <f>SUM(F23:F29)</f>
        <v>7032467.5</v>
      </c>
      <c r="G22" s="82">
        <f>D22-E22</f>
        <v>4607374.98</v>
      </c>
    </row>
    <row r="23" spans="1:7" ht="15">
      <c r="A23" s="198" t="s">
        <v>422</v>
      </c>
      <c r="B23" s="85"/>
      <c r="C23" s="85"/>
      <c r="D23" s="85">
        <f>B23+C23</f>
        <v>0</v>
      </c>
      <c r="E23" s="85"/>
      <c r="F23" s="85"/>
      <c r="G23" s="85">
        <f>D23-E23</f>
        <v>0</v>
      </c>
    </row>
    <row r="24" spans="1:7" ht="15">
      <c r="A24" s="198" t="s">
        <v>421</v>
      </c>
      <c r="B24" s="85"/>
      <c r="C24" s="85"/>
      <c r="D24" s="85">
        <f>B24+C24</f>
        <v>0</v>
      </c>
      <c r="E24" s="85"/>
      <c r="F24" s="85"/>
      <c r="G24" s="85">
        <f>D24-E24</f>
        <v>0</v>
      </c>
    </row>
    <row r="25" spans="1:7" ht="15">
      <c r="A25" s="198" t="s">
        <v>420</v>
      </c>
      <c r="B25" s="85"/>
      <c r="C25" s="85"/>
      <c r="D25" s="85">
        <f>B25+C25</f>
        <v>0</v>
      </c>
      <c r="E25" s="85"/>
      <c r="F25" s="85"/>
      <c r="G25" s="85">
        <f>D25-E25</f>
        <v>0</v>
      </c>
    </row>
    <row r="26" spans="1:7" ht="15">
      <c r="A26" s="198" t="s">
        <v>419</v>
      </c>
      <c r="B26" s="85"/>
      <c r="C26" s="85"/>
      <c r="D26" s="85">
        <f>B26+C26</f>
        <v>0</v>
      </c>
      <c r="E26" s="85"/>
      <c r="F26" s="85"/>
      <c r="G26" s="85">
        <f>D26-E26</f>
        <v>0</v>
      </c>
    </row>
    <row r="27" spans="1:7" ht="15">
      <c r="A27" s="198" t="s">
        <v>418</v>
      </c>
      <c r="B27" s="85">
        <v>10589875</v>
      </c>
      <c r="C27" s="85">
        <v>1060455.49</v>
      </c>
      <c r="D27" s="85">
        <f>B27+C27</f>
        <v>11650330.49</v>
      </c>
      <c r="E27" s="85">
        <v>7042955.51</v>
      </c>
      <c r="F27" s="85">
        <v>7032467.5</v>
      </c>
      <c r="G27" s="85">
        <f>D27-E27</f>
        <v>4607374.98</v>
      </c>
    </row>
    <row r="28" spans="1:7" ht="15">
      <c r="A28" s="198" t="s">
        <v>417</v>
      </c>
      <c r="B28" s="85"/>
      <c r="C28" s="85"/>
      <c r="D28" s="85">
        <f>B28+C28</f>
        <v>0</v>
      </c>
      <c r="E28" s="85"/>
      <c r="F28" s="85"/>
      <c r="G28" s="85">
        <f>D28-E28</f>
        <v>0</v>
      </c>
    </row>
    <row r="29" spans="1:7" ht="15">
      <c r="A29" s="198" t="s">
        <v>416</v>
      </c>
      <c r="B29" s="85"/>
      <c r="C29" s="85"/>
      <c r="D29" s="85">
        <f>B29+C29</f>
        <v>0</v>
      </c>
      <c r="E29" s="85"/>
      <c r="F29" s="85"/>
      <c r="G29" s="85">
        <f>D29-E29</f>
        <v>0</v>
      </c>
    </row>
    <row r="30" spans="1:7" ht="15">
      <c r="A30" s="197"/>
      <c r="B30" s="85"/>
      <c r="C30" s="85"/>
      <c r="D30" s="85"/>
      <c r="E30" s="85"/>
      <c r="F30" s="85"/>
      <c r="G30" s="85"/>
    </row>
    <row r="31" spans="1:7" ht="15">
      <c r="A31" s="196" t="s">
        <v>415</v>
      </c>
      <c r="B31" s="82">
        <f>SUM(B32:B40)</f>
        <v>0</v>
      </c>
      <c r="C31" s="82">
        <f>SUM(C32:C40)</f>
        <v>0</v>
      </c>
      <c r="D31" s="82">
        <f>SUM(D32:D40)</f>
        <v>0</v>
      </c>
      <c r="E31" s="82">
        <f>SUM(E32:E40)</f>
        <v>0</v>
      </c>
      <c r="F31" s="82">
        <f>SUM(F32:F40)</f>
        <v>0</v>
      </c>
      <c r="G31" s="82">
        <f>D31-E31</f>
        <v>0</v>
      </c>
    </row>
    <row r="32" spans="1:7" ht="15">
      <c r="A32" s="198" t="s">
        <v>414</v>
      </c>
      <c r="B32" s="85"/>
      <c r="C32" s="85"/>
      <c r="D32" s="85">
        <f>B32+C32</f>
        <v>0</v>
      </c>
      <c r="E32" s="85"/>
      <c r="F32" s="85"/>
      <c r="G32" s="85">
        <f>D32-E32</f>
        <v>0</v>
      </c>
    </row>
    <row r="33" spans="1:7" ht="15">
      <c r="A33" s="198" t="s">
        <v>413</v>
      </c>
      <c r="B33" s="85"/>
      <c r="C33" s="85"/>
      <c r="D33" s="85">
        <f>B33+C33</f>
        <v>0</v>
      </c>
      <c r="E33" s="85"/>
      <c r="F33" s="85"/>
      <c r="G33" s="85">
        <f>D33-E33</f>
        <v>0</v>
      </c>
    </row>
    <row r="34" spans="1:7" ht="15">
      <c r="A34" s="198" t="s">
        <v>412</v>
      </c>
      <c r="B34" s="85"/>
      <c r="C34" s="85"/>
      <c r="D34" s="85">
        <f>B34+C34</f>
        <v>0</v>
      </c>
      <c r="E34" s="85"/>
      <c r="F34" s="85"/>
      <c r="G34" s="85">
        <f>D34-E34</f>
        <v>0</v>
      </c>
    </row>
    <row r="35" spans="1:7" ht="15">
      <c r="A35" s="198" t="s">
        <v>411</v>
      </c>
      <c r="B35" s="85"/>
      <c r="C35" s="85"/>
      <c r="D35" s="85">
        <f>B35+C35</f>
        <v>0</v>
      </c>
      <c r="E35" s="85"/>
      <c r="F35" s="85"/>
      <c r="G35" s="85">
        <f>D35-E35</f>
        <v>0</v>
      </c>
    </row>
    <row r="36" spans="1:7" ht="15">
      <c r="A36" s="198" t="s">
        <v>410</v>
      </c>
      <c r="B36" s="85"/>
      <c r="C36" s="85"/>
      <c r="D36" s="85">
        <f>B36+C36</f>
        <v>0</v>
      </c>
      <c r="E36" s="85"/>
      <c r="F36" s="85"/>
      <c r="G36" s="85">
        <f>D36-E36</f>
        <v>0</v>
      </c>
    </row>
    <row r="37" spans="1:7" ht="15">
      <c r="A37" s="198" t="s">
        <v>409</v>
      </c>
      <c r="B37" s="85"/>
      <c r="C37" s="85"/>
      <c r="D37" s="85">
        <f>B37+C37</f>
        <v>0</v>
      </c>
      <c r="E37" s="85"/>
      <c r="F37" s="85"/>
      <c r="G37" s="85">
        <f>D37-E37</f>
        <v>0</v>
      </c>
    </row>
    <row r="38" spans="1:7" ht="15">
      <c r="A38" s="198" t="s">
        <v>408</v>
      </c>
      <c r="B38" s="85"/>
      <c r="C38" s="85"/>
      <c r="D38" s="85">
        <f>B38+C38</f>
        <v>0</v>
      </c>
      <c r="E38" s="85"/>
      <c r="F38" s="85"/>
      <c r="G38" s="85">
        <f>D38-E38</f>
        <v>0</v>
      </c>
    </row>
    <row r="39" spans="1:7" ht="15">
      <c r="A39" s="198" t="s">
        <v>407</v>
      </c>
      <c r="B39" s="85"/>
      <c r="C39" s="85"/>
      <c r="D39" s="85">
        <f>B39+C39</f>
        <v>0</v>
      </c>
      <c r="E39" s="85"/>
      <c r="F39" s="85"/>
      <c r="G39" s="85">
        <f>D39-E39</f>
        <v>0</v>
      </c>
    </row>
    <row r="40" spans="1:7" ht="15">
      <c r="A40" s="198" t="s">
        <v>406</v>
      </c>
      <c r="B40" s="85"/>
      <c r="C40" s="85"/>
      <c r="D40" s="85">
        <f>B40+C40</f>
        <v>0</v>
      </c>
      <c r="E40" s="85"/>
      <c r="F40" s="85"/>
      <c r="G40" s="85">
        <f>D40-E40</f>
        <v>0</v>
      </c>
    </row>
    <row r="41" spans="1:7" ht="15">
      <c r="A41" s="197"/>
      <c r="B41" s="85"/>
      <c r="C41" s="85"/>
      <c r="D41" s="85"/>
      <c r="E41" s="85"/>
      <c r="F41" s="85"/>
      <c r="G41" s="85"/>
    </row>
    <row r="42" spans="1:7" ht="15">
      <c r="A42" s="196" t="s">
        <v>405</v>
      </c>
      <c r="B42" s="82">
        <f>SUM(B43:B46)</f>
        <v>0</v>
      </c>
      <c r="C42" s="82">
        <f>SUM(C43:C46)</f>
        <v>0</v>
      </c>
      <c r="D42" s="82">
        <f>SUM(D43:D46)</f>
        <v>0</v>
      </c>
      <c r="E42" s="82">
        <f>SUM(E43:E46)</f>
        <v>0</v>
      </c>
      <c r="F42" s="82">
        <f>SUM(F43:F46)</f>
        <v>0</v>
      </c>
      <c r="G42" s="82">
        <f>D42-E42</f>
        <v>0</v>
      </c>
    </row>
    <row r="43" spans="1:7" ht="15">
      <c r="A43" s="198" t="s">
        <v>404</v>
      </c>
      <c r="B43" s="85"/>
      <c r="C43" s="85"/>
      <c r="D43" s="85">
        <f>B43+C43</f>
        <v>0</v>
      </c>
      <c r="E43" s="85"/>
      <c r="F43" s="85"/>
      <c r="G43" s="85">
        <f>D43-E43</f>
        <v>0</v>
      </c>
    </row>
    <row r="44" spans="1:7" ht="25.5">
      <c r="A44" s="8" t="s">
        <v>403</v>
      </c>
      <c r="B44" s="85"/>
      <c r="C44" s="85"/>
      <c r="D44" s="85">
        <f>B44+C44</f>
        <v>0</v>
      </c>
      <c r="E44" s="85"/>
      <c r="F44" s="85"/>
      <c r="G44" s="85">
        <f>D44-E44</f>
        <v>0</v>
      </c>
    </row>
    <row r="45" spans="1:7" ht="15">
      <c r="A45" s="198" t="s">
        <v>402</v>
      </c>
      <c r="B45" s="85"/>
      <c r="C45" s="85"/>
      <c r="D45" s="85">
        <f>B45+C45</f>
        <v>0</v>
      </c>
      <c r="E45" s="85"/>
      <c r="F45" s="85"/>
      <c r="G45" s="85">
        <f>D45-E45</f>
        <v>0</v>
      </c>
    </row>
    <row r="46" spans="1:7" ht="15">
      <c r="A46" s="198" t="s">
        <v>401</v>
      </c>
      <c r="B46" s="85"/>
      <c r="C46" s="85"/>
      <c r="D46" s="85">
        <f>B46+C46</f>
        <v>0</v>
      </c>
      <c r="E46" s="85"/>
      <c r="F46" s="85"/>
      <c r="G46" s="85">
        <f>D46-E46</f>
        <v>0</v>
      </c>
    </row>
    <row r="47" spans="1:7" ht="15">
      <c r="A47" s="197"/>
      <c r="B47" s="85"/>
      <c r="C47" s="85"/>
      <c r="D47" s="85"/>
      <c r="E47" s="85"/>
      <c r="F47" s="85"/>
      <c r="G47" s="85"/>
    </row>
    <row r="48" spans="1:7" ht="15">
      <c r="A48" s="196" t="s">
        <v>433</v>
      </c>
      <c r="B48" s="82">
        <f>B49+B59+B68+B79</f>
        <v>253504681</v>
      </c>
      <c r="C48" s="82">
        <f>C49+C59+C68+C79</f>
        <v>-85019699.78</v>
      </c>
      <c r="D48" s="82">
        <f>D49+D59+D68+D79</f>
        <v>168484981.22</v>
      </c>
      <c r="E48" s="82">
        <f>E49+E59+E68+E79</f>
        <v>58287522</v>
      </c>
      <c r="F48" s="82">
        <f>F49+F59+F68+F79</f>
        <v>58287522.82</v>
      </c>
      <c r="G48" s="82">
        <f>D48-E48</f>
        <v>110197459.22</v>
      </c>
    </row>
    <row r="49" spans="1:7" ht="15">
      <c r="A49" s="196" t="s">
        <v>432</v>
      </c>
      <c r="B49" s="82">
        <f>SUM(B50:B57)</f>
        <v>0</v>
      </c>
      <c r="C49" s="82">
        <f>SUM(C50:C57)</f>
        <v>0</v>
      </c>
      <c r="D49" s="82">
        <f>SUM(D50:D57)</f>
        <v>0</v>
      </c>
      <c r="E49" s="82">
        <f>SUM(E50:E57)</f>
        <v>0</v>
      </c>
      <c r="F49" s="82">
        <f>SUM(F50:F57)</f>
        <v>0</v>
      </c>
      <c r="G49" s="82">
        <f>D49-E49</f>
        <v>0</v>
      </c>
    </row>
    <row r="50" spans="1:7" ht="15">
      <c r="A50" s="198" t="s">
        <v>431</v>
      </c>
      <c r="B50" s="85"/>
      <c r="C50" s="85"/>
      <c r="D50" s="85">
        <f>B50+C50</f>
        <v>0</v>
      </c>
      <c r="E50" s="85"/>
      <c r="F50" s="85"/>
      <c r="G50" s="85">
        <f>D50-E50</f>
        <v>0</v>
      </c>
    </row>
    <row r="51" spans="1:7" ht="15">
      <c r="A51" s="198" t="s">
        <v>430</v>
      </c>
      <c r="B51" s="85"/>
      <c r="C51" s="85"/>
      <c r="D51" s="85">
        <f>B51+C51</f>
        <v>0</v>
      </c>
      <c r="E51" s="85"/>
      <c r="F51" s="85"/>
      <c r="G51" s="85">
        <f>D51-E51</f>
        <v>0</v>
      </c>
    </row>
    <row r="52" spans="1:7" ht="15">
      <c r="A52" s="198" t="s">
        <v>429</v>
      </c>
      <c r="B52" s="85"/>
      <c r="C52" s="85"/>
      <c r="D52" s="85">
        <f>B52+C52</f>
        <v>0</v>
      </c>
      <c r="E52" s="85"/>
      <c r="F52" s="85"/>
      <c r="G52" s="85">
        <f>D52-E52</f>
        <v>0</v>
      </c>
    </row>
    <row r="53" spans="1:7" ht="15">
      <c r="A53" s="198" t="s">
        <v>428</v>
      </c>
      <c r="B53" s="85"/>
      <c r="C53" s="85"/>
      <c r="D53" s="85">
        <f>B53+C53</f>
        <v>0</v>
      </c>
      <c r="E53" s="85"/>
      <c r="F53" s="85"/>
      <c r="G53" s="85">
        <f>D53-E53</f>
        <v>0</v>
      </c>
    </row>
    <row r="54" spans="1:7" ht="15">
      <c r="A54" s="198" t="s">
        <v>427</v>
      </c>
      <c r="B54" s="85"/>
      <c r="C54" s="85"/>
      <c r="D54" s="85">
        <f>B54+C54</f>
        <v>0</v>
      </c>
      <c r="E54" s="85"/>
      <c r="F54" s="85"/>
      <c r="G54" s="85">
        <f>D54-E54</f>
        <v>0</v>
      </c>
    </row>
    <row r="55" spans="1:7" ht="15">
      <c r="A55" s="198" t="s">
        <v>426</v>
      </c>
      <c r="B55" s="85"/>
      <c r="C55" s="85"/>
      <c r="D55" s="85">
        <f>B55+C55</f>
        <v>0</v>
      </c>
      <c r="E55" s="85"/>
      <c r="F55" s="85"/>
      <c r="G55" s="85">
        <f>D55-E55</f>
        <v>0</v>
      </c>
    </row>
    <row r="56" spans="1:7" ht="15">
      <c r="A56" s="198" t="s">
        <v>425</v>
      </c>
      <c r="B56" s="85"/>
      <c r="C56" s="85"/>
      <c r="D56" s="85">
        <f>B56+C56</f>
        <v>0</v>
      </c>
      <c r="E56" s="85"/>
      <c r="F56" s="85"/>
      <c r="G56" s="85">
        <f>D56-E56</f>
        <v>0</v>
      </c>
    </row>
    <row r="57" spans="1:7" ht="15">
      <c r="A57" s="198" t="s">
        <v>424</v>
      </c>
      <c r="B57" s="85"/>
      <c r="C57" s="85"/>
      <c r="D57" s="85">
        <f>B57+C57</f>
        <v>0</v>
      </c>
      <c r="E57" s="85"/>
      <c r="F57" s="85"/>
      <c r="G57" s="85">
        <f>D57-E57</f>
        <v>0</v>
      </c>
    </row>
    <row r="58" spans="1:7" ht="15">
      <c r="A58" s="197"/>
      <c r="B58" s="85"/>
      <c r="C58" s="85"/>
      <c r="D58" s="85"/>
      <c r="E58" s="85"/>
      <c r="F58" s="85"/>
      <c r="G58" s="85"/>
    </row>
    <row r="59" spans="1:7" ht="15">
      <c r="A59" s="196" t="s">
        <v>423</v>
      </c>
      <c r="B59" s="82">
        <f>SUM(B60:B66)</f>
        <v>253504681</v>
      </c>
      <c r="C59" s="82">
        <f>SUM(C60:C66)</f>
        <v>-85019699.78</v>
      </c>
      <c r="D59" s="82">
        <f>SUM(D60:D66)</f>
        <v>168484981.22</v>
      </c>
      <c r="E59" s="82">
        <f>SUM(E60:E66)</f>
        <v>58287522</v>
      </c>
      <c r="F59" s="82">
        <f>SUM(F60:F66)</f>
        <v>58287522.82</v>
      </c>
      <c r="G59" s="82">
        <f>D59-E59</f>
        <v>110197459.22</v>
      </c>
    </row>
    <row r="60" spans="1:7" ht="15">
      <c r="A60" s="198" t="s">
        <v>422</v>
      </c>
      <c r="B60" s="85"/>
      <c r="C60" s="85"/>
      <c r="D60" s="85">
        <f>B60+C60</f>
        <v>0</v>
      </c>
      <c r="E60" s="85"/>
      <c r="F60" s="85"/>
      <c r="G60" s="85">
        <f>D60-E60</f>
        <v>0</v>
      </c>
    </row>
    <row r="61" spans="1:7" ht="15">
      <c r="A61" s="198" t="s">
        <v>421</v>
      </c>
      <c r="B61" s="85"/>
      <c r="C61" s="85"/>
      <c r="D61" s="85">
        <f>B61+C61</f>
        <v>0</v>
      </c>
      <c r="E61" s="85"/>
      <c r="F61" s="85"/>
      <c r="G61" s="85">
        <f>D61-E61</f>
        <v>0</v>
      </c>
    </row>
    <row r="62" spans="1:7" ht="15">
      <c r="A62" s="198" t="s">
        <v>420</v>
      </c>
      <c r="B62" s="85"/>
      <c r="C62" s="85"/>
      <c r="D62" s="85">
        <f>B62+C62</f>
        <v>0</v>
      </c>
      <c r="E62" s="85"/>
      <c r="F62" s="85"/>
      <c r="G62" s="85">
        <f>D62-E62</f>
        <v>0</v>
      </c>
    </row>
    <row r="63" spans="1:7" ht="15">
      <c r="A63" s="198" t="s">
        <v>419</v>
      </c>
      <c r="B63" s="85"/>
      <c r="C63" s="85"/>
      <c r="D63" s="85">
        <f>B63+C63</f>
        <v>0</v>
      </c>
      <c r="E63" s="85"/>
      <c r="F63" s="85"/>
      <c r="G63" s="85">
        <f>D63-E63</f>
        <v>0</v>
      </c>
    </row>
    <row r="64" spans="1:7" ht="15">
      <c r="A64" s="198" t="s">
        <v>418</v>
      </c>
      <c r="B64" s="85">
        <v>253504681</v>
      </c>
      <c r="C64" s="85">
        <v>-85019699.78</v>
      </c>
      <c r="D64" s="85">
        <f>B64+C64</f>
        <v>168484981.22</v>
      </c>
      <c r="E64" s="85">
        <v>58287522</v>
      </c>
      <c r="F64" s="85">
        <v>58287522.82</v>
      </c>
      <c r="G64" s="85">
        <f>D64-E64</f>
        <v>110197459.22</v>
      </c>
    </row>
    <row r="65" spans="1:7" ht="15">
      <c r="A65" s="198" t="s">
        <v>417</v>
      </c>
      <c r="B65" s="85"/>
      <c r="C65" s="85"/>
      <c r="D65" s="85">
        <f>B65+C65</f>
        <v>0</v>
      </c>
      <c r="E65" s="85"/>
      <c r="F65" s="85"/>
      <c r="G65" s="85">
        <f>D65-E65</f>
        <v>0</v>
      </c>
    </row>
    <row r="66" spans="1:7" ht="15">
      <c r="A66" s="198" t="s">
        <v>416</v>
      </c>
      <c r="B66" s="85"/>
      <c r="C66" s="85"/>
      <c r="D66" s="85">
        <f>B66+C66</f>
        <v>0</v>
      </c>
      <c r="E66" s="85"/>
      <c r="F66" s="85"/>
      <c r="G66" s="85">
        <f>D66-E66</f>
        <v>0</v>
      </c>
    </row>
    <row r="67" spans="1:7" ht="15">
      <c r="A67" s="197"/>
      <c r="B67" s="85"/>
      <c r="C67" s="85"/>
      <c r="D67" s="85"/>
      <c r="E67" s="85"/>
      <c r="F67" s="85"/>
      <c r="G67" s="85"/>
    </row>
    <row r="68" spans="1:7" ht="15">
      <c r="A68" s="196" t="s">
        <v>415</v>
      </c>
      <c r="B68" s="82">
        <f>SUM(B69:B77)</f>
        <v>0</v>
      </c>
      <c r="C68" s="82">
        <f>SUM(C69:C77)</f>
        <v>0</v>
      </c>
      <c r="D68" s="82">
        <f>SUM(D69:D77)</f>
        <v>0</v>
      </c>
      <c r="E68" s="82">
        <f>SUM(E69:E77)</f>
        <v>0</v>
      </c>
      <c r="F68" s="82">
        <f>SUM(F69:F77)</f>
        <v>0</v>
      </c>
      <c r="G68" s="82">
        <f>D68-E68</f>
        <v>0</v>
      </c>
    </row>
    <row r="69" spans="1:7" ht="15">
      <c r="A69" s="198" t="s">
        <v>414</v>
      </c>
      <c r="B69" s="85"/>
      <c r="C69" s="85"/>
      <c r="D69" s="85">
        <f>B69+C69</f>
        <v>0</v>
      </c>
      <c r="E69" s="85"/>
      <c r="F69" s="85"/>
      <c r="G69" s="85">
        <f>D69-E69</f>
        <v>0</v>
      </c>
    </row>
    <row r="70" spans="1:7" ht="15">
      <c r="A70" s="198" t="s">
        <v>413</v>
      </c>
      <c r="B70" s="85"/>
      <c r="C70" s="85"/>
      <c r="D70" s="85">
        <f>B70+C70</f>
        <v>0</v>
      </c>
      <c r="E70" s="85"/>
      <c r="F70" s="85"/>
      <c r="G70" s="85">
        <f>D70-E70</f>
        <v>0</v>
      </c>
    </row>
    <row r="71" spans="1:7" ht="15">
      <c r="A71" s="198" t="s">
        <v>412</v>
      </c>
      <c r="B71" s="85"/>
      <c r="C71" s="85"/>
      <c r="D71" s="85">
        <f>B71+C71</f>
        <v>0</v>
      </c>
      <c r="E71" s="85"/>
      <c r="F71" s="85"/>
      <c r="G71" s="85">
        <f>D71-E71</f>
        <v>0</v>
      </c>
    </row>
    <row r="72" spans="1:7" ht="15">
      <c r="A72" s="198" t="s">
        <v>411</v>
      </c>
      <c r="B72" s="85"/>
      <c r="C72" s="85"/>
      <c r="D72" s="85">
        <f>B72+C72</f>
        <v>0</v>
      </c>
      <c r="E72" s="85"/>
      <c r="F72" s="85"/>
      <c r="G72" s="85">
        <f>D72-E72</f>
        <v>0</v>
      </c>
    </row>
    <row r="73" spans="1:7" ht="15">
      <c r="A73" s="198" t="s">
        <v>410</v>
      </c>
      <c r="B73" s="85"/>
      <c r="C73" s="85"/>
      <c r="D73" s="85">
        <f>B73+C73</f>
        <v>0</v>
      </c>
      <c r="E73" s="85"/>
      <c r="F73" s="85"/>
      <c r="G73" s="85">
        <f>D73-E73</f>
        <v>0</v>
      </c>
    </row>
    <row r="74" spans="1:7" ht="15">
      <c r="A74" s="198" t="s">
        <v>409</v>
      </c>
      <c r="B74" s="85"/>
      <c r="C74" s="85"/>
      <c r="D74" s="85">
        <f>B74+C74</f>
        <v>0</v>
      </c>
      <c r="E74" s="85"/>
      <c r="F74" s="85"/>
      <c r="G74" s="85">
        <f>D74-E74</f>
        <v>0</v>
      </c>
    </row>
    <row r="75" spans="1:7" ht="15">
      <c r="A75" s="198" t="s">
        <v>408</v>
      </c>
      <c r="B75" s="85"/>
      <c r="C75" s="85"/>
      <c r="D75" s="85">
        <f>B75+C75</f>
        <v>0</v>
      </c>
      <c r="E75" s="85"/>
      <c r="F75" s="85"/>
      <c r="G75" s="85">
        <f>D75-E75</f>
        <v>0</v>
      </c>
    </row>
    <row r="76" spans="1:7" ht="15">
      <c r="A76" s="198" t="s">
        <v>407</v>
      </c>
      <c r="B76" s="85"/>
      <c r="C76" s="85"/>
      <c r="D76" s="85">
        <f>B76+C76</f>
        <v>0</v>
      </c>
      <c r="E76" s="85"/>
      <c r="F76" s="85"/>
      <c r="G76" s="85">
        <f>D76-E76</f>
        <v>0</v>
      </c>
    </row>
    <row r="77" spans="1:7" ht="15">
      <c r="A77" s="200" t="s">
        <v>406</v>
      </c>
      <c r="B77" s="199"/>
      <c r="C77" s="199"/>
      <c r="D77" s="199">
        <f>B77+C77</f>
        <v>0</v>
      </c>
      <c r="E77" s="199"/>
      <c r="F77" s="199"/>
      <c r="G77" s="199">
        <f>D77-E77</f>
        <v>0</v>
      </c>
    </row>
    <row r="78" spans="1:7" ht="15">
      <c r="A78" s="197"/>
      <c r="B78" s="85"/>
      <c r="C78" s="85"/>
      <c r="D78" s="85"/>
      <c r="E78" s="85"/>
      <c r="F78" s="85"/>
      <c r="G78" s="85"/>
    </row>
    <row r="79" spans="1:7" ht="15">
      <c r="A79" s="196" t="s">
        <v>405</v>
      </c>
      <c r="B79" s="82">
        <f>SUM(B80:B83)</f>
        <v>0</v>
      </c>
      <c r="C79" s="82">
        <f>SUM(C80:C83)</f>
        <v>0</v>
      </c>
      <c r="D79" s="82">
        <f>SUM(D80:D83)</f>
        <v>0</v>
      </c>
      <c r="E79" s="82">
        <f>SUM(E80:E83)</f>
        <v>0</v>
      </c>
      <c r="F79" s="82">
        <f>SUM(F80:F83)</f>
        <v>0</v>
      </c>
      <c r="G79" s="82">
        <f>D79-E79</f>
        <v>0</v>
      </c>
    </row>
    <row r="80" spans="1:7" ht="15">
      <c r="A80" s="198" t="s">
        <v>404</v>
      </c>
      <c r="B80" s="85"/>
      <c r="C80" s="85"/>
      <c r="D80" s="85">
        <f>B80+C80</f>
        <v>0</v>
      </c>
      <c r="E80" s="85"/>
      <c r="F80" s="85"/>
      <c r="G80" s="85">
        <f>D80-E80</f>
        <v>0</v>
      </c>
    </row>
    <row r="81" spans="1:7" ht="25.5">
      <c r="A81" s="8" t="s">
        <v>403</v>
      </c>
      <c r="B81" s="85"/>
      <c r="C81" s="85"/>
      <c r="D81" s="85">
        <f>B81+C81</f>
        <v>0</v>
      </c>
      <c r="E81" s="85"/>
      <c r="F81" s="85"/>
      <c r="G81" s="85">
        <f>D81-E81</f>
        <v>0</v>
      </c>
    </row>
    <row r="82" spans="1:7" ht="15">
      <c r="A82" s="198" t="s">
        <v>402</v>
      </c>
      <c r="B82" s="85"/>
      <c r="C82" s="85"/>
      <c r="D82" s="85">
        <f>B82+C82</f>
        <v>0</v>
      </c>
      <c r="E82" s="85"/>
      <c r="F82" s="85"/>
      <c r="G82" s="85">
        <f>D82-E82</f>
        <v>0</v>
      </c>
    </row>
    <row r="83" spans="1:7" ht="15">
      <c r="A83" s="198" t="s">
        <v>401</v>
      </c>
      <c r="B83" s="85"/>
      <c r="C83" s="85"/>
      <c r="D83" s="85">
        <f>B83+C83</f>
        <v>0</v>
      </c>
      <c r="E83" s="85"/>
      <c r="F83" s="85"/>
      <c r="G83" s="85">
        <f>D83-E83</f>
        <v>0</v>
      </c>
    </row>
    <row r="84" spans="1:7" ht="15">
      <c r="A84" s="197"/>
      <c r="B84" s="85"/>
      <c r="C84" s="85"/>
      <c r="D84" s="85"/>
      <c r="E84" s="85"/>
      <c r="F84" s="85"/>
      <c r="G84" s="85"/>
    </row>
    <row r="85" spans="1:7" ht="15">
      <c r="A85" s="196" t="s">
        <v>313</v>
      </c>
      <c r="B85" s="82">
        <f>B11+B48</f>
        <v>264094556</v>
      </c>
      <c r="C85" s="82">
        <f>C11+C48</f>
        <v>-83959244.29</v>
      </c>
      <c r="D85" s="82">
        <f>D11+D48</f>
        <v>180135311.71</v>
      </c>
      <c r="E85" s="82">
        <f>E11+E48</f>
        <v>65330477.51</v>
      </c>
      <c r="F85" s="82">
        <f>F11+F48</f>
        <v>65319990.32</v>
      </c>
      <c r="G85" s="82">
        <f>G11+G48</f>
        <v>114804834.2</v>
      </c>
    </row>
    <row r="86" spans="1:7" ht="13.5" thickBot="1">
      <c r="A86" s="195"/>
      <c r="B86" s="194"/>
      <c r="C86" s="194"/>
      <c r="D86" s="194"/>
      <c r="E86" s="194"/>
      <c r="F86" s="194"/>
      <c r="G86" s="194"/>
    </row>
  </sheetData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2"/>
  <rowBreaks count="1" manualBreakCount="1">
    <brk id="77" max="16383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FDA435-80D4-4887-BAC0-9DFA248467C5}">
  <sheetPr>
    <pageSetUpPr fitToPage="1"/>
  </sheetPr>
  <dimension ref="B2:H33"/>
  <sheetViews>
    <sheetView tabSelected="1" workbookViewId="0" topLeftCell="B1">
      <pane ySplit="8" topLeftCell="A9" activePane="bottomLeft" state="frozen"/>
      <selection pane="bottomLeft" activeCell="B31" sqref="B31"/>
    </sheetView>
  </sheetViews>
  <sheetFormatPr defaultColWidth="11.00390625" defaultRowHeight="15"/>
  <cols>
    <col min="1" max="1" width="11.00390625" style="1" hidden="1" customWidth="1"/>
    <col min="2" max="2" width="42.8515625" style="1" customWidth="1"/>
    <col min="3" max="3" width="15.7109375" style="1" customWidth="1"/>
    <col min="4" max="4" width="15.00390625" style="1" customWidth="1"/>
    <col min="5" max="5" width="13.28125" style="1" customWidth="1"/>
    <col min="6" max="6" width="13.7109375" style="1" customWidth="1"/>
    <col min="7" max="7" width="13.28125" style="1" customWidth="1"/>
    <col min="8" max="8" width="14.28125" style="1" customWidth="1"/>
    <col min="9" max="256" width="11.00390625" style="1" customWidth="1"/>
    <col min="257" max="257" width="11.00390625" style="1" hidden="1" customWidth="1"/>
    <col min="258" max="258" width="42.8515625" style="1" customWidth="1"/>
    <col min="259" max="259" width="15.7109375" style="1" customWidth="1"/>
    <col min="260" max="260" width="15.00390625" style="1" customWidth="1"/>
    <col min="261" max="261" width="13.28125" style="1" customWidth="1"/>
    <col min="262" max="262" width="13.7109375" style="1" customWidth="1"/>
    <col min="263" max="263" width="13.28125" style="1" customWidth="1"/>
    <col min="264" max="264" width="14.28125" style="1" customWidth="1"/>
    <col min="265" max="512" width="11.00390625" style="1" customWidth="1"/>
    <col min="513" max="513" width="11.00390625" style="1" hidden="1" customWidth="1"/>
    <col min="514" max="514" width="42.8515625" style="1" customWidth="1"/>
    <col min="515" max="515" width="15.7109375" style="1" customWidth="1"/>
    <col min="516" max="516" width="15.00390625" style="1" customWidth="1"/>
    <col min="517" max="517" width="13.28125" style="1" customWidth="1"/>
    <col min="518" max="518" width="13.7109375" style="1" customWidth="1"/>
    <col min="519" max="519" width="13.28125" style="1" customWidth="1"/>
    <col min="520" max="520" width="14.28125" style="1" customWidth="1"/>
    <col min="521" max="768" width="11.00390625" style="1" customWidth="1"/>
    <col min="769" max="769" width="11.00390625" style="1" hidden="1" customWidth="1"/>
    <col min="770" max="770" width="42.8515625" style="1" customWidth="1"/>
    <col min="771" max="771" width="15.7109375" style="1" customWidth="1"/>
    <col min="772" max="772" width="15.00390625" style="1" customWidth="1"/>
    <col min="773" max="773" width="13.28125" style="1" customWidth="1"/>
    <col min="774" max="774" width="13.7109375" style="1" customWidth="1"/>
    <col min="775" max="775" width="13.28125" style="1" customWidth="1"/>
    <col min="776" max="776" width="14.28125" style="1" customWidth="1"/>
    <col min="777" max="1024" width="11.00390625" style="1" customWidth="1"/>
    <col min="1025" max="1025" width="11.00390625" style="1" hidden="1" customWidth="1"/>
    <col min="1026" max="1026" width="42.8515625" style="1" customWidth="1"/>
    <col min="1027" max="1027" width="15.7109375" style="1" customWidth="1"/>
    <col min="1028" max="1028" width="15.00390625" style="1" customWidth="1"/>
    <col min="1029" max="1029" width="13.28125" style="1" customWidth="1"/>
    <col min="1030" max="1030" width="13.7109375" style="1" customWidth="1"/>
    <col min="1031" max="1031" width="13.28125" style="1" customWidth="1"/>
    <col min="1032" max="1032" width="14.28125" style="1" customWidth="1"/>
    <col min="1033" max="1280" width="11.00390625" style="1" customWidth="1"/>
    <col min="1281" max="1281" width="11.00390625" style="1" hidden="1" customWidth="1"/>
    <col min="1282" max="1282" width="42.8515625" style="1" customWidth="1"/>
    <col min="1283" max="1283" width="15.7109375" style="1" customWidth="1"/>
    <col min="1284" max="1284" width="15.00390625" style="1" customWidth="1"/>
    <col min="1285" max="1285" width="13.28125" style="1" customWidth="1"/>
    <col min="1286" max="1286" width="13.7109375" style="1" customWidth="1"/>
    <col min="1287" max="1287" width="13.28125" style="1" customWidth="1"/>
    <col min="1288" max="1288" width="14.28125" style="1" customWidth="1"/>
    <col min="1289" max="1536" width="11.00390625" style="1" customWidth="1"/>
    <col min="1537" max="1537" width="11.00390625" style="1" hidden="1" customWidth="1"/>
    <col min="1538" max="1538" width="42.8515625" style="1" customWidth="1"/>
    <col min="1539" max="1539" width="15.7109375" style="1" customWidth="1"/>
    <col min="1540" max="1540" width="15.00390625" style="1" customWidth="1"/>
    <col min="1541" max="1541" width="13.28125" style="1" customWidth="1"/>
    <col min="1542" max="1542" width="13.7109375" style="1" customWidth="1"/>
    <col min="1543" max="1543" width="13.28125" style="1" customWidth="1"/>
    <col min="1544" max="1544" width="14.28125" style="1" customWidth="1"/>
    <col min="1545" max="1792" width="11.00390625" style="1" customWidth="1"/>
    <col min="1793" max="1793" width="11.00390625" style="1" hidden="1" customWidth="1"/>
    <col min="1794" max="1794" width="42.8515625" style="1" customWidth="1"/>
    <col min="1795" max="1795" width="15.7109375" style="1" customWidth="1"/>
    <col min="1796" max="1796" width="15.00390625" style="1" customWidth="1"/>
    <col min="1797" max="1797" width="13.28125" style="1" customWidth="1"/>
    <col min="1798" max="1798" width="13.7109375" style="1" customWidth="1"/>
    <col min="1799" max="1799" width="13.28125" style="1" customWidth="1"/>
    <col min="1800" max="1800" width="14.28125" style="1" customWidth="1"/>
    <col min="1801" max="2048" width="11.00390625" style="1" customWidth="1"/>
    <col min="2049" max="2049" width="11.00390625" style="1" hidden="1" customWidth="1"/>
    <col min="2050" max="2050" width="42.8515625" style="1" customWidth="1"/>
    <col min="2051" max="2051" width="15.7109375" style="1" customWidth="1"/>
    <col min="2052" max="2052" width="15.00390625" style="1" customWidth="1"/>
    <col min="2053" max="2053" width="13.28125" style="1" customWidth="1"/>
    <col min="2054" max="2054" width="13.7109375" style="1" customWidth="1"/>
    <col min="2055" max="2055" width="13.28125" style="1" customWidth="1"/>
    <col min="2056" max="2056" width="14.28125" style="1" customWidth="1"/>
    <col min="2057" max="2304" width="11.00390625" style="1" customWidth="1"/>
    <col min="2305" max="2305" width="11.00390625" style="1" hidden="1" customWidth="1"/>
    <col min="2306" max="2306" width="42.8515625" style="1" customWidth="1"/>
    <col min="2307" max="2307" width="15.7109375" style="1" customWidth="1"/>
    <col min="2308" max="2308" width="15.00390625" style="1" customWidth="1"/>
    <col min="2309" max="2309" width="13.28125" style="1" customWidth="1"/>
    <col min="2310" max="2310" width="13.7109375" style="1" customWidth="1"/>
    <col min="2311" max="2311" width="13.28125" style="1" customWidth="1"/>
    <col min="2312" max="2312" width="14.28125" style="1" customWidth="1"/>
    <col min="2313" max="2560" width="11.00390625" style="1" customWidth="1"/>
    <col min="2561" max="2561" width="11.00390625" style="1" hidden="1" customWidth="1"/>
    <col min="2562" max="2562" width="42.8515625" style="1" customWidth="1"/>
    <col min="2563" max="2563" width="15.7109375" style="1" customWidth="1"/>
    <col min="2564" max="2564" width="15.00390625" style="1" customWidth="1"/>
    <col min="2565" max="2565" width="13.28125" style="1" customWidth="1"/>
    <col min="2566" max="2566" width="13.7109375" style="1" customWidth="1"/>
    <col min="2567" max="2567" width="13.28125" style="1" customWidth="1"/>
    <col min="2568" max="2568" width="14.28125" style="1" customWidth="1"/>
    <col min="2569" max="2816" width="11.00390625" style="1" customWidth="1"/>
    <col min="2817" max="2817" width="11.00390625" style="1" hidden="1" customWidth="1"/>
    <col min="2818" max="2818" width="42.8515625" style="1" customWidth="1"/>
    <col min="2819" max="2819" width="15.7109375" style="1" customWidth="1"/>
    <col min="2820" max="2820" width="15.00390625" style="1" customWidth="1"/>
    <col min="2821" max="2821" width="13.28125" style="1" customWidth="1"/>
    <col min="2822" max="2822" width="13.7109375" style="1" customWidth="1"/>
    <col min="2823" max="2823" width="13.28125" style="1" customWidth="1"/>
    <col min="2824" max="2824" width="14.28125" style="1" customWidth="1"/>
    <col min="2825" max="3072" width="11.00390625" style="1" customWidth="1"/>
    <col min="3073" max="3073" width="11.00390625" style="1" hidden="1" customWidth="1"/>
    <col min="3074" max="3074" width="42.8515625" style="1" customWidth="1"/>
    <col min="3075" max="3075" width="15.7109375" style="1" customWidth="1"/>
    <col min="3076" max="3076" width="15.00390625" style="1" customWidth="1"/>
    <col min="3077" max="3077" width="13.28125" style="1" customWidth="1"/>
    <col min="3078" max="3078" width="13.7109375" style="1" customWidth="1"/>
    <col min="3079" max="3079" width="13.28125" style="1" customWidth="1"/>
    <col min="3080" max="3080" width="14.28125" style="1" customWidth="1"/>
    <col min="3081" max="3328" width="11.00390625" style="1" customWidth="1"/>
    <col min="3329" max="3329" width="11.00390625" style="1" hidden="1" customWidth="1"/>
    <col min="3330" max="3330" width="42.8515625" style="1" customWidth="1"/>
    <col min="3331" max="3331" width="15.7109375" style="1" customWidth="1"/>
    <col min="3332" max="3332" width="15.00390625" style="1" customWidth="1"/>
    <col min="3333" max="3333" width="13.28125" style="1" customWidth="1"/>
    <col min="3334" max="3334" width="13.7109375" style="1" customWidth="1"/>
    <col min="3335" max="3335" width="13.28125" style="1" customWidth="1"/>
    <col min="3336" max="3336" width="14.28125" style="1" customWidth="1"/>
    <col min="3337" max="3584" width="11.00390625" style="1" customWidth="1"/>
    <col min="3585" max="3585" width="11.00390625" style="1" hidden="1" customWidth="1"/>
    <col min="3586" max="3586" width="42.8515625" style="1" customWidth="1"/>
    <col min="3587" max="3587" width="15.7109375" style="1" customWidth="1"/>
    <col min="3588" max="3588" width="15.00390625" style="1" customWidth="1"/>
    <col min="3589" max="3589" width="13.28125" style="1" customWidth="1"/>
    <col min="3590" max="3590" width="13.7109375" style="1" customWidth="1"/>
    <col min="3591" max="3591" width="13.28125" style="1" customWidth="1"/>
    <col min="3592" max="3592" width="14.28125" style="1" customWidth="1"/>
    <col min="3593" max="3840" width="11.00390625" style="1" customWidth="1"/>
    <col min="3841" max="3841" width="11.00390625" style="1" hidden="1" customWidth="1"/>
    <col min="3842" max="3842" width="42.8515625" style="1" customWidth="1"/>
    <col min="3843" max="3843" width="15.7109375" style="1" customWidth="1"/>
    <col min="3844" max="3844" width="15.00390625" style="1" customWidth="1"/>
    <col min="3845" max="3845" width="13.28125" style="1" customWidth="1"/>
    <col min="3846" max="3846" width="13.7109375" style="1" customWidth="1"/>
    <col min="3847" max="3847" width="13.28125" style="1" customWidth="1"/>
    <col min="3848" max="3848" width="14.28125" style="1" customWidth="1"/>
    <col min="3849" max="4096" width="11.00390625" style="1" customWidth="1"/>
    <col min="4097" max="4097" width="11.00390625" style="1" hidden="1" customWidth="1"/>
    <col min="4098" max="4098" width="42.8515625" style="1" customWidth="1"/>
    <col min="4099" max="4099" width="15.7109375" style="1" customWidth="1"/>
    <col min="4100" max="4100" width="15.00390625" style="1" customWidth="1"/>
    <col min="4101" max="4101" width="13.28125" style="1" customWidth="1"/>
    <col min="4102" max="4102" width="13.7109375" style="1" customWidth="1"/>
    <col min="4103" max="4103" width="13.28125" style="1" customWidth="1"/>
    <col min="4104" max="4104" width="14.28125" style="1" customWidth="1"/>
    <col min="4105" max="4352" width="11.00390625" style="1" customWidth="1"/>
    <col min="4353" max="4353" width="11.00390625" style="1" hidden="1" customWidth="1"/>
    <col min="4354" max="4354" width="42.8515625" style="1" customWidth="1"/>
    <col min="4355" max="4355" width="15.7109375" style="1" customWidth="1"/>
    <col min="4356" max="4356" width="15.00390625" style="1" customWidth="1"/>
    <col min="4357" max="4357" width="13.28125" style="1" customWidth="1"/>
    <col min="4358" max="4358" width="13.7109375" style="1" customWidth="1"/>
    <col min="4359" max="4359" width="13.28125" style="1" customWidth="1"/>
    <col min="4360" max="4360" width="14.28125" style="1" customWidth="1"/>
    <col min="4361" max="4608" width="11.00390625" style="1" customWidth="1"/>
    <col min="4609" max="4609" width="11.00390625" style="1" hidden="1" customWidth="1"/>
    <col min="4610" max="4610" width="42.8515625" style="1" customWidth="1"/>
    <col min="4611" max="4611" width="15.7109375" style="1" customWidth="1"/>
    <col min="4612" max="4612" width="15.00390625" style="1" customWidth="1"/>
    <col min="4613" max="4613" width="13.28125" style="1" customWidth="1"/>
    <col min="4614" max="4614" width="13.7109375" style="1" customWidth="1"/>
    <col min="4615" max="4615" width="13.28125" style="1" customWidth="1"/>
    <col min="4616" max="4616" width="14.28125" style="1" customWidth="1"/>
    <col min="4617" max="4864" width="11.00390625" style="1" customWidth="1"/>
    <col min="4865" max="4865" width="11.00390625" style="1" hidden="1" customWidth="1"/>
    <col min="4866" max="4866" width="42.8515625" style="1" customWidth="1"/>
    <col min="4867" max="4867" width="15.7109375" style="1" customWidth="1"/>
    <col min="4868" max="4868" width="15.00390625" style="1" customWidth="1"/>
    <col min="4869" max="4869" width="13.28125" style="1" customWidth="1"/>
    <col min="4870" max="4870" width="13.7109375" style="1" customWidth="1"/>
    <col min="4871" max="4871" width="13.28125" style="1" customWidth="1"/>
    <col min="4872" max="4872" width="14.28125" style="1" customWidth="1"/>
    <col min="4873" max="5120" width="11.00390625" style="1" customWidth="1"/>
    <col min="5121" max="5121" width="11.00390625" style="1" hidden="1" customWidth="1"/>
    <col min="5122" max="5122" width="42.8515625" style="1" customWidth="1"/>
    <col min="5123" max="5123" width="15.7109375" style="1" customWidth="1"/>
    <col min="5124" max="5124" width="15.00390625" style="1" customWidth="1"/>
    <col min="5125" max="5125" width="13.28125" style="1" customWidth="1"/>
    <col min="5126" max="5126" width="13.7109375" style="1" customWidth="1"/>
    <col min="5127" max="5127" width="13.28125" style="1" customWidth="1"/>
    <col min="5128" max="5128" width="14.28125" style="1" customWidth="1"/>
    <col min="5129" max="5376" width="11.00390625" style="1" customWidth="1"/>
    <col min="5377" max="5377" width="11.00390625" style="1" hidden="1" customWidth="1"/>
    <col min="5378" max="5378" width="42.8515625" style="1" customWidth="1"/>
    <col min="5379" max="5379" width="15.7109375" style="1" customWidth="1"/>
    <col min="5380" max="5380" width="15.00390625" style="1" customWidth="1"/>
    <col min="5381" max="5381" width="13.28125" style="1" customWidth="1"/>
    <col min="5382" max="5382" width="13.7109375" style="1" customWidth="1"/>
    <col min="5383" max="5383" width="13.28125" style="1" customWidth="1"/>
    <col min="5384" max="5384" width="14.28125" style="1" customWidth="1"/>
    <col min="5385" max="5632" width="11.00390625" style="1" customWidth="1"/>
    <col min="5633" max="5633" width="11.00390625" style="1" hidden="1" customWidth="1"/>
    <col min="5634" max="5634" width="42.8515625" style="1" customWidth="1"/>
    <col min="5635" max="5635" width="15.7109375" style="1" customWidth="1"/>
    <col min="5636" max="5636" width="15.00390625" style="1" customWidth="1"/>
    <col min="5637" max="5637" width="13.28125" style="1" customWidth="1"/>
    <col min="5638" max="5638" width="13.7109375" style="1" customWidth="1"/>
    <col min="5639" max="5639" width="13.28125" style="1" customWidth="1"/>
    <col min="5640" max="5640" width="14.28125" style="1" customWidth="1"/>
    <col min="5641" max="5888" width="11.00390625" style="1" customWidth="1"/>
    <col min="5889" max="5889" width="11.00390625" style="1" hidden="1" customWidth="1"/>
    <col min="5890" max="5890" width="42.8515625" style="1" customWidth="1"/>
    <col min="5891" max="5891" width="15.7109375" style="1" customWidth="1"/>
    <col min="5892" max="5892" width="15.00390625" style="1" customWidth="1"/>
    <col min="5893" max="5893" width="13.28125" style="1" customWidth="1"/>
    <col min="5894" max="5894" width="13.7109375" style="1" customWidth="1"/>
    <col min="5895" max="5895" width="13.28125" style="1" customWidth="1"/>
    <col min="5896" max="5896" width="14.28125" style="1" customWidth="1"/>
    <col min="5897" max="6144" width="11.00390625" style="1" customWidth="1"/>
    <col min="6145" max="6145" width="11.00390625" style="1" hidden="1" customWidth="1"/>
    <col min="6146" max="6146" width="42.8515625" style="1" customWidth="1"/>
    <col min="6147" max="6147" width="15.7109375" style="1" customWidth="1"/>
    <col min="6148" max="6148" width="15.00390625" style="1" customWidth="1"/>
    <col min="6149" max="6149" width="13.28125" style="1" customWidth="1"/>
    <col min="6150" max="6150" width="13.7109375" style="1" customWidth="1"/>
    <col min="6151" max="6151" width="13.28125" style="1" customWidth="1"/>
    <col min="6152" max="6152" width="14.28125" style="1" customWidth="1"/>
    <col min="6153" max="6400" width="11.00390625" style="1" customWidth="1"/>
    <col min="6401" max="6401" width="11.00390625" style="1" hidden="1" customWidth="1"/>
    <col min="6402" max="6402" width="42.8515625" style="1" customWidth="1"/>
    <col min="6403" max="6403" width="15.7109375" style="1" customWidth="1"/>
    <col min="6404" max="6404" width="15.00390625" style="1" customWidth="1"/>
    <col min="6405" max="6405" width="13.28125" style="1" customWidth="1"/>
    <col min="6406" max="6406" width="13.7109375" style="1" customWidth="1"/>
    <col min="6407" max="6407" width="13.28125" style="1" customWidth="1"/>
    <col min="6408" max="6408" width="14.28125" style="1" customWidth="1"/>
    <col min="6409" max="6656" width="11.00390625" style="1" customWidth="1"/>
    <col min="6657" max="6657" width="11.00390625" style="1" hidden="1" customWidth="1"/>
    <col min="6658" max="6658" width="42.8515625" style="1" customWidth="1"/>
    <col min="6659" max="6659" width="15.7109375" style="1" customWidth="1"/>
    <col min="6660" max="6660" width="15.00390625" style="1" customWidth="1"/>
    <col min="6661" max="6661" width="13.28125" style="1" customWidth="1"/>
    <col min="6662" max="6662" width="13.7109375" style="1" customWidth="1"/>
    <col min="6663" max="6663" width="13.28125" style="1" customWidth="1"/>
    <col min="6664" max="6664" width="14.28125" style="1" customWidth="1"/>
    <col min="6665" max="6912" width="11.00390625" style="1" customWidth="1"/>
    <col min="6913" max="6913" width="11.00390625" style="1" hidden="1" customWidth="1"/>
    <col min="6914" max="6914" width="42.8515625" style="1" customWidth="1"/>
    <col min="6915" max="6915" width="15.7109375" style="1" customWidth="1"/>
    <col min="6916" max="6916" width="15.00390625" style="1" customWidth="1"/>
    <col min="6917" max="6917" width="13.28125" style="1" customWidth="1"/>
    <col min="6918" max="6918" width="13.7109375" style="1" customWidth="1"/>
    <col min="6919" max="6919" width="13.28125" style="1" customWidth="1"/>
    <col min="6920" max="6920" width="14.28125" style="1" customWidth="1"/>
    <col min="6921" max="7168" width="11.00390625" style="1" customWidth="1"/>
    <col min="7169" max="7169" width="11.00390625" style="1" hidden="1" customWidth="1"/>
    <col min="7170" max="7170" width="42.8515625" style="1" customWidth="1"/>
    <col min="7171" max="7171" width="15.7109375" style="1" customWidth="1"/>
    <col min="7172" max="7172" width="15.00390625" style="1" customWidth="1"/>
    <col min="7173" max="7173" width="13.28125" style="1" customWidth="1"/>
    <col min="7174" max="7174" width="13.7109375" style="1" customWidth="1"/>
    <col min="7175" max="7175" width="13.28125" style="1" customWidth="1"/>
    <col min="7176" max="7176" width="14.28125" style="1" customWidth="1"/>
    <col min="7177" max="7424" width="11.00390625" style="1" customWidth="1"/>
    <col min="7425" max="7425" width="11.00390625" style="1" hidden="1" customWidth="1"/>
    <col min="7426" max="7426" width="42.8515625" style="1" customWidth="1"/>
    <col min="7427" max="7427" width="15.7109375" style="1" customWidth="1"/>
    <col min="7428" max="7428" width="15.00390625" style="1" customWidth="1"/>
    <col min="7429" max="7429" width="13.28125" style="1" customWidth="1"/>
    <col min="7430" max="7430" width="13.7109375" style="1" customWidth="1"/>
    <col min="7431" max="7431" width="13.28125" style="1" customWidth="1"/>
    <col min="7432" max="7432" width="14.28125" style="1" customWidth="1"/>
    <col min="7433" max="7680" width="11.00390625" style="1" customWidth="1"/>
    <col min="7681" max="7681" width="11.00390625" style="1" hidden="1" customWidth="1"/>
    <col min="7682" max="7682" width="42.8515625" style="1" customWidth="1"/>
    <col min="7683" max="7683" width="15.7109375" style="1" customWidth="1"/>
    <col min="7684" max="7684" width="15.00390625" style="1" customWidth="1"/>
    <col min="7685" max="7685" width="13.28125" style="1" customWidth="1"/>
    <col min="7686" max="7686" width="13.7109375" style="1" customWidth="1"/>
    <col min="7687" max="7687" width="13.28125" style="1" customWidth="1"/>
    <col min="7688" max="7688" width="14.28125" style="1" customWidth="1"/>
    <col min="7689" max="7936" width="11.00390625" style="1" customWidth="1"/>
    <col min="7937" max="7937" width="11.00390625" style="1" hidden="1" customWidth="1"/>
    <col min="7938" max="7938" width="42.8515625" style="1" customWidth="1"/>
    <col min="7939" max="7939" width="15.7109375" style="1" customWidth="1"/>
    <col min="7940" max="7940" width="15.00390625" style="1" customWidth="1"/>
    <col min="7941" max="7941" width="13.28125" style="1" customWidth="1"/>
    <col min="7942" max="7942" width="13.7109375" style="1" customWidth="1"/>
    <col min="7943" max="7943" width="13.28125" style="1" customWidth="1"/>
    <col min="7944" max="7944" width="14.28125" style="1" customWidth="1"/>
    <col min="7945" max="8192" width="11.00390625" style="1" customWidth="1"/>
    <col min="8193" max="8193" width="11.00390625" style="1" hidden="1" customWidth="1"/>
    <col min="8194" max="8194" width="42.8515625" style="1" customWidth="1"/>
    <col min="8195" max="8195" width="15.7109375" style="1" customWidth="1"/>
    <col min="8196" max="8196" width="15.00390625" style="1" customWidth="1"/>
    <col min="8197" max="8197" width="13.28125" style="1" customWidth="1"/>
    <col min="8198" max="8198" width="13.7109375" style="1" customWidth="1"/>
    <col min="8199" max="8199" width="13.28125" style="1" customWidth="1"/>
    <col min="8200" max="8200" width="14.28125" style="1" customWidth="1"/>
    <col min="8201" max="8448" width="11.00390625" style="1" customWidth="1"/>
    <col min="8449" max="8449" width="11.00390625" style="1" hidden="1" customWidth="1"/>
    <col min="8450" max="8450" width="42.8515625" style="1" customWidth="1"/>
    <col min="8451" max="8451" width="15.7109375" style="1" customWidth="1"/>
    <col min="8452" max="8452" width="15.00390625" style="1" customWidth="1"/>
    <col min="8453" max="8453" width="13.28125" style="1" customWidth="1"/>
    <col min="8454" max="8454" width="13.7109375" style="1" customWidth="1"/>
    <col min="8455" max="8455" width="13.28125" style="1" customWidth="1"/>
    <col min="8456" max="8456" width="14.28125" style="1" customWidth="1"/>
    <col min="8457" max="8704" width="11.00390625" style="1" customWidth="1"/>
    <col min="8705" max="8705" width="11.00390625" style="1" hidden="1" customWidth="1"/>
    <col min="8706" max="8706" width="42.8515625" style="1" customWidth="1"/>
    <col min="8707" max="8707" width="15.7109375" style="1" customWidth="1"/>
    <col min="8708" max="8708" width="15.00390625" style="1" customWidth="1"/>
    <col min="8709" max="8709" width="13.28125" style="1" customWidth="1"/>
    <col min="8710" max="8710" width="13.7109375" style="1" customWidth="1"/>
    <col min="8711" max="8711" width="13.28125" style="1" customWidth="1"/>
    <col min="8712" max="8712" width="14.28125" style="1" customWidth="1"/>
    <col min="8713" max="8960" width="11.00390625" style="1" customWidth="1"/>
    <col min="8961" max="8961" width="11.00390625" style="1" hidden="1" customWidth="1"/>
    <col min="8962" max="8962" width="42.8515625" style="1" customWidth="1"/>
    <col min="8963" max="8963" width="15.7109375" style="1" customWidth="1"/>
    <col min="8964" max="8964" width="15.00390625" style="1" customWidth="1"/>
    <col min="8965" max="8965" width="13.28125" style="1" customWidth="1"/>
    <col min="8966" max="8966" width="13.7109375" style="1" customWidth="1"/>
    <col min="8967" max="8967" width="13.28125" style="1" customWidth="1"/>
    <col min="8968" max="8968" width="14.28125" style="1" customWidth="1"/>
    <col min="8969" max="9216" width="11.00390625" style="1" customWidth="1"/>
    <col min="9217" max="9217" width="11.00390625" style="1" hidden="1" customWidth="1"/>
    <col min="9218" max="9218" width="42.8515625" style="1" customWidth="1"/>
    <col min="9219" max="9219" width="15.7109375" style="1" customWidth="1"/>
    <col min="9220" max="9220" width="15.00390625" style="1" customWidth="1"/>
    <col min="9221" max="9221" width="13.28125" style="1" customWidth="1"/>
    <col min="9222" max="9222" width="13.7109375" style="1" customWidth="1"/>
    <col min="9223" max="9223" width="13.28125" style="1" customWidth="1"/>
    <col min="9224" max="9224" width="14.28125" style="1" customWidth="1"/>
    <col min="9225" max="9472" width="11.00390625" style="1" customWidth="1"/>
    <col min="9473" max="9473" width="11.00390625" style="1" hidden="1" customWidth="1"/>
    <col min="9474" max="9474" width="42.8515625" style="1" customWidth="1"/>
    <col min="9475" max="9475" width="15.7109375" style="1" customWidth="1"/>
    <col min="9476" max="9476" width="15.00390625" style="1" customWidth="1"/>
    <col min="9477" max="9477" width="13.28125" style="1" customWidth="1"/>
    <col min="9478" max="9478" width="13.7109375" style="1" customWidth="1"/>
    <col min="9479" max="9479" width="13.28125" style="1" customWidth="1"/>
    <col min="9480" max="9480" width="14.28125" style="1" customWidth="1"/>
    <col min="9481" max="9728" width="11.00390625" style="1" customWidth="1"/>
    <col min="9729" max="9729" width="11.00390625" style="1" hidden="1" customWidth="1"/>
    <col min="9730" max="9730" width="42.8515625" style="1" customWidth="1"/>
    <col min="9731" max="9731" width="15.7109375" style="1" customWidth="1"/>
    <col min="9732" max="9732" width="15.00390625" style="1" customWidth="1"/>
    <col min="9733" max="9733" width="13.28125" style="1" customWidth="1"/>
    <col min="9734" max="9734" width="13.7109375" style="1" customWidth="1"/>
    <col min="9735" max="9735" width="13.28125" style="1" customWidth="1"/>
    <col min="9736" max="9736" width="14.28125" style="1" customWidth="1"/>
    <col min="9737" max="9984" width="11.00390625" style="1" customWidth="1"/>
    <col min="9985" max="9985" width="11.00390625" style="1" hidden="1" customWidth="1"/>
    <col min="9986" max="9986" width="42.8515625" style="1" customWidth="1"/>
    <col min="9987" max="9987" width="15.7109375" style="1" customWidth="1"/>
    <col min="9988" max="9988" width="15.00390625" style="1" customWidth="1"/>
    <col min="9989" max="9989" width="13.28125" style="1" customWidth="1"/>
    <col min="9990" max="9990" width="13.7109375" style="1" customWidth="1"/>
    <col min="9991" max="9991" width="13.28125" style="1" customWidth="1"/>
    <col min="9992" max="9992" width="14.28125" style="1" customWidth="1"/>
    <col min="9993" max="10240" width="11.00390625" style="1" customWidth="1"/>
    <col min="10241" max="10241" width="11.00390625" style="1" hidden="1" customWidth="1"/>
    <col min="10242" max="10242" width="42.8515625" style="1" customWidth="1"/>
    <col min="10243" max="10243" width="15.7109375" style="1" customWidth="1"/>
    <col min="10244" max="10244" width="15.00390625" style="1" customWidth="1"/>
    <col min="10245" max="10245" width="13.28125" style="1" customWidth="1"/>
    <col min="10246" max="10246" width="13.7109375" style="1" customWidth="1"/>
    <col min="10247" max="10247" width="13.28125" style="1" customWidth="1"/>
    <col min="10248" max="10248" width="14.28125" style="1" customWidth="1"/>
    <col min="10249" max="10496" width="11.00390625" style="1" customWidth="1"/>
    <col min="10497" max="10497" width="11.00390625" style="1" hidden="1" customWidth="1"/>
    <col min="10498" max="10498" width="42.8515625" style="1" customWidth="1"/>
    <col min="10499" max="10499" width="15.7109375" style="1" customWidth="1"/>
    <col min="10500" max="10500" width="15.00390625" style="1" customWidth="1"/>
    <col min="10501" max="10501" width="13.28125" style="1" customWidth="1"/>
    <col min="10502" max="10502" width="13.7109375" style="1" customWidth="1"/>
    <col min="10503" max="10503" width="13.28125" style="1" customWidth="1"/>
    <col min="10504" max="10504" width="14.28125" style="1" customWidth="1"/>
    <col min="10505" max="10752" width="11.00390625" style="1" customWidth="1"/>
    <col min="10753" max="10753" width="11.00390625" style="1" hidden="1" customWidth="1"/>
    <col min="10754" max="10754" width="42.8515625" style="1" customWidth="1"/>
    <col min="10755" max="10755" width="15.7109375" style="1" customWidth="1"/>
    <col min="10756" max="10756" width="15.00390625" style="1" customWidth="1"/>
    <col min="10757" max="10757" width="13.28125" style="1" customWidth="1"/>
    <col min="10758" max="10758" width="13.7109375" style="1" customWidth="1"/>
    <col min="10759" max="10759" width="13.28125" style="1" customWidth="1"/>
    <col min="10760" max="10760" width="14.28125" style="1" customWidth="1"/>
    <col min="10761" max="11008" width="11.00390625" style="1" customWidth="1"/>
    <col min="11009" max="11009" width="11.00390625" style="1" hidden="1" customWidth="1"/>
    <col min="11010" max="11010" width="42.8515625" style="1" customWidth="1"/>
    <col min="11011" max="11011" width="15.7109375" style="1" customWidth="1"/>
    <col min="11012" max="11012" width="15.00390625" style="1" customWidth="1"/>
    <col min="11013" max="11013" width="13.28125" style="1" customWidth="1"/>
    <col min="11014" max="11014" width="13.7109375" style="1" customWidth="1"/>
    <col min="11015" max="11015" width="13.28125" style="1" customWidth="1"/>
    <col min="11016" max="11016" width="14.28125" style="1" customWidth="1"/>
    <col min="11017" max="11264" width="11.00390625" style="1" customWidth="1"/>
    <col min="11265" max="11265" width="11.00390625" style="1" hidden="1" customWidth="1"/>
    <col min="11266" max="11266" width="42.8515625" style="1" customWidth="1"/>
    <col min="11267" max="11267" width="15.7109375" style="1" customWidth="1"/>
    <col min="11268" max="11268" width="15.00390625" style="1" customWidth="1"/>
    <col min="11269" max="11269" width="13.28125" style="1" customWidth="1"/>
    <col min="11270" max="11270" width="13.7109375" style="1" customWidth="1"/>
    <col min="11271" max="11271" width="13.28125" style="1" customWidth="1"/>
    <col min="11272" max="11272" width="14.28125" style="1" customWidth="1"/>
    <col min="11273" max="11520" width="11.00390625" style="1" customWidth="1"/>
    <col min="11521" max="11521" width="11.00390625" style="1" hidden="1" customWidth="1"/>
    <col min="11522" max="11522" width="42.8515625" style="1" customWidth="1"/>
    <col min="11523" max="11523" width="15.7109375" style="1" customWidth="1"/>
    <col min="11524" max="11524" width="15.00390625" style="1" customWidth="1"/>
    <col min="11525" max="11525" width="13.28125" style="1" customWidth="1"/>
    <col min="11526" max="11526" width="13.7109375" style="1" customWidth="1"/>
    <col min="11527" max="11527" width="13.28125" style="1" customWidth="1"/>
    <col min="11528" max="11528" width="14.28125" style="1" customWidth="1"/>
    <col min="11529" max="11776" width="11.00390625" style="1" customWidth="1"/>
    <col min="11777" max="11777" width="11.00390625" style="1" hidden="1" customWidth="1"/>
    <col min="11778" max="11778" width="42.8515625" style="1" customWidth="1"/>
    <col min="11779" max="11779" width="15.7109375" style="1" customWidth="1"/>
    <col min="11780" max="11780" width="15.00390625" style="1" customWidth="1"/>
    <col min="11781" max="11781" width="13.28125" style="1" customWidth="1"/>
    <col min="11782" max="11782" width="13.7109375" style="1" customWidth="1"/>
    <col min="11783" max="11783" width="13.28125" style="1" customWidth="1"/>
    <col min="11784" max="11784" width="14.28125" style="1" customWidth="1"/>
    <col min="11785" max="12032" width="11.00390625" style="1" customWidth="1"/>
    <col min="12033" max="12033" width="11.00390625" style="1" hidden="1" customWidth="1"/>
    <col min="12034" max="12034" width="42.8515625" style="1" customWidth="1"/>
    <col min="12035" max="12035" width="15.7109375" style="1" customWidth="1"/>
    <col min="12036" max="12036" width="15.00390625" style="1" customWidth="1"/>
    <col min="12037" max="12037" width="13.28125" style="1" customWidth="1"/>
    <col min="12038" max="12038" width="13.7109375" style="1" customWidth="1"/>
    <col min="12039" max="12039" width="13.28125" style="1" customWidth="1"/>
    <col min="12040" max="12040" width="14.28125" style="1" customWidth="1"/>
    <col min="12041" max="12288" width="11.00390625" style="1" customWidth="1"/>
    <col min="12289" max="12289" width="11.00390625" style="1" hidden="1" customWidth="1"/>
    <col min="12290" max="12290" width="42.8515625" style="1" customWidth="1"/>
    <col min="12291" max="12291" width="15.7109375" style="1" customWidth="1"/>
    <col min="12292" max="12292" width="15.00390625" style="1" customWidth="1"/>
    <col min="12293" max="12293" width="13.28125" style="1" customWidth="1"/>
    <col min="12294" max="12294" width="13.7109375" style="1" customWidth="1"/>
    <col min="12295" max="12295" width="13.28125" style="1" customWidth="1"/>
    <col min="12296" max="12296" width="14.28125" style="1" customWidth="1"/>
    <col min="12297" max="12544" width="11.00390625" style="1" customWidth="1"/>
    <col min="12545" max="12545" width="11.00390625" style="1" hidden="1" customWidth="1"/>
    <col min="12546" max="12546" width="42.8515625" style="1" customWidth="1"/>
    <col min="12547" max="12547" width="15.7109375" style="1" customWidth="1"/>
    <col min="12548" max="12548" width="15.00390625" style="1" customWidth="1"/>
    <col min="12549" max="12549" width="13.28125" style="1" customWidth="1"/>
    <col min="12550" max="12550" width="13.7109375" style="1" customWidth="1"/>
    <col min="12551" max="12551" width="13.28125" style="1" customWidth="1"/>
    <col min="12552" max="12552" width="14.28125" style="1" customWidth="1"/>
    <col min="12553" max="12800" width="11.00390625" style="1" customWidth="1"/>
    <col min="12801" max="12801" width="11.00390625" style="1" hidden="1" customWidth="1"/>
    <col min="12802" max="12802" width="42.8515625" style="1" customWidth="1"/>
    <col min="12803" max="12803" width="15.7109375" style="1" customWidth="1"/>
    <col min="12804" max="12804" width="15.00390625" style="1" customWidth="1"/>
    <col min="12805" max="12805" width="13.28125" style="1" customWidth="1"/>
    <col min="12806" max="12806" width="13.7109375" style="1" customWidth="1"/>
    <col min="12807" max="12807" width="13.28125" style="1" customWidth="1"/>
    <col min="12808" max="12808" width="14.28125" style="1" customWidth="1"/>
    <col min="12809" max="13056" width="11.00390625" style="1" customWidth="1"/>
    <col min="13057" max="13057" width="11.00390625" style="1" hidden="1" customWidth="1"/>
    <col min="13058" max="13058" width="42.8515625" style="1" customWidth="1"/>
    <col min="13059" max="13059" width="15.7109375" style="1" customWidth="1"/>
    <col min="13060" max="13060" width="15.00390625" style="1" customWidth="1"/>
    <col min="13061" max="13061" width="13.28125" style="1" customWidth="1"/>
    <col min="13062" max="13062" width="13.7109375" style="1" customWidth="1"/>
    <col min="13063" max="13063" width="13.28125" style="1" customWidth="1"/>
    <col min="13064" max="13064" width="14.28125" style="1" customWidth="1"/>
    <col min="13065" max="13312" width="11.00390625" style="1" customWidth="1"/>
    <col min="13313" max="13313" width="11.00390625" style="1" hidden="1" customWidth="1"/>
    <col min="13314" max="13314" width="42.8515625" style="1" customWidth="1"/>
    <col min="13315" max="13315" width="15.7109375" style="1" customWidth="1"/>
    <col min="13316" max="13316" width="15.00390625" style="1" customWidth="1"/>
    <col min="13317" max="13317" width="13.28125" style="1" customWidth="1"/>
    <col min="13318" max="13318" width="13.7109375" style="1" customWidth="1"/>
    <col min="13319" max="13319" width="13.28125" style="1" customWidth="1"/>
    <col min="13320" max="13320" width="14.28125" style="1" customWidth="1"/>
    <col min="13321" max="13568" width="11.00390625" style="1" customWidth="1"/>
    <col min="13569" max="13569" width="11.00390625" style="1" hidden="1" customWidth="1"/>
    <col min="13570" max="13570" width="42.8515625" style="1" customWidth="1"/>
    <col min="13571" max="13571" width="15.7109375" style="1" customWidth="1"/>
    <col min="13572" max="13572" width="15.00390625" style="1" customWidth="1"/>
    <col min="13573" max="13573" width="13.28125" style="1" customWidth="1"/>
    <col min="13574" max="13574" width="13.7109375" style="1" customWidth="1"/>
    <col min="13575" max="13575" width="13.28125" style="1" customWidth="1"/>
    <col min="13576" max="13576" width="14.28125" style="1" customWidth="1"/>
    <col min="13577" max="13824" width="11.00390625" style="1" customWidth="1"/>
    <col min="13825" max="13825" width="11.00390625" style="1" hidden="1" customWidth="1"/>
    <col min="13826" max="13826" width="42.8515625" style="1" customWidth="1"/>
    <col min="13827" max="13827" width="15.7109375" style="1" customWidth="1"/>
    <col min="13828" max="13828" width="15.00390625" style="1" customWidth="1"/>
    <col min="13829" max="13829" width="13.28125" style="1" customWidth="1"/>
    <col min="13830" max="13830" width="13.7109375" style="1" customWidth="1"/>
    <col min="13831" max="13831" width="13.28125" style="1" customWidth="1"/>
    <col min="13832" max="13832" width="14.28125" style="1" customWidth="1"/>
    <col min="13833" max="14080" width="11.00390625" style="1" customWidth="1"/>
    <col min="14081" max="14081" width="11.00390625" style="1" hidden="1" customWidth="1"/>
    <col min="14082" max="14082" width="42.8515625" style="1" customWidth="1"/>
    <col min="14083" max="14083" width="15.7109375" style="1" customWidth="1"/>
    <col min="14084" max="14084" width="15.00390625" style="1" customWidth="1"/>
    <col min="14085" max="14085" width="13.28125" style="1" customWidth="1"/>
    <col min="14086" max="14086" width="13.7109375" style="1" customWidth="1"/>
    <col min="14087" max="14087" width="13.28125" style="1" customWidth="1"/>
    <col min="14088" max="14088" width="14.28125" style="1" customWidth="1"/>
    <col min="14089" max="14336" width="11.00390625" style="1" customWidth="1"/>
    <col min="14337" max="14337" width="11.00390625" style="1" hidden="1" customWidth="1"/>
    <col min="14338" max="14338" width="42.8515625" style="1" customWidth="1"/>
    <col min="14339" max="14339" width="15.7109375" style="1" customWidth="1"/>
    <col min="14340" max="14340" width="15.00390625" style="1" customWidth="1"/>
    <col min="14341" max="14341" width="13.28125" style="1" customWidth="1"/>
    <col min="14342" max="14342" width="13.7109375" style="1" customWidth="1"/>
    <col min="14343" max="14343" width="13.28125" style="1" customWidth="1"/>
    <col min="14344" max="14344" width="14.28125" style="1" customWidth="1"/>
    <col min="14345" max="14592" width="11.00390625" style="1" customWidth="1"/>
    <col min="14593" max="14593" width="11.00390625" style="1" hidden="1" customWidth="1"/>
    <col min="14594" max="14594" width="42.8515625" style="1" customWidth="1"/>
    <col min="14595" max="14595" width="15.7109375" style="1" customWidth="1"/>
    <col min="14596" max="14596" width="15.00390625" style="1" customWidth="1"/>
    <col min="14597" max="14597" width="13.28125" style="1" customWidth="1"/>
    <col min="14598" max="14598" width="13.7109375" style="1" customWidth="1"/>
    <col min="14599" max="14599" width="13.28125" style="1" customWidth="1"/>
    <col min="14600" max="14600" width="14.28125" style="1" customWidth="1"/>
    <col min="14601" max="14848" width="11.00390625" style="1" customWidth="1"/>
    <col min="14849" max="14849" width="11.00390625" style="1" hidden="1" customWidth="1"/>
    <col min="14850" max="14850" width="42.8515625" style="1" customWidth="1"/>
    <col min="14851" max="14851" width="15.7109375" style="1" customWidth="1"/>
    <col min="14852" max="14852" width="15.00390625" style="1" customWidth="1"/>
    <col min="14853" max="14853" width="13.28125" style="1" customWidth="1"/>
    <col min="14854" max="14854" width="13.7109375" style="1" customWidth="1"/>
    <col min="14855" max="14855" width="13.28125" style="1" customWidth="1"/>
    <col min="14856" max="14856" width="14.28125" style="1" customWidth="1"/>
    <col min="14857" max="15104" width="11.00390625" style="1" customWidth="1"/>
    <col min="15105" max="15105" width="11.00390625" style="1" hidden="1" customWidth="1"/>
    <col min="15106" max="15106" width="42.8515625" style="1" customWidth="1"/>
    <col min="15107" max="15107" width="15.7109375" style="1" customWidth="1"/>
    <col min="15108" max="15108" width="15.00390625" style="1" customWidth="1"/>
    <col min="15109" max="15109" width="13.28125" style="1" customWidth="1"/>
    <col min="15110" max="15110" width="13.7109375" style="1" customWidth="1"/>
    <col min="15111" max="15111" width="13.28125" style="1" customWidth="1"/>
    <col min="15112" max="15112" width="14.28125" style="1" customWidth="1"/>
    <col min="15113" max="15360" width="11.00390625" style="1" customWidth="1"/>
    <col min="15361" max="15361" width="11.00390625" style="1" hidden="1" customWidth="1"/>
    <col min="15362" max="15362" width="42.8515625" style="1" customWidth="1"/>
    <col min="15363" max="15363" width="15.7109375" style="1" customWidth="1"/>
    <col min="15364" max="15364" width="15.00390625" style="1" customWidth="1"/>
    <col min="15365" max="15365" width="13.28125" style="1" customWidth="1"/>
    <col min="15366" max="15366" width="13.7109375" style="1" customWidth="1"/>
    <col min="15367" max="15367" width="13.28125" style="1" customWidth="1"/>
    <col min="15368" max="15368" width="14.28125" style="1" customWidth="1"/>
    <col min="15369" max="15616" width="11.00390625" style="1" customWidth="1"/>
    <col min="15617" max="15617" width="11.00390625" style="1" hidden="1" customWidth="1"/>
    <col min="15618" max="15618" width="42.8515625" style="1" customWidth="1"/>
    <col min="15619" max="15619" width="15.7109375" style="1" customWidth="1"/>
    <col min="15620" max="15620" width="15.00390625" style="1" customWidth="1"/>
    <col min="15621" max="15621" width="13.28125" style="1" customWidth="1"/>
    <col min="15622" max="15622" width="13.7109375" style="1" customWidth="1"/>
    <col min="15623" max="15623" width="13.28125" style="1" customWidth="1"/>
    <col min="15624" max="15624" width="14.28125" style="1" customWidth="1"/>
    <col min="15625" max="15872" width="11.00390625" style="1" customWidth="1"/>
    <col min="15873" max="15873" width="11.00390625" style="1" hidden="1" customWidth="1"/>
    <col min="15874" max="15874" width="42.8515625" style="1" customWidth="1"/>
    <col min="15875" max="15875" width="15.7109375" style="1" customWidth="1"/>
    <col min="15876" max="15876" width="15.00390625" style="1" customWidth="1"/>
    <col min="15877" max="15877" width="13.28125" style="1" customWidth="1"/>
    <col min="15878" max="15878" width="13.7109375" style="1" customWidth="1"/>
    <col min="15879" max="15879" width="13.28125" style="1" customWidth="1"/>
    <col min="15880" max="15880" width="14.28125" style="1" customWidth="1"/>
    <col min="15881" max="16128" width="11.00390625" style="1" customWidth="1"/>
    <col min="16129" max="16129" width="11.00390625" style="1" hidden="1" customWidth="1"/>
    <col min="16130" max="16130" width="42.8515625" style="1" customWidth="1"/>
    <col min="16131" max="16131" width="15.7109375" style="1" customWidth="1"/>
    <col min="16132" max="16132" width="15.00390625" style="1" customWidth="1"/>
    <col min="16133" max="16133" width="13.28125" style="1" customWidth="1"/>
    <col min="16134" max="16134" width="13.7109375" style="1" customWidth="1"/>
    <col min="16135" max="16135" width="13.28125" style="1" customWidth="1"/>
    <col min="16136" max="16136" width="14.28125" style="1" customWidth="1"/>
    <col min="16137" max="16384" width="11.00390625" style="1" customWidth="1"/>
  </cols>
  <sheetData>
    <row r="1" ht="13.5" thickBot="1"/>
    <row r="2" spans="2:8" ht="15">
      <c r="B2" s="28" t="s">
        <v>120</v>
      </c>
      <c r="C2" s="29"/>
      <c r="D2" s="29"/>
      <c r="E2" s="29"/>
      <c r="F2" s="29"/>
      <c r="G2" s="29"/>
      <c r="H2" s="178"/>
    </row>
    <row r="3" spans="2:8" ht="15">
      <c r="B3" s="126" t="s">
        <v>394</v>
      </c>
      <c r="C3" s="211"/>
      <c r="D3" s="211"/>
      <c r="E3" s="211"/>
      <c r="F3" s="211"/>
      <c r="G3" s="211"/>
      <c r="H3" s="177"/>
    </row>
    <row r="4" spans="2:8" ht="15">
      <c r="B4" s="126" t="s">
        <v>450</v>
      </c>
      <c r="C4" s="211"/>
      <c r="D4" s="211"/>
      <c r="E4" s="211"/>
      <c r="F4" s="211"/>
      <c r="G4" s="211"/>
      <c r="H4" s="177"/>
    </row>
    <row r="5" spans="2:8" ht="15">
      <c r="B5" s="126" t="s">
        <v>173</v>
      </c>
      <c r="C5" s="211"/>
      <c r="D5" s="211"/>
      <c r="E5" s="211"/>
      <c r="F5" s="211"/>
      <c r="G5" s="211"/>
      <c r="H5" s="177"/>
    </row>
    <row r="6" spans="2:8" ht="13.5" thickBot="1">
      <c r="B6" s="123" t="s">
        <v>1</v>
      </c>
      <c r="C6" s="122"/>
      <c r="D6" s="122"/>
      <c r="E6" s="122"/>
      <c r="F6" s="122"/>
      <c r="G6" s="122"/>
      <c r="H6" s="176"/>
    </row>
    <row r="7" spans="2:8" ht="13.5" thickBot="1">
      <c r="B7" s="150" t="s">
        <v>2</v>
      </c>
      <c r="C7" s="190" t="s">
        <v>392</v>
      </c>
      <c r="D7" s="189"/>
      <c r="E7" s="189"/>
      <c r="F7" s="189"/>
      <c r="G7" s="188"/>
      <c r="H7" s="118" t="s">
        <v>391</v>
      </c>
    </row>
    <row r="8" spans="2:8" ht="26.25" thickBot="1">
      <c r="B8" s="147"/>
      <c r="C8" s="27" t="s">
        <v>242</v>
      </c>
      <c r="D8" s="27" t="s">
        <v>390</v>
      </c>
      <c r="E8" s="27" t="s">
        <v>389</v>
      </c>
      <c r="F8" s="27" t="s">
        <v>449</v>
      </c>
      <c r="G8" s="27" t="s">
        <v>210</v>
      </c>
      <c r="H8" s="116"/>
    </row>
    <row r="9" spans="2:8" ht="15">
      <c r="B9" s="208" t="s">
        <v>448</v>
      </c>
      <c r="C9" s="185">
        <f>C10+C11+C12+C15+C16+C19</f>
        <v>8949862</v>
      </c>
      <c r="D9" s="185">
        <f>D10+D11+D12+D15+D16+D19</f>
        <v>168833</v>
      </c>
      <c r="E9" s="185">
        <f>E10+E11+E12+E15+E16+E19</f>
        <v>9118695</v>
      </c>
      <c r="F9" s="185">
        <f>F10+F11+F12+F15+F16+F19</f>
        <v>5927833</v>
      </c>
      <c r="G9" s="185">
        <f>G10+G11+G12+G15+G16+G19</f>
        <v>5927833</v>
      </c>
      <c r="H9" s="180">
        <f>E9-F9</f>
        <v>3190862</v>
      </c>
    </row>
    <row r="10" spans="2:8" ht="20.25" customHeight="1">
      <c r="B10" s="209" t="s">
        <v>446</v>
      </c>
      <c r="C10" s="185">
        <v>8949862</v>
      </c>
      <c r="D10" s="180">
        <v>168833</v>
      </c>
      <c r="E10" s="7">
        <f>C10+D10</f>
        <v>9118695</v>
      </c>
      <c r="F10" s="180">
        <v>5927833</v>
      </c>
      <c r="G10" s="180">
        <v>5927833</v>
      </c>
      <c r="H10" s="7">
        <f>E10-F10</f>
        <v>3190862</v>
      </c>
    </row>
    <row r="11" spans="2:8" ht="15">
      <c r="B11" s="209" t="s">
        <v>445</v>
      </c>
      <c r="C11" s="185"/>
      <c r="D11" s="180"/>
      <c r="E11" s="7">
        <f>C11+D11</f>
        <v>0</v>
      </c>
      <c r="F11" s="180"/>
      <c r="G11" s="180"/>
      <c r="H11" s="7">
        <f>E11-F11</f>
        <v>0</v>
      </c>
    </row>
    <row r="12" spans="2:8" ht="15">
      <c r="B12" s="209" t="s">
        <v>444</v>
      </c>
      <c r="C12" s="184">
        <f>SUM(C13:C14)</f>
        <v>0</v>
      </c>
      <c r="D12" s="184">
        <f>SUM(D13:D14)</f>
        <v>0</v>
      </c>
      <c r="E12" s="184">
        <f>SUM(E13:E14)</f>
        <v>0</v>
      </c>
      <c r="F12" s="184">
        <f>SUM(F13:F14)</f>
        <v>0</v>
      </c>
      <c r="G12" s="184">
        <f>SUM(G13:G14)</f>
        <v>0</v>
      </c>
      <c r="H12" s="7">
        <f>E12-F12</f>
        <v>0</v>
      </c>
    </row>
    <row r="13" spans="2:8" ht="15">
      <c r="B13" s="210" t="s">
        <v>443</v>
      </c>
      <c r="C13" s="185"/>
      <c r="D13" s="180"/>
      <c r="E13" s="7">
        <f>C13+D13</f>
        <v>0</v>
      </c>
      <c r="F13" s="180"/>
      <c r="G13" s="180"/>
      <c r="H13" s="7">
        <f>E13-F13</f>
        <v>0</v>
      </c>
    </row>
    <row r="14" spans="2:8" ht="15">
      <c r="B14" s="210" t="s">
        <v>442</v>
      </c>
      <c r="C14" s="185"/>
      <c r="D14" s="180"/>
      <c r="E14" s="7">
        <f>C14+D14</f>
        <v>0</v>
      </c>
      <c r="F14" s="180"/>
      <c r="G14" s="180"/>
      <c r="H14" s="7">
        <f>E14-F14</f>
        <v>0</v>
      </c>
    </row>
    <row r="15" spans="2:8" ht="15">
      <c r="B15" s="209" t="s">
        <v>441</v>
      </c>
      <c r="C15" s="185"/>
      <c r="D15" s="180"/>
      <c r="E15" s="7">
        <f>C15+D15</f>
        <v>0</v>
      </c>
      <c r="F15" s="180"/>
      <c r="G15" s="180"/>
      <c r="H15" s="7">
        <f>E15-F15</f>
        <v>0</v>
      </c>
    </row>
    <row r="16" spans="2:8" ht="25.5">
      <c r="B16" s="209" t="s">
        <v>440</v>
      </c>
      <c r="C16" s="184">
        <f>C17+C18</f>
        <v>0</v>
      </c>
      <c r="D16" s="184">
        <f>D17+D18</f>
        <v>0</v>
      </c>
      <c r="E16" s="184">
        <f>E17+E18</f>
        <v>0</v>
      </c>
      <c r="F16" s="184">
        <f>F17+F18</f>
        <v>0</v>
      </c>
      <c r="G16" s="184">
        <f>G17+G18</f>
        <v>0</v>
      </c>
      <c r="H16" s="7">
        <f>E16-F16</f>
        <v>0</v>
      </c>
    </row>
    <row r="17" spans="2:8" ht="15">
      <c r="B17" s="210" t="s">
        <v>439</v>
      </c>
      <c r="C17" s="185"/>
      <c r="D17" s="180"/>
      <c r="E17" s="7">
        <f>C17+D17</f>
        <v>0</v>
      </c>
      <c r="F17" s="180"/>
      <c r="G17" s="180"/>
      <c r="H17" s="7">
        <f>E17-F17</f>
        <v>0</v>
      </c>
    </row>
    <row r="18" spans="2:8" ht="15">
      <c r="B18" s="210" t="s">
        <v>438</v>
      </c>
      <c r="C18" s="185"/>
      <c r="D18" s="180"/>
      <c r="E18" s="7">
        <f>C18+D18</f>
        <v>0</v>
      </c>
      <c r="F18" s="180"/>
      <c r="G18" s="180"/>
      <c r="H18" s="7">
        <f>E18-F18</f>
        <v>0</v>
      </c>
    </row>
    <row r="19" spans="2:8" ht="15">
      <c r="B19" s="209" t="s">
        <v>437</v>
      </c>
      <c r="C19" s="185"/>
      <c r="D19" s="180"/>
      <c r="E19" s="7">
        <f>C19+D19</f>
        <v>0</v>
      </c>
      <c r="F19" s="180"/>
      <c r="G19" s="180"/>
      <c r="H19" s="7">
        <f>E19-F19</f>
        <v>0</v>
      </c>
    </row>
    <row r="20" spans="2:8" ht="15">
      <c r="B20" s="209"/>
      <c r="C20" s="185"/>
      <c r="D20" s="180"/>
      <c r="E20" s="180"/>
      <c r="F20" s="180"/>
      <c r="G20" s="180"/>
      <c r="H20" s="7"/>
    </row>
    <row r="21" spans="2:8" ht="15">
      <c r="B21" s="208" t="s">
        <v>447</v>
      </c>
      <c r="C21" s="185">
        <f>C22+C23+C24+C27+C28+C31</f>
        <v>0</v>
      </c>
      <c r="D21" s="185">
        <f>D22+D23+D24+D27+D28+D31</f>
        <v>0</v>
      </c>
      <c r="E21" s="185">
        <f>E22+E23+E24+E27+E28+E31</f>
        <v>0</v>
      </c>
      <c r="F21" s="185">
        <f>F22+F23+F24+F27+F28+F31</f>
        <v>0</v>
      </c>
      <c r="G21" s="185">
        <f>G22+G23+G24+G27+G28+G31</f>
        <v>0</v>
      </c>
      <c r="H21" s="180">
        <f>E21-F21</f>
        <v>0</v>
      </c>
    </row>
    <row r="22" spans="2:8" ht="18.75" customHeight="1">
      <c r="B22" s="209" t="s">
        <v>446</v>
      </c>
      <c r="C22" s="185"/>
      <c r="D22" s="180"/>
      <c r="E22" s="7">
        <f>C22+D22</f>
        <v>0</v>
      </c>
      <c r="F22" s="180"/>
      <c r="G22" s="180"/>
      <c r="H22" s="7">
        <f>E22-F22</f>
        <v>0</v>
      </c>
    </row>
    <row r="23" spans="2:8" ht="15">
      <c r="B23" s="209" t="s">
        <v>445</v>
      </c>
      <c r="C23" s="185"/>
      <c r="D23" s="180"/>
      <c r="E23" s="7">
        <f>C23+D23</f>
        <v>0</v>
      </c>
      <c r="F23" s="180"/>
      <c r="G23" s="180"/>
      <c r="H23" s="7">
        <f>E23-F23</f>
        <v>0</v>
      </c>
    </row>
    <row r="24" spans="2:8" ht="15">
      <c r="B24" s="209" t="s">
        <v>444</v>
      </c>
      <c r="C24" s="184">
        <f>SUM(C25:C26)</f>
        <v>0</v>
      </c>
      <c r="D24" s="184">
        <f>SUM(D25:D26)</f>
        <v>0</v>
      </c>
      <c r="E24" s="184">
        <f>SUM(E25:E26)</f>
        <v>0</v>
      </c>
      <c r="F24" s="184">
        <f>SUM(F25:F26)</f>
        <v>0</v>
      </c>
      <c r="G24" s="184">
        <f>SUM(G25:G26)</f>
        <v>0</v>
      </c>
      <c r="H24" s="7">
        <f>E24-F24</f>
        <v>0</v>
      </c>
    </row>
    <row r="25" spans="2:8" ht="15">
      <c r="B25" s="210" t="s">
        <v>443</v>
      </c>
      <c r="C25" s="185"/>
      <c r="D25" s="180"/>
      <c r="E25" s="7">
        <f>C25+D25</f>
        <v>0</v>
      </c>
      <c r="F25" s="180"/>
      <c r="G25" s="180"/>
      <c r="H25" s="7">
        <f>E25-F25</f>
        <v>0</v>
      </c>
    </row>
    <row r="26" spans="2:8" ht="15">
      <c r="B26" s="210" t="s">
        <v>442</v>
      </c>
      <c r="C26" s="185"/>
      <c r="D26" s="180"/>
      <c r="E26" s="7">
        <f>C26+D26</f>
        <v>0</v>
      </c>
      <c r="F26" s="180"/>
      <c r="G26" s="180"/>
      <c r="H26" s="7">
        <f>E26-F26</f>
        <v>0</v>
      </c>
    </row>
    <row r="27" spans="2:8" ht="15">
      <c r="B27" s="209" t="s">
        <v>441</v>
      </c>
      <c r="C27" s="185"/>
      <c r="D27" s="180"/>
      <c r="E27" s="7">
        <f>C27+D27</f>
        <v>0</v>
      </c>
      <c r="F27" s="180"/>
      <c r="G27" s="180"/>
      <c r="H27" s="7">
        <f>E27-F27</f>
        <v>0</v>
      </c>
    </row>
    <row r="28" spans="2:8" ht="25.5">
      <c r="B28" s="209" t="s">
        <v>440</v>
      </c>
      <c r="C28" s="184">
        <f>C29+C30</f>
        <v>0</v>
      </c>
      <c r="D28" s="184">
        <f>D29+D30</f>
        <v>0</v>
      </c>
      <c r="E28" s="184">
        <f>E29+E30</f>
        <v>0</v>
      </c>
      <c r="F28" s="184">
        <f>F29+F30</f>
        <v>0</v>
      </c>
      <c r="G28" s="184">
        <f>G29+G30</f>
        <v>0</v>
      </c>
      <c r="H28" s="7">
        <f>E28-F28</f>
        <v>0</v>
      </c>
    </row>
    <row r="29" spans="2:8" ht="15">
      <c r="B29" s="210" t="s">
        <v>439</v>
      </c>
      <c r="C29" s="185"/>
      <c r="D29" s="180"/>
      <c r="E29" s="7">
        <f>C29+D29</f>
        <v>0</v>
      </c>
      <c r="F29" s="180"/>
      <c r="G29" s="180"/>
      <c r="H29" s="7">
        <f>E29-F29</f>
        <v>0</v>
      </c>
    </row>
    <row r="30" spans="2:8" ht="15">
      <c r="B30" s="210" t="s">
        <v>438</v>
      </c>
      <c r="C30" s="185"/>
      <c r="D30" s="180"/>
      <c r="E30" s="7">
        <f>C30+D30</f>
        <v>0</v>
      </c>
      <c r="F30" s="180"/>
      <c r="G30" s="180"/>
      <c r="H30" s="7">
        <f>E30-F30</f>
        <v>0</v>
      </c>
    </row>
    <row r="31" spans="2:8" ht="15">
      <c r="B31" s="209" t="s">
        <v>437</v>
      </c>
      <c r="C31" s="185"/>
      <c r="D31" s="180"/>
      <c r="E31" s="7">
        <f>C31+D31</f>
        <v>0</v>
      </c>
      <c r="F31" s="180"/>
      <c r="G31" s="180"/>
      <c r="H31" s="7">
        <f>E31-F31</f>
        <v>0</v>
      </c>
    </row>
    <row r="32" spans="2:8" ht="15">
      <c r="B32" s="208" t="s">
        <v>436</v>
      </c>
      <c r="C32" s="185">
        <f>C9+C21</f>
        <v>8949862</v>
      </c>
      <c r="D32" s="185">
        <f>D9+D21</f>
        <v>168833</v>
      </c>
      <c r="E32" s="185">
        <f>E9+E21</f>
        <v>9118695</v>
      </c>
      <c r="F32" s="185">
        <f>F9+F21</f>
        <v>5927833</v>
      </c>
      <c r="G32" s="185">
        <f>G9+G21</f>
        <v>5927833</v>
      </c>
      <c r="H32" s="185">
        <f>H9+H21</f>
        <v>3190862</v>
      </c>
    </row>
    <row r="33" spans="2:8" ht="13.5" thickBot="1">
      <c r="B33" s="207"/>
      <c r="C33" s="206"/>
      <c r="D33" s="205"/>
      <c r="E33" s="205"/>
      <c r="F33" s="205"/>
      <c r="G33" s="205"/>
      <c r="H33" s="205"/>
    </row>
  </sheetData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Marlen</cp:lastModifiedBy>
  <cp:lastPrinted>2021-10-08T15:18:02Z</cp:lastPrinted>
  <dcterms:created xsi:type="dcterms:W3CDTF">2016-10-11T18:36:49Z</dcterms:created>
  <dcterms:modified xsi:type="dcterms:W3CDTF">2021-10-20T15:15:30Z</dcterms:modified>
  <cp:category/>
  <cp:version/>
  <cp:contentType/>
  <cp:contentStatus/>
</cp:coreProperties>
</file>