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ARMONIZADA\2022\4TO. TRIM. 2022 IAIP\"/>
    </mc:Choice>
  </mc:AlternateContent>
  <xr:revisionPtr revIDLastSave="0" documentId="13_ncr:1_{E6214516-5A93-43DE-B7AA-C4B80FF939A5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6" l="1"/>
  <c r="B16" i="1"/>
  <c r="B24" i="1"/>
  <c r="D14" i="4"/>
  <c r="E8" i="1" l="1"/>
  <c r="C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3" i="6"/>
  <c r="H22" i="6"/>
  <c r="H21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<sst xmlns="http://schemas.openxmlformats.org/spreadsheetml/2006/main" count="654" uniqueCount="453">
  <si>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</si>
  <si>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</si>
  <si>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</si>
  <si>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</si>
  <si>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</si>
  <si>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</si>
  <si>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</si>
  <si>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</si>
  <si>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</si>
  <si>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</si>
  <si>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</si>
  <si>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</si>
  <si>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</si>
  <si>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</si>
  <si>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</si>
  <si>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</si>
  <si>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</si>
  <si>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</si>
  <si>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</si>
  <si>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</si>
  <si>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</si>
  <si>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</si>
  <si>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</si>
  <si>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</si>
  <si>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</si>
  <si>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</si>
  <si>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</si>
  <si>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</si>
  <si>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</si>
  <si>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</si>
  <si>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</si>
  <si>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</si>
  <si>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</si>
  <si>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</si>
  <si>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</si>
  <si>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</si>
  <si>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</si>
  <si>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</si>
  <si>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</si>
  <si>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</si>
  <si>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</si>
  <si>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</si>
  <si>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</si>
  <si>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</si>
  <si>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</si>
  <si>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</si>
  <si>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</si>
  <si>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</si>
  <si>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</si>
  <si>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</si>
  <si>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</si>
  <si>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</si>
  <si>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</si>
  <si>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</si>
  <si>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</si>
  <si>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</si>
  <si>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</si>
  <si>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</si>
  <si>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</si>
  <si>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</si>
  <si>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</si>
  <si>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</si>
  <si>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</si>
  <si>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</si>
  <si>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</si>
  <si>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</si>
  <si>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</si>
  <si>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</si>
  <si>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</si>
  <si>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</si>
  <si>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</si>
  <si>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</si>
  <si>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</si>
  <si>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</si>
  <si>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</si>
  <si>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</si>
  <si>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</si>
  <si>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</si>
  <si>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</si>
  <si>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</si>
  <si>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</si>
  <si>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</si>
  <si>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</si>
  <si>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</si>
  <si>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</si>
  <si>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</si>
  <si>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</si>
  <si>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</si>
  <si>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</si>
  <si>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</si>
  <si>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</si>
  <si>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</si>
  <si>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</si>
  <si>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</si>
  <si>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</si>
  <si>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</si>
  <si>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</si>
  <si>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</si>
  <si>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</si>
  <si>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</si>
  <si>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</si>
  <si>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</si>
  <si>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</si>
  <si>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</si>
  <si>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</si>
  <si>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</si>
  <si>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</si>
  <si>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</si>
  <si>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</si>
  <si>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</si>
  <si>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</si>
  <si>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</si>
  <si>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</si>
  <si>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</si>
  <si>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</si>
  <si>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</si>
  <si>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</si>
  <si>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</si>
  <si>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</si>
  <si>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</si>
  <si>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</si>
  <si>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</si>
  <si>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</si>
  <si>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</si>
  <si>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</si>
  <si>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</si>
  <si>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</si>
  <si>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</si>
  <si>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</si>
  <si>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</si>
  <si>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</si>
  <si>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</si>
  <si>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</si>
  <si>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</si>
  <si>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</si>
  <si>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</si>
  <si>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</si>
  <si>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</si>
  <si>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</si>
  <si>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</si>
  <si>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</si>
  <si>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</si>
  <si>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</si>
  <si>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</si>
  <si>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</si>
  <si>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</si>
  <si>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</si>
  <si>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</si>
  <si>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</si>
  <si>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</si>
  <si>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</si>
  <si>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</si>
  <si>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</si>
  <si>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</si>
  <si>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</si>
  <si>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</si>
  <si>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</si>
  <si>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</si>
  <si>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</si>
  <si>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</si>
  <si>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</si>
  <si>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</si>
  <si>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</si>
  <si>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</si>
  <si>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</si>
  <si>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</si>
  <si>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</si>
  <si>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</si>
  <si>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</si>
  <si>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</si>
  <si>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</si>
  <si>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</si>
  <si>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</si>
  <si>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</si>
  <si>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</si>
  <si>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</si>
  <si>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</si>
  <si>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</si>
  <si>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</si>
  <si>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</si>
  <si>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</si>
  <si>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</si>
  <si>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</si>
  <si>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</si>
  <si>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</si>
  <si>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</si>
  <si>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</si>
  <si>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</si>
  <si>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</si>
  <si>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</si>
  <si>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</si>
  <si>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</si>
  <si>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</si>
  <si>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</si>
  <si>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</si>
  <si>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</si>
  <si>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</si>
  <si>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</si>
  <si>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</si>
  <si>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</si>
  <si>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</si>
  <si>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</si>
  <si>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</si>
  <si>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</si>
  <si>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</si>
  <si>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</si>
  <si>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</si>
  <si>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</si>
  <si>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</si>
  <si>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</si>
  <si>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</si>
  <si>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</si>
  <si>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</si>
  <si>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</si>
  <si>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</si>
  <si>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</si>
  <si>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</si>
  <si>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</si>
  <si>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</si>
  <si>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</si>
  <si>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</si>
  <si>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</si>
  <si>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</si>
  <si>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</si>
  <si>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</si>
  <si>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</si>
  <si>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</si>
  <si>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</si>
  <si>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</si>
  <si>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</si>
  <si>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</si>
  <si>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</si>
  <si>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</si>
  <si>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</si>
  <si>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</si>
  <si>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</si>
  <si>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</si>
  <si>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</si>
  <si>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</si>
  <si>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</si>
  <si>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</si>
  <si>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</si>
  <si>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</si>
  <si>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</si>
  <si>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</si>
  <si>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</si>
  <si>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</si>
  <si>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</si>
  <si>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</si>
  <si>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</si>
  <si>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</si>
  <si>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</si>
  <si>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</si>
  <si>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</si>
  <si>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</si>
  <si>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</si>
  <si>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</si>
  <si>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</si>
  <si>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</si>
  <si>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</si>
  <si>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</si>
  <si>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</si>
  <si>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</si>
  <si>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</si>
  <si>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</si>
  <si>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</si>
  <si>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</si>
  <si>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</si>
  <si>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</si>
  <si>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</si>
  <si>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</si>
  <si>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</si>
  <si>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</si>
  <si>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</si>
  <si>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</si>
  <si>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</si>
  <si>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</si>
  <si>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</si>
  <si>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</si>
  <si>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</si>
  <si>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</si>
  <si>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</si>
  <si>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</si>
  <si>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</si>
  <si>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</si>
  <si>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</si>
  <si>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</si>
  <si>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</si>
  <si>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</si>
  <si>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</si>
  <si>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</si>
  <si>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</si>
  <si>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</si>
  <si>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</si>
  <si>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</si>
  <si>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</si>
  <si>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</si>
  <si>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</si>
  <si>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</si>
  <si>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</si>
  <si>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</si>
  <si>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</si>
  <si>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</si>
  <si>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</si>
  <si>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</si>
  <si>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</si>
  <si>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</si>
  <si>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</si>
  <si>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</si>
  <si>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</si>
  <si>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</si>
  <si>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</si>
  <si>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</si>
  <si>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</si>
  <si>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</si>
  <si>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</si>
  <si>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</si>
  <si>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</si>
  <si>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</si>
  <si>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</si>
  <si>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</si>
  <si>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</si>
  <si>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</si>
  <si>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</si>
  <si>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</si>
  <si>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</si>
  <si>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</si>
  <si>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</si>
  <si>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</si>
  <si>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</si>
  <si>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</si>
  <si>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</si>
  <si>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</si>
  <si>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</si>
  <si>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</si>
  <si>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</si>
  <si>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</si>
  <si>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</si>
  <si>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</si>
  <si>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</si>
  <si>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</si>
  <si>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</si>
  <si>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</si>
  <si>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</si>
  <si>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</si>
  <si>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</si>
  <si>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</si>
  <si>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</si>
  <si>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</si>
  <si>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</si>
  <si>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</si>
  <si>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</si>
  <si>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</si>
  <si>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</si>
  <si>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</si>
  <si>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</si>
  <si>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</si>
  <si>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</si>
  <si>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</si>
  <si>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</si>
  <si>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</si>
  <si>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</si>
  <si>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</si>
  <si>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</si>
  <si>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</si>
  <si>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</si>
  <si>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</si>
  <si>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</si>
  <si>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</si>
  <si>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</si>
  <si>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</si>
  <si>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</si>
  <si>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</si>
  <si>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</si>
  <si>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</si>
  <si>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</si>
  <si>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</si>
  <si>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</si>
  <si>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</si>
  <si>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</si>
  <si>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</si>
  <si>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</si>
  <si>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</si>
  <si>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</si>
  <si>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</si>
  <si>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</si>
  <si>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</si>
  <si>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</si>
  <si>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</si>
  <si>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</si>
  <si>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</si>
  <si>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</si>
  <si>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</si>
  <si>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</si>
  <si>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</si>
  <si>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</si>
  <si>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</si>
  <si>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</si>
  <si>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</si>
  <si>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</si>
  <si>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</si>
  <si>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</si>
  <si>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</si>
  <si>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</si>
  <si>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</si>
  <si>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</si>
  <si>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</si>
  <si>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</si>
  <si>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</si>
  <si>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</si>
  <si>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</si>
  <si>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</si>
  <si>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</si>
  <si>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</si>
  <si>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</si>
  <si>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</si>
  <si>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</si>
  <si>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</si>
  <si>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</si>
  <si>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</si>
  <si>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</si>
  <si>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</si>
  <si>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</si>
  <si>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</si>
  <si>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</si>
  <si>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</si>
  <si>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</si>
  <si>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</si>
  <si>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</si>
  <si>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</si>
  <si>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</si>
  <si>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</si>
  <si>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</si>
  <si>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</si>
  <si>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</si>
  <si>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</si>
  <si>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</si>
  <si>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</si>
  <si>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</si>
  <si>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</si>
  <si>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</si>
  <si>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</si>
  <si>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</si>
  <si>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</si>
  <si>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2021</t>
  </si>
  <si>
    <t>al 31 de diciembre de 2021 (d)</t>
  </si>
  <si>
    <t>Al 31 de diciembre de 2021 y al 31 de diciembre de 2022</t>
  </si>
  <si>
    <t>31 de diciembre 2022</t>
  </si>
  <si>
    <t>Del 1 de enero al 31 de diciembre de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</si>
  <si>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</si>
  <si>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</si>
  <si>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 (m = g – l)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</si>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</sst>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B26" sqref="B26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446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447</v>
      </c>
      <c r="C5" s="8" t="s">
        <v>444</v>
      </c>
      <c r="D5" s="9" t="s">
        <v>2</v>
      </c>
      <c r="E5" s="8" t="s">
        <v>447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f>+B9+B10+B11+B12+B13+B14+B15</f>
        <v>0</v>
      </c>
      <c r="C8" s="104">
        <f>+C9+C10+C11+C12+C13+C14+C15</f>
        <v>63848</v>
      </c>
      <c r="D8" s="26" t="s">
        <v>8</v>
      </c>
      <c r="E8" s="104">
        <f>+E9+E10+E11+E12+E13+E14+E15+E16+E17</f>
        <v>275151</v>
      </c>
      <c r="F8" s="104">
        <f>+F9+F10+F11+F12+F13+F14+F15+F16+F17</f>
        <v>63848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0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2741</v>
      </c>
      <c r="F10" s="109">
        <v>0</v>
      </c>
    </row>
    <row r="11" spans="1:7" x14ac:dyDescent="0.25">
      <c r="A11" s="1" t="s">
        <v>13</v>
      </c>
      <c r="B11" s="94">
        <v>0</v>
      </c>
      <c r="C11" s="95">
        <v>63848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272410</v>
      </c>
      <c r="F15" s="104">
        <v>63848</v>
      </c>
    </row>
    <row r="16" spans="1:7" x14ac:dyDescent="0.25">
      <c r="A16" s="3" t="s">
        <v>23</v>
      </c>
      <c r="B16" s="104">
        <f>SUM(B17:B23)</f>
        <v>93400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0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93400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f>+B25+B26+B27+B28+B29</f>
        <v>990</v>
      </c>
      <c r="C24" s="95">
        <f>+C25+C26+C27+C28+C29</f>
        <v>16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990</v>
      </c>
      <c r="C25" s="95">
        <v>16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94390</v>
      </c>
      <c r="C46" s="108">
        <f>+C8+C16+C24+C30+C36+C37+C40</f>
        <v>157264</v>
      </c>
      <c r="D46" s="85" t="s">
        <v>82</v>
      </c>
      <c r="E46" s="108">
        <f>+E8+E18+E22+E25+E26+E30+E37+E41</f>
        <v>275151</v>
      </c>
      <c r="F46" s="108">
        <f>+F8+F18+F22+F25+F26+F30+F37+F41</f>
        <v>63848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4223312</v>
      </c>
      <c r="C61" s="104">
        <v>3967325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-3517859</v>
      </c>
      <c r="C63" s="104">
        <v>-3073164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275151</v>
      </c>
      <c r="F67" s="106">
        <f>+F46+F65</f>
        <v>63848</v>
      </c>
    </row>
    <row r="68" spans="1:6" x14ac:dyDescent="0.25">
      <c r="A68" s="4" t="s">
        <v>93</v>
      </c>
      <c r="B68" s="106">
        <f>+B58+B59+B60+B61+B62+B63+B64+B65+B66</f>
        <v>756841</v>
      </c>
      <c r="C68" s="105">
        <f>+C58+C59+C60+C61+C62+C63+C64+C65+C66</f>
        <v>945549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851231</v>
      </c>
      <c r="C70" s="105">
        <f>+C46+C68</f>
        <v>1102813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-1338816</v>
      </c>
      <c r="F76" s="106">
        <f>+F77+F78+F79+F80+F81</f>
        <v>-875931</v>
      </c>
    </row>
    <row r="77" spans="1:6" x14ac:dyDescent="0.25">
      <c r="A77" s="1"/>
      <c r="B77" s="95"/>
      <c r="C77" s="94"/>
      <c r="D77" s="17" t="s">
        <v>110</v>
      </c>
      <c r="E77" s="104">
        <v>-462885</v>
      </c>
      <c r="F77" s="104">
        <v>-163920</v>
      </c>
    </row>
    <row r="78" spans="1:6" x14ac:dyDescent="0.25">
      <c r="A78" s="1"/>
      <c r="B78" s="95"/>
      <c r="C78" s="94"/>
      <c r="D78" s="17" t="s">
        <v>111</v>
      </c>
      <c r="E78" s="104">
        <v>-875931</v>
      </c>
      <c r="F78" s="104">
        <v>-712011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576080</v>
      </c>
      <c r="F87" s="106">
        <f>+F71+F76+F83</f>
        <v>1038965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851231</v>
      </c>
      <c r="F89" s="106">
        <f>+F67+F87</f>
        <v>1102813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G18" sqref="G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5.75" thickBot="1" x14ac:dyDescent="0.3">
      <c r="A2" s="158" t="s">
        <v>120</v>
      </c>
      <c r="B2" s="159"/>
      <c r="C2" s="159"/>
      <c r="D2" s="159"/>
      <c r="E2" s="159"/>
      <c r="F2" s="159"/>
      <c r="G2" s="159"/>
      <c r="H2" s="159"/>
      <c r="I2" s="160"/>
    </row>
    <row r="3" spans="1:9" ht="15.75" thickBot="1" x14ac:dyDescent="0.3">
      <c r="A3" s="158" t="s">
        <v>448</v>
      </c>
      <c r="B3" s="159"/>
      <c r="C3" s="159"/>
      <c r="D3" s="159"/>
      <c r="E3" s="159"/>
      <c r="F3" s="159"/>
      <c r="G3" s="159"/>
      <c r="H3" s="159"/>
      <c r="I3" s="160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61" t="s">
        <v>121</v>
      </c>
      <c r="B5" s="162"/>
      <c r="C5" s="14" t="s">
        <v>122</v>
      </c>
      <c r="D5" s="163" t="s">
        <v>123</v>
      </c>
      <c r="E5" s="163" t="s">
        <v>124</v>
      </c>
      <c r="F5" s="163" t="s">
        <v>125</v>
      </c>
      <c r="G5" s="14" t="s">
        <v>126</v>
      </c>
      <c r="H5" s="163" t="s">
        <v>128</v>
      </c>
      <c r="I5" s="163" t="s">
        <v>129</v>
      </c>
    </row>
    <row r="6" spans="1:9" ht="18.75" thickBot="1" x14ac:dyDescent="0.3">
      <c r="A6" s="152"/>
      <c r="B6" s="154"/>
      <c r="C6" s="15" t="s">
        <v>445</v>
      </c>
      <c r="D6" s="164"/>
      <c r="E6" s="164"/>
      <c r="F6" s="164"/>
      <c r="G6" s="15" t="s">
        <v>127</v>
      </c>
      <c r="H6" s="164"/>
      <c r="I6" s="164"/>
    </row>
    <row r="7" spans="1:9" x14ac:dyDescent="0.25">
      <c r="A7" s="167"/>
      <c r="B7" s="168"/>
      <c r="C7" s="5"/>
      <c r="D7" s="5"/>
      <c r="E7" s="5"/>
      <c r="F7" s="5"/>
      <c r="G7" s="5"/>
      <c r="H7" s="5"/>
      <c r="I7" s="5"/>
    </row>
    <row r="8" spans="1:9" x14ac:dyDescent="0.25">
      <c r="A8" s="169" t="s">
        <v>130</v>
      </c>
      <c r="B8" s="170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9" t="s">
        <v>131</v>
      </c>
      <c r="B9" s="170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9" t="s">
        <v>135</v>
      </c>
      <c r="B13" s="170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9" t="s">
        <v>139</v>
      </c>
      <c r="B17" s="170"/>
      <c r="C17" s="111">
        <v>63848</v>
      </c>
      <c r="D17" s="111">
        <v>0</v>
      </c>
      <c r="E17" s="111">
        <v>0</v>
      </c>
      <c r="F17" s="109">
        <v>0</v>
      </c>
      <c r="G17" s="111">
        <v>275151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9" t="s">
        <v>140</v>
      </c>
      <c r="B19" s="170"/>
      <c r="C19" s="113">
        <f t="shared" ref="C19:I19" si="1">+C8+C17</f>
        <v>63848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275151</v>
      </c>
      <c r="H19" s="110">
        <f t="shared" si="1"/>
        <v>0</v>
      </c>
      <c r="I19" s="110">
        <f t="shared" si="1"/>
        <v>0</v>
      </c>
    </row>
    <row r="20" spans="1:9" x14ac:dyDescent="0.25">
      <c r="A20" s="169"/>
      <c r="B20" s="170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9" t="s">
        <v>148</v>
      </c>
      <c r="B21" s="170"/>
      <c r="C21" s="70"/>
      <c r="D21" s="70"/>
      <c r="E21" s="70"/>
      <c r="F21" s="70"/>
      <c r="G21" s="70"/>
      <c r="H21" s="70"/>
      <c r="I21" s="70"/>
    </row>
    <row r="22" spans="1:9" x14ac:dyDescent="0.25">
      <c r="A22" s="171" t="s">
        <v>141</v>
      </c>
      <c r="B22" s="172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71" t="s">
        <v>142</v>
      </c>
      <c r="B23" s="172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71" t="s">
        <v>143</v>
      </c>
      <c r="B24" s="172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5"/>
      <c r="B25" s="166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9" t="s">
        <v>144</v>
      </c>
      <c r="B26" s="170"/>
      <c r="C26" s="114"/>
      <c r="D26" s="114"/>
      <c r="E26" s="114"/>
      <c r="F26" s="114"/>
      <c r="G26" s="114"/>
      <c r="H26" s="114"/>
      <c r="I26" s="114"/>
    </row>
    <row r="27" spans="1:9" x14ac:dyDescent="0.25">
      <c r="A27" s="171" t="s">
        <v>145</v>
      </c>
      <c r="B27" s="172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71" t="s">
        <v>146</v>
      </c>
      <c r="B28" s="172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71" t="s">
        <v>147</v>
      </c>
      <c r="B29" s="172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79"/>
      <c r="B30" s="180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75"/>
      <c r="B37" s="176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77"/>
      <c r="B38" s="178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73" t="s">
        <v>160</v>
      </c>
      <c r="B39" s="174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 ht="15.75" thickBot="1" x14ac:dyDescent="0.3">
      <c r="A2" s="158" t="s">
        <v>164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5.75" thickBot="1" x14ac:dyDescent="0.3">
      <c r="A3" s="158" t="s">
        <v>448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449</v>
      </c>
      <c r="J5" s="8" t="s">
        <v>450</v>
      </c>
      <c r="K5" s="8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E12" sqref="E12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75" t="s">
        <v>184</v>
      </c>
      <c r="B2" s="191"/>
      <c r="C2" s="191"/>
      <c r="D2" s="191"/>
      <c r="E2" s="176"/>
    </row>
    <row r="3" spans="1:6" x14ac:dyDescent="0.25">
      <c r="A3" s="175" t="s">
        <v>448</v>
      </c>
      <c r="B3" s="191"/>
      <c r="C3" s="191"/>
      <c r="D3" s="191"/>
      <c r="E3" s="176"/>
    </row>
    <row r="4" spans="1:6" ht="15.75" thickBot="1" x14ac:dyDescent="0.3">
      <c r="A4" s="177" t="s">
        <v>1</v>
      </c>
      <c r="B4" s="192"/>
      <c r="C4" s="192"/>
      <c r="D4" s="192"/>
      <c r="E4" s="178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1" t="s">
        <v>2</v>
      </c>
      <c r="B6" s="182"/>
      <c r="C6" s="19" t="s">
        <v>185</v>
      </c>
      <c r="D6" s="163" t="s">
        <v>187</v>
      </c>
      <c r="E6" s="19" t="s">
        <v>188</v>
      </c>
    </row>
    <row r="7" spans="1:6" ht="15.75" thickBot="1" x14ac:dyDescent="0.3">
      <c r="A7" s="183"/>
      <c r="B7" s="184"/>
      <c r="C7" s="15" t="s">
        <v>186</v>
      </c>
      <c r="D7" s="164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17379753</v>
      </c>
      <c r="D9" s="113">
        <f>+D10+D11+D12</f>
        <v>18778547</v>
      </c>
      <c r="E9" s="113">
        <f>+E10+E11+E12</f>
        <v>18778547</v>
      </c>
    </row>
    <row r="10" spans="1:6" x14ac:dyDescent="0.25">
      <c r="A10" s="31"/>
      <c r="B10" s="34" t="s">
        <v>191</v>
      </c>
      <c r="C10" s="111">
        <v>17379753</v>
      </c>
      <c r="D10" s="111">
        <v>18778547</v>
      </c>
      <c r="E10" s="111">
        <v>18778547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17379753</v>
      </c>
      <c r="D14" s="113">
        <f t="shared" ref="D14:E14" si="0">+D15+D16</f>
        <v>19052724</v>
      </c>
      <c r="E14" s="113">
        <f t="shared" si="0"/>
        <v>18967941</v>
      </c>
    </row>
    <row r="15" spans="1:6" x14ac:dyDescent="0.25">
      <c r="A15" s="31"/>
      <c r="B15" s="34" t="s">
        <v>194</v>
      </c>
      <c r="C15" s="111">
        <v>17379753</v>
      </c>
      <c r="D15" s="111">
        <v>19052724</v>
      </c>
      <c r="E15" s="111">
        <v>18967941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-274177</v>
      </c>
      <c r="E22" s="113">
        <f t="shared" si="2"/>
        <v>-189394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-274177</v>
      </c>
      <c r="E23" s="113">
        <f t="shared" si="3"/>
        <v>-189394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-274177</v>
      </c>
      <c r="E24" s="113">
        <f t="shared" si="4"/>
        <v>-189394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85" t="s">
        <v>202</v>
      </c>
      <c r="B27" s="186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-274177</v>
      </c>
      <c r="E33" s="113">
        <f t="shared" si="6"/>
        <v>-189394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1" t="s">
        <v>202</v>
      </c>
      <c r="B36" s="182"/>
      <c r="C36" s="187" t="s">
        <v>209</v>
      </c>
      <c r="D36" s="187" t="s">
        <v>187</v>
      </c>
      <c r="E36" s="40" t="s">
        <v>188</v>
      </c>
    </row>
    <row r="37" spans="1:5" ht="15.75" thickBot="1" x14ac:dyDescent="0.3">
      <c r="A37" s="183"/>
      <c r="B37" s="184"/>
      <c r="C37" s="188"/>
      <c r="D37" s="188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5"/>
      <c r="B46" s="197" t="s">
        <v>216</v>
      </c>
      <c r="C46" s="189">
        <f>+C39-C42</f>
        <v>0</v>
      </c>
      <c r="D46" s="189">
        <f t="shared" ref="D46:E46" si="9">+D39-D42</f>
        <v>0</v>
      </c>
      <c r="E46" s="189">
        <f t="shared" si="9"/>
        <v>0</v>
      </c>
    </row>
    <row r="47" spans="1:5" ht="15.75" thickBot="1" x14ac:dyDescent="0.3">
      <c r="A47" s="196"/>
      <c r="B47" s="198"/>
      <c r="C47" s="190"/>
      <c r="D47" s="190"/>
      <c r="E47" s="190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1" t="s">
        <v>202</v>
      </c>
      <c r="B49" s="182"/>
      <c r="C49" s="40" t="s">
        <v>185</v>
      </c>
      <c r="D49" s="187" t="s">
        <v>187</v>
      </c>
      <c r="E49" s="40" t="s">
        <v>188</v>
      </c>
    </row>
    <row r="50" spans="1:7" ht="15.75" thickBot="1" x14ac:dyDescent="0.3">
      <c r="A50" s="183"/>
      <c r="B50" s="184"/>
      <c r="C50" s="41" t="s">
        <v>203</v>
      </c>
      <c r="D50" s="188"/>
      <c r="E50" s="41" t="s">
        <v>204</v>
      </c>
    </row>
    <row r="51" spans="1:7" x14ac:dyDescent="0.25">
      <c r="A51" s="193"/>
      <c r="B51" s="194"/>
      <c r="C51" s="43"/>
      <c r="D51" s="43"/>
      <c r="E51" s="43"/>
    </row>
    <row r="52" spans="1:7" x14ac:dyDescent="0.25">
      <c r="A52" s="42"/>
      <c r="B52" s="43" t="s">
        <v>217</v>
      </c>
      <c r="C52" s="120">
        <v>17379753</v>
      </c>
      <c r="D52" s="120">
        <v>18778547</v>
      </c>
      <c r="E52" s="120">
        <v>18778547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17379753</v>
      </c>
      <c r="D57" s="120">
        <v>19052724</v>
      </c>
      <c r="E57" s="120">
        <v>18967941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-274177</v>
      </c>
      <c r="E61" s="122">
        <f t="shared" si="11"/>
        <v>-189394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-274177</v>
      </c>
      <c r="E62" s="122">
        <f t="shared" si="12"/>
        <v>-189394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1" t="s">
        <v>202</v>
      </c>
      <c r="B65" s="182"/>
      <c r="C65" s="187" t="s">
        <v>209</v>
      </c>
      <c r="D65" s="187" t="s">
        <v>187</v>
      </c>
      <c r="E65" s="40" t="s">
        <v>188</v>
      </c>
    </row>
    <row r="66" spans="1:5" ht="15.75" thickBot="1" x14ac:dyDescent="0.3">
      <c r="A66" s="183"/>
      <c r="B66" s="184"/>
      <c r="C66" s="188"/>
      <c r="D66" s="188"/>
      <c r="E66" s="41" t="s">
        <v>204</v>
      </c>
    </row>
    <row r="67" spans="1:5" x14ac:dyDescent="0.25">
      <c r="A67" s="193"/>
      <c r="B67" s="194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5"/>
      <c r="B78" s="197" t="s">
        <v>224</v>
      </c>
      <c r="C78" s="189">
        <f>+C77-C69</f>
        <v>0</v>
      </c>
      <c r="D78" s="189">
        <f t="shared" ref="D78:E78" si="15">+D77-D69</f>
        <v>0</v>
      </c>
      <c r="E78" s="189">
        <f t="shared" si="15"/>
        <v>0</v>
      </c>
    </row>
    <row r="79" spans="1:5" ht="15.75" thickBot="1" x14ac:dyDescent="0.3">
      <c r="A79" s="196"/>
      <c r="B79" s="198"/>
      <c r="C79" s="190"/>
      <c r="D79" s="190"/>
      <c r="E79" s="190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sqref="A1:I1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75" t="s">
        <v>226</v>
      </c>
      <c r="B2" s="191"/>
      <c r="C2" s="191"/>
      <c r="D2" s="191"/>
      <c r="E2" s="191"/>
      <c r="F2" s="191"/>
      <c r="G2" s="191"/>
      <c r="H2" s="191"/>
      <c r="I2" s="176"/>
    </row>
    <row r="3" spans="1:9" ht="9" customHeight="1" x14ac:dyDescent="0.25">
      <c r="A3" s="175" t="s">
        <v>448</v>
      </c>
      <c r="B3" s="191"/>
      <c r="C3" s="191"/>
      <c r="D3" s="191"/>
      <c r="E3" s="191"/>
      <c r="F3" s="191"/>
      <c r="G3" s="191"/>
      <c r="H3" s="191"/>
      <c r="I3" s="176"/>
    </row>
    <row r="4" spans="1:9" ht="9.75" customHeight="1" thickBot="1" x14ac:dyDescent="0.3">
      <c r="A4" s="177" t="s">
        <v>1</v>
      </c>
      <c r="B4" s="192"/>
      <c r="C4" s="192"/>
      <c r="D4" s="192"/>
      <c r="E4" s="192"/>
      <c r="F4" s="192"/>
      <c r="G4" s="192"/>
      <c r="H4" s="192"/>
      <c r="I4" s="178"/>
    </row>
    <row r="5" spans="1:9" ht="15.75" thickBot="1" x14ac:dyDescent="0.3">
      <c r="A5" s="146"/>
      <c r="B5" s="147"/>
      <c r="C5" s="148"/>
      <c r="D5" s="155" t="s">
        <v>227</v>
      </c>
      <c r="E5" s="156"/>
      <c r="F5" s="156"/>
      <c r="G5" s="156"/>
      <c r="H5" s="157"/>
      <c r="I5" s="187" t="s">
        <v>228</v>
      </c>
    </row>
    <row r="6" spans="1:9" x14ac:dyDescent="0.25">
      <c r="A6" s="175" t="s">
        <v>202</v>
      </c>
      <c r="B6" s="191"/>
      <c r="C6" s="176"/>
      <c r="D6" s="187" t="s">
        <v>230</v>
      </c>
      <c r="E6" s="163" t="s">
        <v>231</v>
      </c>
      <c r="F6" s="187" t="s">
        <v>232</v>
      </c>
      <c r="G6" s="187" t="s">
        <v>187</v>
      </c>
      <c r="H6" s="187" t="s">
        <v>233</v>
      </c>
      <c r="I6" s="201"/>
    </row>
    <row r="7" spans="1:9" ht="15.75" thickBot="1" x14ac:dyDescent="0.3">
      <c r="A7" s="177" t="s">
        <v>229</v>
      </c>
      <c r="B7" s="192"/>
      <c r="C7" s="178"/>
      <c r="D7" s="188"/>
      <c r="E7" s="164"/>
      <c r="F7" s="188"/>
      <c r="G7" s="188"/>
      <c r="H7" s="188"/>
      <c r="I7" s="188"/>
    </row>
    <row r="8" spans="1:9" ht="6.75" customHeight="1" x14ac:dyDescent="0.25">
      <c r="A8" s="205"/>
      <c r="B8" s="206"/>
      <c r="C8" s="207"/>
      <c r="D8" s="132"/>
      <c r="E8" s="139"/>
      <c r="F8" s="132"/>
      <c r="G8" s="139"/>
      <c r="H8" s="132"/>
      <c r="I8" s="139"/>
    </row>
    <row r="9" spans="1:9" x14ac:dyDescent="0.25">
      <c r="A9" s="202" t="s">
        <v>234</v>
      </c>
      <c r="B9" s="203"/>
      <c r="C9" s="204"/>
      <c r="D9" s="132"/>
      <c r="E9" s="61"/>
      <c r="F9" s="132"/>
      <c r="G9" s="61"/>
      <c r="H9" s="132"/>
      <c r="I9" s="61"/>
    </row>
    <row r="10" spans="1:9" x14ac:dyDescent="0.25">
      <c r="A10" s="49"/>
      <c r="B10" s="199" t="s">
        <v>235</v>
      </c>
      <c r="C10" s="200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199" t="s">
        <v>236</v>
      </c>
      <c r="C11" s="200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199" t="s">
        <v>237</v>
      </c>
      <c r="C12" s="200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199" t="s">
        <v>238</v>
      </c>
      <c r="C13" s="200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199" t="s">
        <v>239</v>
      </c>
      <c r="C14" s="200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199" t="s">
        <v>240</v>
      </c>
      <c r="C15" s="200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199" t="s">
        <v>241</v>
      </c>
      <c r="C16" s="200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08"/>
      <c r="B17" s="89" t="s">
        <v>242</v>
      </c>
      <c r="C17" s="90"/>
      <c r="D17" s="217">
        <v>0</v>
      </c>
      <c r="E17" s="217">
        <f t="shared" ref="E17" si="1">+E19+E20+E21+E22+E23+E24+E25+E26+E27+E28+E29</f>
        <v>0</v>
      </c>
      <c r="F17" s="216">
        <v>0</v>
      </c>
      <c r="G17" s="217">
        <v>0</v>
      </c>
      <c r="H17" s="216">
        <v>0</v>
      </c>
      <c r="I17" s="217">
        <f>H17-D17</f>
        <v>0</v>
      </c>
    </row>
    <row r="18" spans="1:9" x14ac:dyDescent="0.25">
      <c r="A18" s="208"/>
      <c r="B18" s="89" t="s">
        <v>243</v>
      </c>
      <c r="C18" s="90"/>
      <c r="D18" s="217"/>
      <c r="E18" s="217"/>
      <c r="F18" s="216"/>
      <c r="G18" s="217"/>
      <c r="H18" s="216"/>
      <c r="I18" s="217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199" t="s">
        <v>255</v>
      </c>
      <c r="C30" s="200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199" t="s">
        <v>261</v>
      </c>
      <c r="C36" s="200"/>
      <c r="D36" s="133">
        <v>17379753</v>
      </c>
      <c r="E36" s="121">
        <v>1398794</v>
      </c>
      <c r="F36" s="133">
        <v>18778547</v>
      </c>
      <c r="G36" s="121">
        <v>18778547</v>
      </c>
      <c r="H36" s="133">
        <v>18778547</v>
      </c>
      <c r="I36" s="121">
        <f t="shared" si="0"/>
        <v>1398794</v>
      </c>
    </row>
    <row r="37" spans="1:9" x14ac:dyDescent="0.25">
      <c r="A37" s="49"/>
      <c r="B37" s="199" t="s">
        <v>262</v>
      </c>
      <c r="C37" s="200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199" t="s">
        <v>264</v>
      </c>
      <c r="C39" s="200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2" t="s">
        <v>267</v>
      </c>
      <c r="B43" s="203"/>
      <c r="C43" s="209"/>
      <c r="D43" s="218">
        <f>+D10+D11+D12+D13+D14+D15+D16+D17+D30+D36+D37+D39</f>
        <v>17379753</v>
      </c>
      <c r="E43" s="219">
        <f>+E10+E11+E12+E13+E14++E15+E17+E30+E36+E37+E39</f>
        <v>1398794</v>
      </c>
      <c r="F43" s="219">
        <f>+F10+F11+F12+F13+F14++F15+F17+F30+F36+F37+F39</f>
        <v>18778547</v>
      </c>
      <c r="G43" s="219">
        <f>+G10+G11+G12+G13+G14++G15+G17+G30+G36+G37+G39</f>
        <v>18778547</v>
      </c>
      <c r="H43" s="219">
        <f>+H10+H11+H12+H13+H14++H15+H17+H30+H36+H37+H39</f>
        <v>18778547</v>
      </c>
      <c r="I43" s="219">
        <f>+I10+I11+I12+I13+I14++I15+I17+I30+I36+I37+I39</f>
        <v>1398794</v>
      </c>
    </row>
    <row r="44" spans="1:9" x14ac:dyDescent="0.25">
      <c r="A44" s="202" t="s">
        <v>268</v>
      </c>
      <c r="B44" s="203"/>
      <c r="C44" s="209"/>
      <c r="D44" s="218"/>
      <c r="E44" s="219"/>
      <c r="F44" s="219"/>
      <c r="G44" s="219"/>
      <c r="H44" s="219"/>
      <c r="I44" s="219"/>
    </row>
    <row r="45" spans="1:9" x14ac:dyDescent="0.25">
      <c r="A45" s="202" t="s">
        <v>269</v>
      </c>
      <c r="B45" s="203"/>
      <c r="C45" s="209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2" t="s">
        <v>270</v>
      </c>
      <c r="B47" s="203"/>
      <c r="C47" s="209"/>
      <c r="D47" s="133"/>
      <c r="E47" s="121"/>
      <c r="F47" s="133"/>
      <c r="G47" s="121"/>
      <c r="H47" s="133"/>
      <c r="I47" s="121"/>
    </row>
    <row r="48" spans="1:9" x14ac:dyDescent="0.25">
      <c r="A48" s="49"/>
      <c r="B48" s="199" t="s">
        <v>271</v>
      </c>
      <c r="C48" s="200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199" t="s">
        <v>280</v>
      </c>
      <c r="C57" s="200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199" t="s">
        <v>285</v>
      </c>
      <c r="C62" s="200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199" t="s">
        <v>288</v>
      </c>
      <c r="C65" s="200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199" t="s">
        <v>289</v>
      </c>
      <c r="C66" s="200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10"/>
      <c r="C67" s="211"/>
      <c r="D67" s="133"/>
      <c r="E67" s="121"/>
      <c r="F67" s="133"/>
      <c r="G67" s="121"/>
      <c r="H67" s="133"/>
      <c r="I67" s="121"/>
    </row>
    <row r="68" spans="1:9" x14ac:dyDescent="0.25">
      <c r="A68" s="202" t="s">
        <v>290</v>
      </c>
      <c r="B68" s="203"/>
      <c r="C68" s="209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10"/>
      <c r="C69" s="211"/>
      <c r="D69" s="133"/>
      <c r="E69" s="121"/>
      <c r="F69" s="133"/>
      <c r="G69" s="121"/>
      <c r="H69" s="133"/>
      <c r="I69" s="121"/>
    </row>
    <row r="70" spans="1:9" x14ac:dyDescent="0.25">
      <c r="A70" s="202" t="s">
        <v>291</v>
      </c>
      <c r="B70" s="203"/>
      <c r="C70" s="209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199" t="s">
        <v>292</v>
      </c>
      <c r="C71" s="200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10"/>
      <c r="C72" s="211"/>
      <c r="D72" s="133"/>
      <c r="E72" s="121"/>
      <c r="F72" s="133"/>
      <c r="G72" s="121"/>
      <c r="H72" s="133"/>
      <c r="I72" s="121"/>
    </row>
    <row r="73" spans="1:9" x14ac:dyDescent="0.25">
      <c r="A73" s="202" t="s">
        <v>293</v>
      </c>
      <c r="B73" s="203"/>
      <c r="C73" s="209"/>
      <c r="D73" s="137">
        <f t="shared" ref="D73:I73" si="10">+D43+D68+D70</f>
        <v>17379753</v>
      </c>
      <c r="E73" s="129">
        <f t="shared" si="10"/>
        <v>1398794</v>
      </c>
      <c r="F73" s="137">
        <f t="shared" si="10"/>
        <v>18778547</v>
      </c>
      <c r="G73" s="129">
        <f t="shared" si="10"/>
        <v>18778547</v>
      </c>
      <c r="H73" s="137">
        <f t="shared" si="10"/>
        <v>18778547</v>
      </c>
      <c r="I73" s="129">
        <f t="shared" si="10"/>
        <v>1398794</v>
      </c>
    </row>
    <row r="74" spans="1:9" ht="4.5" customHeight="1" x14ac:dyDescent="0.25">
      <c r="A74" s="52"/>
      <c r="B74" s="210"/>
      <c r="C74" s="211"/>
      <c r="D74" s="133"/>
      <c r="E74" s="121"/>
      <c r="F74" s="133"/>
      <c r="G74" s="121"/>
      <c r="H74" s="133"/>
      <c r="I74" s="121"/>
    </row>
    <row r="75" spans="1:9" x14ac:dyDescent="0.25">
      <c r="A75" s="49"/>
      <c r="B75" s="203" t="s">
        <v>294</v>
      </c>
      <c r="C75" s="209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4" t="s">
        <v>295</v>
      </c>
      <c r="C76" s="215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4" t="s">
        <v>296</v>
      </c>
      <c r="C77" s="215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3" t="s">
        <v>297</v>
      </c>
      <c r="C78" s="209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12"/>
      <c r="C79" s="213"/>
      <c r="D79" s="138"/>
      <c r="E79" s="93"/>
      <c r="F79" s="138"/>
      <c r="G79" s="93"/>
      <c r="H79" s="138"/>
      <c r="I79" s="93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tabSelected="1" workbookViewId="0">
      <selection activeCell="H20" sqref="H2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299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448</v>
      </c>
      <c r="B4" s="191"/>
      <c r="C4" s="191"/>
      <c r="D4" s="191"/>
      <c r="E4" s="191"/>
      <c r="F4" s="191"/>
      <c r="G4" s="191"/>
      <c r="H4" s="231"/>
    </row>
    <row r="5" spans="1:8" ht="11.25" customHeight="1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5" t="s">
        <v>300</v>
      </c>
      <c r="D6" s="156"/>
      <c r="E6" s="156"/>
      <c r="F6" s="156"/>
      <c r="G6" s="157"/>
      <c r="H6" s="187" t="s">
        <v>301</v>
      </c>
    </row>
    <row r="7" spans="1:8" ht="18.75" thickBot="1" x14ac:dyDescent="0.3">
      <c r="A7" s="177"/>
      <c r="B7" s="178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88"/>
    </row>
    <row r="8" spans="1:8" x14ac:dyDescent="0.25">
      <c r="A8" s="228" t="s">
        <v>304</v>
      </c>
      <c r="B8" s="229"/>
      <c r="C8" s="129">
        <f>+C9+C17+C27+C37+C47+C57+C61+C70+C74</f>
        <v>17379753</v>
      </c>
      <c r="D8" s="129">
        <f t="shared" ref="D8:G8" si="0">+D9+D17+D27+D37+D47+D57+D61+D70+D74</f>
        <v>1398794</v>
      </c>
      <c r="E8" s="129">
        <f t="shared" si="0"/>
        <v>18778547</v>
      </c>
      <c r="F8" s="129">
        <f t="shared" si="0"/>
        <v>19052724</v>
      </c>
      <c r="G8" s="129">
        <f t="shared" si="0"/>
        <v>18967941</v>
      </c>
      <c r="H8" s="122">
        <f t="shared" ref="H8:H36" si="1">+E8-F8</f>
        <v>-274177</v>
      </c>
    </row>
    <row r="9" spans="1:8" x14ac:dyDescent="0.25">
      <c r="A9" s="208" t="s">
        <v>305</v>
      </c>
      <c r="B9" s="220"/>
      <c r="C9" s="130">
        <f>+C10+C11+C12+C13+C14+C15+C16</f>
        <v>14052636</v>
      </c>
      <c r="D9" s="130">
        <f>+D10+D11+D12+D13+D14+D15+D16</f>
        <v>951491</v>
      </c>
      <c r="E9" s="130">
        <f t="shared" ref="E9:G9" si="2">+E10+E11+E12+E13+E14+E15+E16</f>
        <v>15004127</v>
      </c>
      <c r="F9" s="130">
        <f t="shared" si="2"/>
        <v>14998877</v>
      </c>
      <c r="G9" s="130">
        <f t="shared" si="2"/>
        <v>14998292</v>
      </c>
      <c r="H9" s="118">
        <f t="shared" si="1"/>
        <v>5250</v>
      </c>
    </row>
    <row r="10" spans="1:8" x14ac:dyDescent="0.25">
      <c r="A10" s="49"/>
      <c r="B10" s="50" t="s">
        <v>306</v>
      </c>
      <c r="C10" s="130">
        <v>8358624</v>
      </c>
      <c r="D10" s="143">
        <v>-92917</v>
      </c>
      <c r="E10" s="130">
        <v>8265707</v>
      </c>
      <c r="F10" s="130">
        <v>8265707</v>
      </c>
      <c r="G10" s="130">
        <v>8265707</v>
      </c>
      <c r="H10" s="118">
        <f t="shared" si="1"/>
        <v>0</v>
      </c>
    </row>
    <row r="11" spans="1:8" x14ac:dyDescent="0.25">
      <c r="A11" s="49"/>
      <c r="B11" s="50" t="s">
        <v>307</v>
      </c>
      <c r="C11" s="121">
        <v>200000</v>
      </c>
      <c r="D11" s="118">
        <v>-200000</v>
      </c>
      <c r="E11" s="121">
        <v>0</v>
      </c>
      <c r="F11" s="118">
        <v>0</v>
      </c>
      <c r="G11" s="118">
        <v>0</v>
      </c>
      <c r="H11" s="118">
        <f t="shared" si="1"/>
        <v>0</v>
      </c>
    </row>
    <row r="12" spans="1:8" x14ac:dyDescent="0.25">
      <c r="A12" s="49"/>
      <c r="B12" s="50" t="s">
        <v>308</v>
      </c>
      <c r="C12" s="130">
        <v>3435932</v>
      </c>
      <c r="D12" s="120">
        <v>378048</v>
      </c>
      <c r="E12" s="130">
        <v>3813980</v>
      </c>
      <c r="F12" s="120">
        <v>3813980</v>
      </c>
      <c r="G12" s="120">
        <v>3813395</v>
      </c>
      <c r="H12" s="118">
        <f t="shared" si="1"/>
        <v>0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2058080</v>
      </c>
      <c r="D14" s="120">
        <v>866360</v>
      </c>
      <c r="E14" s="130">
        <v>2924440</v>
      </c>
      <c r="F14" s="120">
        <v>2919190</v>
      </c>
      <c r="G14" s="120">
        <v>2919190</v>
      </c>
      <c r="H14" s="118">
        <f t="shared" si="1"/>
        <v>5250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08" t="s">
        <v>313</v>
      </c>
      <c r="B17" s="220"/>
      <c r="C17" s="129">
        <f>+C18+C19+C20+C21+C22+C23+C24+C25+C26</f>
        <v>950900</v>
      </c>
      <c r="D17" s="141">
        <f t="shared" ref="D17:H17" si="3">+D18+D19+D20+D21+D22+D23+D24+D25+D26</f>
        <v>138072</v>
      </c>
      <c r="E17" s="129">
        <f t="shared" si="3"/>
        <v>1088972</v>
      </c>
      <c r="F17" s="129">
        <f t="shared" si="3"/>
        <v>1088972</v>
      </c>
      <c r="G17" s="129">
        <f t="shared" si="3"/>
        <v>1088972</v>
      </c>
      <c r="H17" s="123">
        <f t="shared" si="3"/>
        <v>0</v>
      </c>
    </row>
    <row r="18" spans="1:8" x14ac:dyDescent="0.25">
      <c r="A18" s="49"/>
      <c r="B18" s="50" t="s">
        <v>314</v>
      </c>
      <c r="C18" s="130">
        <v>318000</v>
      </c>
      <c r="D18" s="120">
        <v>91634</v>
      </c>
      <c r="E18" s="130">
        <v>409634</v>
      </c>
      <c r="F18" s="120">
        <v>409634</v>
      </c>
      <c r="G18" s="120">
        <v>409634</v>
      </c>
      <c r="H18" s="118">
        <f t="shared" si="1"/>
        <v>0</v>
      </c>
    </row>
    <row r="19" spans="1:8" x14ac:dyDescent="0.25">
      <c r="A19" s="49"/>
      <c r="B19" s="50" t="s">
        <v>315</v>
      </c>
      <c r="C19" s="130">
        <v>186000</v>
      </c>
      <c r="D19" s="143">
        <v>-47859</v>
      </c>
      <c r="E19" s="130">
        <v>138141</v>
      </c>
      <c r="F19" s="120">
        <v>138141</v>
      </c>
      <c r="G19" s="120">
        <v>138141</v>
      </c>
      <c r="H19" s="118">
        <f t="shared" si="1"/>
        <v>0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-25862</v>
      </c>
      <c r="E21" s="130">
        <v>11338</v>
      </c>
      <c r="F21" s="120">
        <v>11338</v>
      </c>
      <c r="G21" s="120">
        <v>11338</v>
      </c>
      <c r="H21" s="118">
        <f t="shared" si="1"/>
        <v>0</v>
      </c>
    </row>
    <row r="22" spans="1:8" x14ac:dyDescent="0.25">
      <c r="A22" s="49"/>
      <c r="B22" s="50" t="s">
        <v>318</v>
      </c>
      <c r="C22" s="130">
        <v>2000</v>
      </c>
      <c r="D22" s="143">
        <v>2270</v>
      </c>
      <c r="E22" s="130">
        <v>4270</v>
      </c>
      <c r="F22" s="118">
        <v>4270</v>
      </c>
      <c r="G22" s="118">
        <v>4270</v>
      </c>
      <c r="H22" s="118">
        <f t="shared" si="1"/>
        <v>0</v>
      </c>
    </row>
    <row r="23" spans="1:8" x14ac:dyDescent="0.25">
      <c r="A23" s="49"/>
      <c r="B23" s="50" t="s">
        <v>319</v>
      </c>
      <c r="C23" s="130">
        <v>324000</v>
      </c>
      <c r="D23" s="118">
        <v>20681</v>
      </c>
      <c r="E23" s="130">
        <v>344681</v>
      </c>
      <c r="F23" s="120">
        <v>344681</v>
      </c>
      <c r="G23" s="120">
        <v>344681</v>
      </c>
      <c r="H23" s="118">
        <f t="shared" si="1"/>
        <v>0</v>
      </c>
    </row>
    <row r="24" spans="1:8" x14ac:dyDescent="0.25">
      <c r="A24" s="49"/>
      <c r="B24" s="50" t="s">
        <v>320</v>
      </c>
      <c r="C24" s="130">
        <v>44000</v>
      </c>
      <c r="D24" s="118">
        <v>44070</v>
      </c>
      <c r="E24" s="130">
        <v>88070</v>
      </c>
      <c r="F24" s="120">
        <v>88070</v>
      </c>
      <c r="G24" s="120">
        <v>88070</v>
      </c>
      <c r="H24" s="118">
        <f t="shared" si="1"/>
        <v>0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53138</v>
      </c>
      <c r="E26" s="130">
        <v>92838</v>
      </c>
      <c r="F26" s="120">
        <v>92838</v>
      </c>
      <c r="G26" s="120">
        <v>92838</v>
      </c>
      <c r="H26" s="118">
        <f t="shared" si="1"/>
        <v>0</v>
      </c>
    </row>
    <row r="27" spans="1:8" x14ac:dyDescent="0.25">
      <c r="A27" s="208" t="s">
        <v>323</v>
      </c>
      <c r="B27" s="220"/>
      <c r="C27" s="129">
        <f>+C28+C29+C30+C31+C32+C33+C34+C35+C36</f>
        <v>2114117</v>
      </c>
      <c r="D27" s="129">
        <f t="shared" ref="D27:H27" si="4">+D28+D29+D30+D31+D32+D33+D34+D35+D36</f>
        <v>315344</v>
      </c>
      <c r="E27" s="129">
        <f t="shared" si="4"/>
        <v>2429461</v>
      </c>
      <c r="F27" s="129">
        <f t="shared" si="4"/>
        <v>2708888</v>
      </c>
      <c r="G27" s="129">
        <f t="shared" si="4"/>
        <v>2624690</v>
      </c>
      <c r="H27" s="123">
        <f t="shared" si="4"/>
        <v>-279427</v>
      </c>
    </row>
    <row r="28" spans="1:8" x14ac:dyDescent="0.25">
      <c r="A28" s="49"/>
      <c r="B28" s="50" t="s">
        <v>324</v>
      </c>
      <c r="C28" s="130">
        <v>453760</v>
      </c>
      <c r="D28" s="143">
        <v>-38434</v>
      </c>
      <c r="E28" s="130">
        <v>415326</v>
      </c>
      <c r="F28" s="120">
        <v>544911</v>
      </c>
      <c r="G28" s="120">
        <v>544482</v>
      </c>
      <c r="H28" s="118">
        <f t="shared" si="1"/>
        <v>-129585</v>
      </c>
    </row>
    <row r="29" spans="1:8" x14ac:dyDescent="0.25">
      <c r="A29" s="49"/>
      <c r="B29" s="50" t="s">
        <v>325</v>
      </c>
      <c r="C29" s="130">
        <v>444000</v>
      </c>
      <c r="D29" s="143">
        <v>10107</v>
      </c>
      <c r="E29" s="130">
        <v>454107</v>
      </c>
      <c r="F29" s="120">
        <v>454107</v>
      </c>
      <c r="G29" s="120">
        <v>454107</v>
      </c>
      <c r="H29" s="118">
        <f t="shared" si="1"/>
        <v>0</v>
      </c>
    </row>
    <row r="30" spans="1:8" x14ac:dyDescent="0.25">
      <c r="A30" s="49"/>
      <c r="B30" s="50" t="s">
        <v>326</v>
      </c>
      <c r="C30" s="130">
        <v>40000</v>
      </c>
      <c r="D30" s="143">
        <v>-40000</v>
      </c>
      <c r="E30" s="130">
        <v>0</v>
      </c>
      <c r="F30" s="120">
        <v>0</v>
      </c>
      <c r="G30" s="120">
        <v>0</v>
      </c>
      <c r="H30" s="118">
        <f t="shared" si="1"/>
        <v>0</v>
      </c>
    </row>
    <row r="31" spans="1:8" x14ac:dyDescent="0.25">
      <c r="A31" s="49"/>
      <c r="B31" s="50" t="s">
        <v>327</v>
      </c>
      <c r="C31" s="130">
        <v>104575</v>
      </c>
      <c r="D31" s="143">
        <v>-9905</v>
      </c>
      <c r="E31" s="130">
        <v>94670</v>
      </c>
      <c r="F31" s="120">
        <v>94670</v>
      </c>
      <c r="G31" s="120">
        <v>94670</v>
      </c>
      <c r="H31" s="118">
        <f t="shared" si="1"/>
        <v>0</v>
      </c>
    </row>
    <row r="32" spans="1:8" x14ac:dyDescent="0.25">
      <c r="A32" s="49"/>
      <c r="B32" s="50" t="s">
        <v>328</v>
      </c>
      <c r="C32" s="130">
        <v>128100</v>
      </c>
      <c r="D32" s="143">
        <v>52498</v>
      </c>
      <c r="E32" s="130">
        <v>180598</v>
      </c>
      <c r="F32" s="120">
        <v>180598</v>
      </c>
      <c r="G32" s="120">
        <v>180598</v>
      </c>
      <c r="H32" s="118">
        <f t="shared" si="1"/>
        <v>0</v>
      </c>
    </row>
    <row r="33" spans="1:8" x14ac:dyDescent="0.25">
      <c r="A33" s="49"/>
      <c r="B33" s="50" t="s">
        <v>329</v>
      </c>
      <c r="C33" s="130">
        <v>210000</v>
      </c>
      <c r="D33" s="143">
        <v>-20387</v>
      </c>
      <c r="E33" s="130">
        <v>189613</v>
      </c>
      <c r="F33" s="120">
        <v>189613</v>
      </c>
      <c r="G33" s="120">
        <v>189613</v>
      </c>
      <c r="H33" s="118">
        <f t="shared" si="1"/>
        <v>0</v>
      </c>
    </row>
    <row r="34" spans="1:8" x14ac:dyDescent="0.25">
      <c r="A34" s="49"/>
      <c r="B34" s="50" t="s">
        <v>330</v>
      </c>
      <c r="C34" s="130">
        <v>192000</v>
      </c>
      <c r="D34" s="143">
        <v>-16639</v>
      </c>
      <c r="E34" s="130">
        <v>175361</v>
      </c>
      <c r="F34" s="120">
        <v>175361</v>
      </c>
      <c r="G34" s="120">
        <v>175361</v>
      </c>
      <c r="H34" s="118">
        <f t="shared" si="1"/>
        <v>0</v>
      </c>
    </row>
    <row r="35" spans="1:8" x14ac:dyDescent="0.25">
      <c r="A35" s="49"/>
      <c r="B35" s="50" t="s">
        <v>331</v>
      </c>
      <c r="C35" s="130">
        <v>79388</v>
      </c>
      <c r="D35" s="120">
        <v>391599</v>
      </c>
      <c r="E35" s="130">
        <v>470987</v>
      </c>
      <c r="F35" s="120">
        <v>592012</v>
      </c>
      <c r="G35" s="120">
        <v>592012</v>
      </c>
      <c r="H35" s="118">
        <f t="shared" si="1"/>
        <v>-121025</v>
      </c>
    </row>
    <row r="36" spans="1:8" x14ac:dyDescent="0.25">
      <c r="A36" s="49"/>
      <c r="B36" s="50" t="s">
        <v>332</v>
      </c>
      <c r="C36" s="130">
        <v>462294</v>
      </c>
      <c r="D36" s="120">
        <v>-13495</v>
      </c>
      <c r="E36" s="130">
        <v>448799</v>
      </c>
      <c r="F36" s="120">
        <v>477616</v>
      </c>
      <c r="G36" s="120">
        <v>393847</v>
      </c>
      <c r="H36" s="118">
        <f t="shared" si="1"/>
        <v>-28817</v>
      </c>
    </row>
    <row r="37" spans="1:8" ht="22.5" customHeight="1" x14ac:dyDescent="0.25">
      <c r="A37" s="221" t="s">
        <v>333</v>
      </c>
      <c r="B37" s="222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08" t="s">
        <v>343</v>
      </c>
      <c r="B47" s="220"/>
      <c r="C47" s="130">
        <f>+C48+C49+C50+C51+C52+C53+C54+C55+C56</f>
        <v>262100</v>
      </c>
      <c r="D47" s="121">
        <f t="shared" ref="D47:H47" si="7">+D48+D49+D50+D51+D52+D53+D54+D55+D56</f>
        <v>-6113</v>
      </c>
      <c r="E47" s="130">
        <f t="shared" si="7"/>
        <v>255987</v>
      </c>
      <c r="F47" s="130">
        <f t="shared" si="7"/>
        <v>255987</v>
      </c>
      <c r="G47" s="130">
        <f t="shared" si="7"/>
        <v>255987</v>
      </c>
      <c r="H47" s="130">
        <f t="shared" si="7"/>
        <v>0</v>
      </c>
    </row>
    <row r="48" spans="1:8" x14ac:dyDescent="0.25">
      <c r="A48" s="49"/>
      <c r="B48" s="50" t="s">
        <v>344</v>
      </c>
      <c r="C48" s="130">
        <v>62100</v>
      </c>
      <c r="D48" s="143">
        <v>154890</v>
      </c>
      <c r="E48" s="130">
        <v>216990</v>
      </c>
      <c r="F48" s="120">
        <v>216990</v>
      </c>
      <c r="G48" s="120">
        <v>216990</v>
      </c>
      <c r="H48" s="120">
        <f t="shared" si="6"/>
        <v>0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18">
        <f t="shared" si="6"/>
        <v>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38997</v>
      </c>
      <c r="E53" s="121">
        <v>38997</v>
      </c>
      <c r="F53" s="121">
        <v>38997</v>
      </c>
      <c r="G53" s="121">
        <v>38997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-200000</v>
      </c>
      <c r="E56" s="121">
        <v>0</v>
      </c>
      <c r="F56" s="121">
        <v>0</v>
      </c>
      <c r="G56" s="121">
        <v>0</v>
      </c>
      <c r="H56" s="118">
        <f t="shared" si="6"/>
        <v>0</v>
      </c>
    </row>
    <row r="57" spans="1:8" x14ac:dyDescent="0.25">
      <c r="A57" s="208" t="s">
        <v>353</v>
      </c>
      <c r="B57" s="220"/>
      <c r="C57" s="123">
        <f>+C58+C59+C60</f>
        <v>0</v>
      </c>
      <c r="D57" s="123">
        <f t="shared" ref="D57:H57" si="8">+D58+D59+D60</f>
        <v>0</v>
      </c>
      <c r="E57" s="123">
        <f t="shared" si="8"/>
        <v>0</v>
      </c>
      <c r="F57" s="123">
        <f t="shared" si="8"/>
        <v>0</v>
      </c>
      <c r="G57" s="123">
        <f t="shared" si="8"/>
        <v>0</v>
      </c>
      <c r="H57" s="123">
        <f t="shared" si="8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08" t="s">
        <v>357</v>
      </c>
      <c r="B61" s="220"/>
      <c r="C61" s="123">
        <f>+C62+C63+C64+C65+C66+C68+C66+C69</f>
        <v>0</v>
      </c>
      <c r="D61" s="123">
        <f t="shared" ref="D61:H61" si="9">+D62+D63+D64+D65+D66+D68+D66+D69</f>
        <v>0</v>
      </c>
      <c r="E61" s="123">
        <f t="shared" si="9"/>
        <v>0</v>
      </c>
      <c r="F61" s="123">
        <f t="shared" si="9"/>
        <v>0</v>
      </c>
      <c r="G61" s="123">
        <f t="shared" si="9"/>
        <v>0</v>
      </c>
      <c r="H61" s="123">
        <f t="shared" si="9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08" t="s">
        <v>366</v>
      </c>
      <c r="B70" s="220"/>
      <c r="C70" s="123">
        <f>+C71+C72+C73</f>
        <v>0</v>
      </c>
      <c r="D70" s="123">
        <f t="shared" ref="D70:H70" si="10">+D71+D72+D73</f>
        <v>0</v>
      </c>
      <c r="E70" s="123">
        <f t="shared" si="10"/>
        <v>0</v>
      </c>
      <c r="F70" s="123">
        <f t="shared" si="10"/>
        <v>0</v>
      </c>
      <c r="G70" s="123">
        <f t="shared" si="10"/>
        <v>0</v>
      </c>
      <c r="H70" s="123">
        <f t="shared" si="10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08" t="s">
        <v>370</v>
      </c>
      <c r="B74" s="220"/>
      <c r="C74" s="123">
        <f>+C75+C76+C77+C78+C79+C80+C81</f>
        <v>0</v>
      </c>
      <c r="D74" s="123">
        <f t="shared" ref="D74:H74" si="11">+D75+D76+D77+D78+D79+D80+D81</f>
        <v>0</v>
      </c>
      <c r="E74" s="123">
        <f t="shared" si="11"/>
        <v>0</v>
      </c>
      <c r="F74" s="123">
        <f t="shared" si="11"/>
        <v>0</v>
      </c>
      <c r="G74" s="123">
        <f t="shared" si="11"/>
        <v>0</v>
      </c>
      <c r="H74" s="123">
        <f t="shared" si="11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4"/>
      <c r="B82" s="225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26"/>
      <c r="B84" s="227"/>
      <c r="C84" s="223">
        <f>+C86+C94+C104+C114+C124+C134+C138+C147+C151</f>
        <v>0</v>
      </c>
      <c r="D84" s="223">
        <f t="shared" ref="D84:H84" si="12">+D86+D94+D104+D114+D124+D134+D138+D147+D151</f>
        <v>0</v>
      </c>
      <c r="E84" s="223">
        <f t="shared" si="12"/>
        <v>0</v>
      </c>
      <c r="F84" s="223">
        <f t="shared" si="12"/>
        <v>0</v>
      </c>
      <c r="G84" s="223">
        <f t="shared" si="12"/>
        <v>0</v>
      </c>
      <c r="H84" s="223">
        <f t="shared" si="12"/>
        <v>0</v>
      </c>
    </row>
    <row r="85" spans="1:8" x14ac:dyDescent="0.25">
      <c r="A85" s="202" t="s">
        <v>434</v>
      </c>
      <c r="B85" s="204"/>
      <c r="C85" s="189"/>
      <c r="D85" s="189"/>
      <c r="E85" s="189"/>
      <c r="F85" s="189"/>
      <c r="G85" s="189"/>
      <c r="H85" s="189"/>
    </row>
    <row r="86" spans="1:8" x14ac:dyDescent="0.25">
      <c r="A86" s="208" t="s">
        <v>305</v>
      </c>
      <c r="B86" s="220"/>
      <c r="C86" s="121">
        <f>+C87+C88+C89+C90+C91+C92+C93</f>
        <v>0</v>
      </c>
      <c r="D86" s="121">
        <f t="shared" ref="D86:H86" si="13">+D87+D88+D89+D90+D91+D92+D93</f>
        <v>0</v>
      </c>
      <c r="E86" s="121">
        <f t="shared" si="13"/>
        <v>0</v>
      </c>
      <c r="F86" s="121">
        <f t="shared" si="13"/>
        <v>0</v>
      </c>
      <c r="G86" s="121">
        <f t="shared" si="13"/>
        <v>0</v>
      </c>
      <c r="H86" s="121">
        <f t="shared" si="13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4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4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4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4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4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4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4"/>
        <v>0</v>
      </c>
    </row>
    <row r="94" spans="1:8" x14ac:dyDescent="0.25">
      <c r="A94" s="208" t="s">
        <v>313</v>
      </c>
      <c r="B94" s="220"/>
      <c r="C94" s="121">
        <f>+C95+C96+C97+C98+C99+C100+C101+C102+C103</f>
        <v>0</v>
      </c>
      <c r="D94" s="121">
        <f t="shared" ref="D94:H94" si="15">+D95+D96+D97+D98+D99+D100+D101+D102+D103</f>
        <v>0</v>
      </c>
      <c r="E94" s="121">
        <f t="shared" si="15"/>
        <v>0</v>
      </c>
      <c r="F94" s="121">
        <f t="shared" si="15"/>
        <v>0</v>
      </c>
      <c r="G94" s="121">
        <f t="shared" si="15"/>
        <v>0</v>
      </c>
      <c r="H94" s="121">
        <f t="shared" si="15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4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4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4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4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4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4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4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4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4"/>
        <v>0</v>
      </c>
    </row>
    <row r="104" spans="1:8" x14ac:dyDescent="0.25">
      <c r="A104" s="208" t="s">
        <v>323</v>
      </c>
      <c r="B104" s="220"/>
      <c r="C104" s="121">
        <f>+C105+C106+C107+C108+C109+C110+C111+C112+C113</f>
        <v>0</v>
      </c>
      <c r="D104" s="121">
        <f t="shared" ref="D104:H104" si="16">+D105+D106+D107+D108+D109+D110+D111+D112+D113</f>
        <v>0</v>
      </c>
      <c r="E104" s="121">
        <f t="shared" si="16"/>
        <v>0</v>
      </c>
      <c r="F104" s="121">
        <f t="shared" si="16"/>
        <v>0</v>
      </c>
      <c r="G104" s="121">
        <f t="shared" si="16"/>
        <v>0</v>
      </c>
      <c r="H104" s="121">
        <f t="shared" si="16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4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4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4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4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4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4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4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4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4"/>
        <v>0</v>
      </c>
    </row>
    <row r="114" spans="1:8" ht="21" customHeight="1" x14ac:dyDescent="0.25">
      <c r="A114" s="221" t="s">
        <v>333</v>
      </c>
      <c r="B114" s="222"/>
      <c r="C114" s="121">
        <f>+C115+C116+C117+C118+C119+C120+C121+C122+C123</f>
        <v>0</v>
      </c>
      <c r="D114" s="121">
        <f t="shared" ref="D114:H114" si="17">+D115+D116+D117+D118+D119+D120+D121+D122+D123</f>
        <v>0</v>
      </c>
      <c r="E114" s="121">
        <f t="shared" si="17"/>
        <v>0</v>
      </c>
      <c r="F114" s="121">
        <f t="shared" si="17"/>
        <v>0</v>
      </c>
      <c r="G114" s="121">
        <f t="shared" si="17"/>
        <v>0</v>
      </c>
      <c r="H114" s="121">
        <f t="shared" si="17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4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4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4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4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4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4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4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4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4"/>
        <v>0</v>
      </c>
    </row>
    <row r="124" spans="1:8" x14ac:dyDescent="0.25">
      <c r="A124" s="208" t="s">
        <v>343</v>
      </c>
      <c r="B124" s="220"/>
      <c r="C124" s="121">
        <f>+C125+C126+C127+C128+C129+C130+C131+C132+C133</f>
        <v>0</v>
      </c>
      <c r="D124" s="121">
        <f t="shared" ref="D124:H124" si="18">+D125+D126+D127+D128+D129+D130+D131+D132+D133</f>
        <v>0</v>
      </c>
      <c r="E124" s="121">
        <f t="shared" si="18"/>
        <v>0</v>
      </c>
      <c r="F124" s="121">
        <f t="shared" si="18"/>
        <v>0</v>
      </c>
      <c r="G124" s="121">
        <f t="shared" si="18"/>
        <v>0</v>
      </c>
      <c r="H124" s="121">
        <f t="shared" si="18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4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4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4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4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4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4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4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4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4"/>
        <v>0</v>
      </c>
    </row>
    <row r="134" spans="1:8" x14ac:dyDescent="0.25">
      <c r="A134" s="208" t="s">
        <v>353</v>
      </c>
      <c r="B134" s="220"/>
      <c r="C134" s="121">
        <f>+C135+C136+C137</f>
        <v>0</v>
      </c>
      <c r="D134" s="121">
        <f t="shared" ref="D134:H134" si="19">+D135+D136+D137</f>
        <v>0</v>
      </c>
      <c r="E134" s="121">
        <f t="shared" si="19"/>
        <v>0</v>
      </c>
      <c r="F134" s="121">
        <f t="shared" si="19"/>
        <v>0</v>
      </c>
      <c r="G134" s="121">
        <f t="shared" si="19"/>
        <v>0</v>
      </c>
      <c r="H134" s="121">
        <f t="shared" si="19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4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4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4"/>
        <v>0</v>
      </c>
    </row>
    <row r="138" spans="1:8" x14ac:dyDescent="0.25">
      <c r="A138" s="208" t="s">
        <v>357</v>
      </c>
      <c r="B138" s="220"/>
      <c r="C138" s="121">
        <f>+C139+C140+C141+C142+C143+C144+C145+C146</f>
        <v>0</v>
      </c>
      <c r="D138" s="121">
        <f t="shared" ref="D138:H138" si="20">+D139+D140+D141+D142+D143+D144+D145+D146</f>
        <v>0</v>
      </c>
      <c r="E138" s="121">
        <f t="shared" si="20"/>
        <v>0</v>
      </c>
      <c r="F138" s="121">
        <f t="shared" si="20"/>
        <v>0</v>
      </c>
      <c r="G138" s="121">
        <f t="shared" si="20"/>
        <v>0</v>
      </c>
      <c r="H138" s="121">
        <f t="shared" si="20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4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4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4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4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4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4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4"/>
        <v>0</v>
      </c>
    </row>
    <row r="147" spans="1:8" x14ac:dyDescent="0.25">
      <c r="A147" s="208" t="s">
        <v>366</v>
      </c>
      <c r="B147" s="220"/>
      <c r="C147" s="121">
        <f>+C148+C149+C150</f>
        <v>0</v>
      </c>
      <c r="D147" s="121">
        <f t="shared" ref="D147:H147" si="21">+D148+D149+D150</f>
        <v>0</v>
      </c>
      <c r="E147" s="121">
        <f t="shared" si="21"/>
        <v>0</v>
      </c>
      <c r="F147" s="121">
        <f t="shared" si="21"/>
        <v>0</v>
      </c>
      <c r="G147" s="121">
        <f t="shared" si="21"/>
        <v>0</v>
      </c>
      <c r="H147" s="121">
        <f t="shared" si="21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4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4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4"/>
        <v>0</v>
      </c>
    </row>
    <row r="151" spans="1:8" x14ac:dyDescent="0.25">
      <c r="A151" s="208" t="s">
        <v>370</v>
      </c>
      <c r="B151" s="220"/>
      <c r="C151" s="121">
        <f>+C152+C153+C154+C155+C156+C157+C158</f>
        <v>0</v>
      </c>
      <c r="D151" s="121">
        <f t="shared" ref="D151:H151" si="22">+D152+D153+D154+D155+D156+D157+D158</f>
        <v>0</v>
      </c>
      <c r="E151" s="121">
        <f t="shared" si="22"/>
        <v>0</v>
      </c>
      <c r="F151" s="121">
        <f t="shared" si="22"/>
        <v>0</v>
      </c>
      <c r="G151" s="121">
        <f t="shared" si="22"/>
        <v>0</v>
      </c>
      <c r="H151" s="121">
        <f t="shared" si="22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4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3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3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3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3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3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3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2" t="s">
        <v>383</v>
      </c>
      <c r="B160" s="204"/>
      <c r="C160" s="129">
        <f>+C8+C84</f>
        <v>17379753</v>
      </c>
      <c r="D160" s="129">
        <f t="shared" ref="D160:H160" si="24">+D8+D84</f>
        <v>1398794</v>
      </c>
      <c r="E160" s="129">
        <f t="shared" si="24"/>
        <v>18778547</v>
      </c>
      <c r="F160" s="129">
        <f t="shared" si="24"/>
        <v>19052724</v>
      </c>
      <c r="G160" s="129">
        <f t="shared" si="24"/>
        <v>18967941</v>
      </c>
      <c r="H160" s="129">
        <f t="shared" si="24"/>
        <v>-274177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4" workbookViewId="0">
      <selection activeCell="G30" sqref="G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61" t="s">
        <v>441</v>
      </c>
      <c r="B1" s="233"/>
      <c r="C1" s="233"/>
      <c r="D1" s="233"/>
      <c r="E1" s="233"/>
      <c r="F1" s="233"/>
      <c r="G1" s="162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448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63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6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64"/>
    </row>
    <row r="8" spans="1:7" x14ac:dyDescent="0.25">
      <c r="A8" s="4" t="s">
        <v>379</v>
      </c>
      <c r="B8" s="235">
        <f>+B10+B11+B12+B13+B14+B15+B16+B17</f>
        <v>17379753</v>
      </c>
      <c r="C8" s="235">
        <f t="shared" ref="C8:F8" si="0">+C10+C11+C12+C13+C14+C15+C16+C17</f>
        <v>1398794</v>
      </c>
      <c r="D8" s="235">
        <f t="shared" si="0"/>
        <v>18778547</v>
      </c>
      <c r="E8" s="235">
        <f t="shared" si="0"/>
        <v>19052724</v>
      </c>
      <c r="F8" s="235">
        <f t="shared" si="0"/>
        <v>18967941</v>
      </c>
      <c r="G8" s="235">
        <f>+D8-E8</f>
        <v>-274177</v>
      </c>
    </row>
    <row r="9" spans="1:7" x14ac:dyDescent="0.25">
      <c r="A9" s="4" t="s">
        <v>380</v>
      </c>
      <c r="B9" s="236"/>
      <c r="C9" s="236"/>
      <c r="D9" s="236"/>
      <c r="E9" s="236"/>
      <c r="F9" s="236"/>
      <c r="G9" s="236"/>
    </row>
    <row r="10" spans="1:7" x14ac:dyDescent="0.25">
      <c r="A10" s="3" t="s">
        <v>435</v>
      </c>
      <c r="B10" s="111">
        <v>559100</v>
      </c>
      <c r="C10" s="111">
        <v>147503</v>
      </c>
      <c r="D10" s="111">
        <v>706603</v>
      </c>
      <c r="E10" s="111">
        <v>836188</v>
      </c>
      <c r="F10" s="111">
        <v>836188</v>
      </c>
      <c r="G10" s="109">
        <f>+D10-E10</f>
        <v>-129585</v>
      </c>
    </row>
    <row r="11" spans="1:7" x14ac:dyDescent="0.25">
      <c r="A11" s="3" t="s">
        <v>436</v>
      </c>
      <c r="B11" s="111">
        <v>37302</v>
      </c>
      <c r="C11" s="111">
        <v>5372</v>
      </c>
      <c r="D11" s="111">
        <v>42674</v>
      </c>
      <c r="E11" s="111">
        <v>71491</v>
      </c>
      <c r="F11" s="111">
        <v>71491</v>
      </c>
      <c r="G11" s="109">
        <f t="shared" ref="G11:G17" si="1">+D11-E11</f>
        <v>-28817</v>
      </c>
    </row>
    <row r="12" spans="1:7" x14ac:dyDescent="0.25">
      <c r="A12" s="3" t="s">
        <v>442</v>
      </c>
      <c r="B12" s="111">
        <v>40000</v>
      </c>
      <c r="C12" s="111">
        <v>-40000</v>
      </c>
      <c r="D12" s="111">
        <v>0</v>
      </c>
      <c r="E12" s="111">
        <v>0</v>
      </c>
      <c r="F12" s="111">
        <v>0</v>
      </c>
      <c r="G12" s="109">
        <f t="shared" si="1"/>
        <v>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16743351</v>
      </c>
      <c r="C14" s="111">
        <v>1285919</v>
      </c>
      <c r="D14" s="111">
        <v>18029270</v>
      </c>
      <c r="E14" s="111">
        <v>18145045</v>
      </c>
      <c r="F14" s="111">
        <v>18060262</v>
      </c>
      <c r="G14" s="109">
        <f t="shared" si="1"/>
        <v>-115775</v>
      </c>
    </row>
    <row r="15" spans="1:7" x14ac:dyDescent="0.25">
      <c r="A15" s="3"/>
      <c r="B15" s="111">
        <v>0</v>
      </c>
      <c r="C15" s="111">
        <v>0</v>
      </c>
      <c r="D15" s="111">
        <v>0</v>
      </c>
      <c r="E15" s="111">
        <v>0</v>
      </c>
      <c r="F15" s="111">
        <v>0</v>
      </c>
      <c r="G15" s="109">
        <f t="shared" si="1"/>
        <v>0</v>
      </c>
    </row>
    <row r="16" spans="1:7" x14ac:dyDescent="0.25">
      <c r="A16" s="3"/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4">
        <f>+B21+B22+B23+B24+B25+B26+B27+B28</f>
        <v>0</v>
      </c>
      <c r="C19" s="234">
        <f t="shared" ref="C19:F19" si="2">+C21+C22+C23+C24+C25+C26+C27+C28</f>
        <v>0</v>
      </c>
      <c r="D19" s="234">
        <f t="shared" si="2"/>
        <v>0</v>
      </c>
      <c r="E19" s="234">
        <f t="shared" si="2"/>
        <v>0</v>
      </c>
      <c r="F19" s="234">
        <f t="shared" si="2"/>
        <v>0</v>
      </c>
      <c r="G19" s="234">
        <f>+D19-E19</f>
        <v>0</v>
      </c>
    </row>
    <row r="20" spans="1:7" x14ac:dyDescent="0.25">
      <c r="A20" s="24" t="s">
        <v>382</v>
      </c>
      <c r="B20" s="234"/>
      <c r="C20" s="234"/>
      <c r="D20" s="234"/>
      <c r="E20" s="234"/>
      <c r="F20" s="234"/>
      <c r="G20" s="234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17379753</v>
      </c>
      <c r="C30" s="113">
        <f t="shared" si="4"/>
        <v>1398794</v>
      </c>
      <c r="D30" s="113">
        <f t="shared" si="4"/>
        <v>18778547</v>
      </c>
      <c r="E30" s="113">
        <f t="shared" si="4"/>
        <v>19052724</v>
      </c>
      <c r="F30" s="113">
        <f t="shared" si="4"/>
        <v>18967941</v>
      </c>
      <c r="G30" s="113">
        <f t="shared" si="4"/>
        <v>-274177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A69" workbookViewId="0">
      <selection activeCell="H83" sqref="H8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384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452</v>
      </c>
      <c r="B4" s="191"/>
      <c r="C4" s="191"/>
      <c r="D4" s="191"/>
      <c r="E4" s="191"/>
      <c r="F4" s="191"/>
      <c r="G4" s="191"/>
      <c r="H4" s="231"/>
    </row>
    <row r="5" spans="1:8" ht="15.75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8" t="s">
        <v>300</v>
      </c>
      <c r="D6" s="159"/>
      <c r="E6" s="159"/>
      <c r="F6" s="159"/>
      <c r="G6" s="160"/>
      <c r="H6" s="163" t="s">
        <v>301</v>
      </c>
    </row>
    <row r="7" spans="1:8" ht="18.75" thickBot="1" x14ac:dyDescent="0.3">
      <c r="A7" s="177"/>
      <c r="B7" s="178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64"/>
    </row>
    <row r="8" spans="1:8" x14ac:dyDescent="0.25">
      <c r="A8" s="167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17379753</v>
      </c>
      <c r="D9" s="113">
        <f t="shared" ref="D9:G9" si="0">+D10+D20+D29+D40</f>
        <v>1398794</v>
      </c>
      <c r="E9" s="113">
        <f t="shared" si="0"/>
        <v>18778547</v>
      </c>
      <c r="F9" s="113">
        <f t="shared" si="0"/>
        <v>19052724</v>
      </c>
      <c r="G9" s="113">
        <f t="shared" si="0"/>
        <v>18967941</v>
      </c>
      <c r="H9" s="122">
        <f>+E9-F9</f>
        <v>-274177</v>
      </c>
    </row>
    <row r="10" spans="1:8" x14ac:dyDescent="0.25">
      <c r="A10" s="202" t="s">
        <v>386</v>
      </c>
      <c r="B10" s="204"/>
      <c r="C10" s="122">
        <f>+C11+C12+C13+C14+C15+C16+C17+C18</f>
        <v>17379753</v>
      </c>
      <c r="D10" s="122">
        <f t="shared" ref="D10:G10" si="1">+D11+D12+D13+D14+D15+D16+D17+D18</f>
        <v>1398794</v>
      </c>
      <c r="E10" s="122">
        <f t="shared" si="1"/>
        <v>18778547</v>
      </c>
      <c r="F10" s="122">
        <f t="shared" si="1"/>
        <v>19052724</v>
      </c>
      <c r="G10" s="122">
        <f t="shared" si="1"/>
        <v>18967941</v>
      </c>
      <c r="H10" s="122">
        <f>+E10-F10</f>
        <v>-274177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17379753</v>
      </c>
      <c r="D18" s="118">
        <v>1398794</v>
      </c>
      <c r="E18" s="118">
        <v>18778547</v>
      </c>
      <c r="F18" s="118">
        <v>19052724</v>
      </c>
      <c r="G18" s="118">
        <v>18967941</v>
      </c>
      <c r="H18" s="118">
        <f t="shared" si="2"/>
        <v>-274177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2" t="s">
        <v>395</v>
      </c>
      <c r="B20" s="204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2" t="s">
        <v>403</v>
      </c>
      <c r="B29" s="204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2" t="s">
        <v>418</v>
      </c>
      <c r="B46" s="204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2" t="s">
        <v>386</v>
      </c>
      <c r="B47" s="204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2" t="s">
        <v>395</v>
      </c>
      <c r="B57" s="204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2" t="s">
        <v>403</v>
      </c>
      <c r="B66" s="204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2" t="s">
        <v>383</v>
      </c>
      <c r="B83" s="204"/>
      <c r="C83" s="122">
        <f>+C9+C46</f>
        <v>17379753</v>
      </c>
      <c r="D83" s="122">
        <f t="shared" ref="D83:H83" si="18">+D9+D46</f>
        <v>1398794</v>
      </c>
      <c r="E83" s="122">
        <f t="shared" si="18"/>
        <v>18778547</v>
      </c>
      <c r="F83" s="122">
        <f t="shared" si="18"/>
        <v>19052724</v>
      </c>
      <c r="G83" s="122">
        <f t="shared" si="18"/>
        <v>18967941</v>
      </c>
      <c r="H83" s="122">
        <f t="shared" si="18"/>
        <v>-274177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opLeftCell="A27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30"/>
    </row>
    <row r="2" spans="1:7" x14ac:dyDescent="0.25">
      <c r="A2" s="175" t="s">
        <v>298</v>
      </c>
      <c r="B2" s="191"/>
      <c r="C2" s="191"/>
      <c r="D2" s="191"/>
      <c r="E2" s="191"/>
      <c r="F2" s="191"/>
      <c r="G2" s="231"/>
    </row>
    <row r="3" spans="1:7" x14ac:dyDescent="0.25">
      <c r="A3" s="175" t="s">
        <v>419</v>
      </c>
      <c r="B3" s="191"/>
      <c r="C3" s="191"/>
      <c r="D3" s="191"/>
      <c r="E3" s="191"/>
      <c r="F3" s="191"/>
      <c r="G3" s="231"/>
    </row>
    <row r="4" spans="1:7" x14ac:dyDescent="0.25">
      <c r="A4" s="175" t="s">
        <v>448</v>
      </c>
      <c r="B4" s="191"/>
      <c r="C4" s="191"/>
      <c r="D4" s="191"/>
      <c r="E4" s="191"/>
      <c r="F4" s="191"/>
      <c r="G4" s="231"/>
    </row>
    <row r="5" spans="1:7" ht="15.75" thickBot="1" x14ac:dyDescent="0.3">
      <c r="A5" s="177" t="s">
        <v>1</v>
      </c>
      <c r="B5" s="192"/>
      <c r="C5" s="192"/>
      <c r="D5" s="192"/>
      <c r="E5" s="192"/>
      <c r="F5" s="192"/>
      <c r="G5" s="232"/>
    </row>
    <row r="6" spans="1:7" ht="15.75" thickBot="1" x14ac:dyDescent="0.3">
      <c r="A6" s="187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88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64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U. Contabilidad</cp:lastModifiedBy>
  <cp:lastPrinted>2022-01-14T16:47:52Z</cp:lastPrinted>
  <dcterms:created xsi:type="dcterms:W3CDTF">2016-11-23T22:01:49Z</dcterms:created>
  <dcterms:modified xsi:type="dcterms:W3CDTF">2023-01-12T21:03:33Z</dcterms:modified>
</cp:coreProperties>
</file>