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<sst xmlns="http://schemas.openxmlformats.org/spreadsheetml/2006/main" count="2178" uniqueCount="602">
  <si>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</si>
  <si>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</si>
  <si>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</si>
  <si>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</si>
  <si>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</si>
  <si>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</si>
  <si>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</si>
  <si>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</si>
  <si>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</si>
  <si>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</si>
  <si>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</si>
  <si>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</si>
  <si>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</si>
  <si>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</si>
  <si>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</si>
  <si>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</si>
  <si>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</si>
  <si>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</si>
  <si>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</si>
  <si>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</si>
  <si>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</si>
  <si>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</si>
  <si>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</si>
  <si>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</si>
  <si>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</si>
  <si>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</si>
  <si>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</si>
  <si>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</si>
  <si>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</si>
  <si>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</si>
  <si>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</si>
  <si>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</si>
  <si>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</si>
  <si>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</si>
  <si>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</si>
  <si>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</si>
  <si>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</si>
  <si>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</si>
  <si>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</si>
  <si>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</si>
  <si>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</si>
  <si>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</si>
  <si>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</si>
  <si>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</si>
  <si>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</si>
  <si>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</si>
  <si>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</si>
  <si>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</si>
  <si>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</si>
  <si>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</si>
  <si>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</si>
  <si>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</si>
  <si>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</si>
  <si>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</si>
  <si>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</si>
  <si>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</si>
  <si>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</si>
  <si>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</si>
  <si>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</si>
  <si>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</si>
  <si>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</si>
  <si>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</si>
  <si>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</si>
  <si>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</si>
  <si>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</si>
  <si>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</si>
  <si>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</si>
  <si>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</si>
  <si>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</si>
  <si>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</si>
  <si>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</si>
  <si>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</si>
  <si>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</si>
  <si>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</si>
  <si>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</si>
  <si>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</si>
  <si>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</si>
  <si>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</si>
  <si>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</si>
  <si>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</si>
  <si>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</si>
  <si>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</si>
  <si>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</si>
  <si>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</si>
  <si>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</si>
  <si>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</si>
  <si>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</si>
  <si>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</si>
  <si>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</si>
  <si>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</si>
  <si>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</si>
  <si>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</si>
  <si>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</si>
  <si>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</si>
  <si>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</si>
  <si>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</si>
  <si>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</si>
  <si>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</si>
  <si>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</si>
  <si>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</si>
  <si>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</si>
  <si>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</si>
  <si>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</si>
  <si>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</si>
  <si>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</si>
  <si>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</si>
  <si>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</si>
  <si>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</si>
  <si>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</si>
  <si>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</si>
  <si>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</si>
  <si>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</si>
  <si>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</si>
  <si>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</si>
  <si>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</si>
  <si>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</si>
  <si>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</si>
  <si>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</si>
  <si>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</si>
  <si>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</si>
  <si>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</si>
  <si>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</si>
  <si>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</si>
  <si>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</si>
  <si>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</si>
  <si>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</si>
  <si>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</si>
  <si>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</si>
  <si>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</si>
  <si>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</si>
  <si>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</si>
  <si>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</si>
  <si>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</si>
  <si>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</si>
  <si>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</si>
  <si>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</si>
  <si>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</si>
  <si>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</si>
  <si>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</si>
  <si>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</si>
  <si>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</si>
  <si>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</si>
  <si>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</si>
  <si>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</si>
  <si>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</si>
  <si>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</si>
  <si>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</si>
  <si>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</si>
  <si>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</si>
  <si>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</si>
  <si>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</si>
  <si>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</si>
  <si>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</si>
  <si>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</si>
  <si>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</si>
  <si>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</si>
  <si>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</si>
  <si>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</si>
  <si>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</si>
  <si>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</si>
  <si>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</si>
  <si>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</si>
  <si>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</si>
  <si>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</si>
  <si>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</si>
  <si>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</si>
  <si>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</si>
  <si>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</si>
  <si>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</si>
  <si>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</si>
  <si>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</si>
  <si>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</si>
  <si>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</si>
  <si>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</si>
  <si>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</si>
  <si>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</si>
  <si>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</si>
  <si>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</si>
  <si>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</si>
  <si>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</si>
  <si>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</si>
  <si>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</si>
  <si>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</si>
  <si>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</si>
  <si>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</si>
  <si>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</si>
  <si>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</si>
  <si>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</si>
  <si>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</si>
  <si>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</si>
  <si>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</si>
  <si>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</si>
  <si>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</si>
  <si>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</si>
  <si>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</si>
  <si>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</si>
  <si>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</si>
  <si>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</si>
  <si>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</si>
  <si>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</si>
  <si>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</si>
  <si>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</si>
  <si>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</si>
  <si>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</si>
  <si>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</si>
  <si>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</si>
  <si>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</si>
  <si>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</si>
  <si>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</si>
  <si>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</si>
  <si>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</si>
  <si>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</si>
  <si>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</si>
  <si>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</si>
  <si>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</si>
  <si>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</si>
  <si>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</si>
  <si>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</si>
  <si>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</si>
  <si>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</si>
  <si>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</si>
  <si>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</si>
  <si>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</si>
  <si>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</si>
  <si>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</si>
  <si>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</si>
  <si>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</si>
  <si>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</si>
  <si>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</si>
  <si>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</si>
  <si>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</si>
  <si>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</si>
  <si>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</si>
  <si>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</si>
  <si>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</si>
  <si>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</si>
  <si>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</si>
  <si>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</si>
  <si>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</si>
  <si>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</si>
  <si>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</si>
  <si>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</si>
  <si>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</si>
  <si>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</si>
  <si>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</si>
  <si>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</si>
  <si>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</si>
  <si>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</si>
  <si>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</si>
  <si>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</si>
  <si>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</si>
  <si>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</si>
  <si>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</si>
  <si>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</si>
  <si>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</si>
  <si>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</si>
  <si>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</si>
  <si>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</si>
  <si>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</si>
  <si>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</si>
  <si>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</si>
  <si>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</si>
  <si>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</si>
  <si>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</si>
  <si>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</si>
  <si>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</si>
  <si>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</si>
  <si>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</si>
  <si>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</si>
  <si>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</si>
  <si>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</si>
  <si>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</si>
  <si>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</si>
  <si>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</si>
  <si>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</si>
  <si>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</si>
  <si>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</si>
  <si>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</si>
  <si>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</si>
  <si>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</si>
  <si>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</si>
  <si>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</si>
  <si>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</si>
  <si>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</si>
  <si>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</si>
  <si>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</si>
  <si>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</si>
  <si>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</si>
  <si>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</si>
  <si>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</si>
  <si>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</si>
  <si>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</si>
  <si>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</si>
  <si>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</si>
  <si>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</si>
  <si>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</si>
  <si>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</si>
  <si>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</si>
  <si>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</si>
  <si>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</si>
  <si>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</si>
  <si>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</si>
  <si>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</si>
  <si>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</si>
  <si>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</si>
  <si>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</si>
  <si>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</si>
  <si>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</si>
  <si>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</si>
  <si>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</si>
  <si>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</si>
  <si>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</si>
  <si>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</si>
  <si>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</si>
  <si>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</si>
  <si>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</si>
  <si>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</si>
  <si>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</si>
  <si>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</si>
  <si>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</si>
  <si>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</si>
  <si>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</si>
  <si>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</si>
  <si>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</si>
  <si>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</si>
  <si>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</si>
  <si>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</si>
  <si>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</si>
  <si>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</si>
  <si>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</si>
  <si>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</si>
  <si>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</si>
  <si>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</si>
  <si>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</si>
  <si>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</si>
  <si>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</si>
  <si>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</si>
  <si>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</si>
  <si>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</si>
  <si>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</si>
  <si>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</si>
  <si>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</si>
  <si>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</si>
  <si>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</si>
  <si>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</si>
  <si>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</si>
  <si>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</si>
  <si>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</si>
  <si>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</si>
  <si>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</si>
  <si>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</si>
  <si>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</si>
  <si>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</si>
  <si>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</si>
  <si>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</si>
  <si>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</si>
  <si>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</si>
  <si>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</si>
  <si>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</si>
  <si>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</si>
  <si>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</si>
  <si>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</si>
  <si>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</si>
  <si>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</si>
  <si>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</si>
  <si>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</si>
  <si>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</si>
  <si>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</si>
  <si>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</si>
  <si>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</si>
  <si>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</si>
  <si>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</si>
  <si>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</si>
  <si>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</si>
  <si>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</si>
  <si>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</si>
  <si>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</si>
  <si>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</si>
  <si>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</si>
  <si>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</si>
  <si>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</si>
  <si>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</si>
  <si>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</si>
  <si>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</si>
  <si>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</si>
  <si>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</si>
  <si>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</si>
  <si>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</si>
  <si>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</si>
  <si>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</si>
  <si>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</si>
  <si>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</si>
  <si>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</si>
  <si>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</si>
  <si>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</si>
  <si>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</si>
  <si>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</si>
  <si>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</si>
  <si>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</si>
  <si>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</si>
  <si>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</si>
  <si>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</si>
  <si>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</si>
  <si>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</si>
  <si>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</si>
  <si>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</si>
  <si>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</si>
  <si>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</si>
  <si>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</si>
  <si>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</si>
  <si>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</si>
  <si>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</si>
  <si>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</si>
  <si>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</si>
  <si>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</si>
  <si>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</si>
  <si>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</si>
  <si>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</si>
  <si>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</si>
  <si>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</si>
  <si>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</si>
  <si>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</si>
  <si>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</si>
  <si>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</si>
  <si>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</si>
  <si>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</si>
  <si>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</si>
  <si>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</si>
  <si>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</si>
  <si>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</si>
  <si>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</si>
  <si>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</si>
  <si>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</si>
  <si>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</si>
  <si>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</si>
  <si>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</si>
  <si>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</si>
  <si>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</si>
  <si>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</si>
  <si>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</si>
  <si>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</si>
  <si>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</si>
  <si>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</si>
  <si>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</si>
  <si>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</si>
  <si>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</si>
  <si>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</si>
  <si>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</si>
  <si>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</si>
  <si>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</si>
  <si>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</si>
  <si>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</si>
  <si>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</si>
  <si>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</si>
  <si>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</si>
  <si>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</si>
  <si>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</si>
  <si>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</si>
  <si>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</si>
  <si>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</si>
  <si>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</si>
  <si>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</si>
  <si>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</si>
  <si>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</si>
  <si>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</si>
  <si>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</si>
  <si>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</si>
  <si>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</si>
  <si>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</si>
  <si>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</si>
  <si>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</si>
  <si>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</si>
  <si>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</si>
  <si>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</si>
  <si>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</si>
  <si>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</si>
  <si>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</si>
  <si>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</si>
  <si>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</si>
  <si>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</si>
  <si>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</si>
  <si>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</si>
  <si>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</si>
  <si>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</si>
  <si>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</si>
  <si>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</si>
  <si>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</si>
  <si>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</si>
  <si>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</si>
  <si>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</si>
  <si>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</si>
  <si>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</si>
  <si>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</si>
  <si>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</si>
  <si>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</si>
  <si>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</si>
  <si>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</si>
  <si>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</si>
  <si>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</si>
  <si>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</si>
  <si>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</si>
  <si>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</si>
  <si>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</si>
  <si>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</si>
  <si>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</si>
  <si>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</si>
  <si>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</si>
  <si>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</si>
  <si>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</si>
  <si>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</si>
  <si>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</si>
  <si>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</si>
  <si>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</si>
  <si>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</si>
  <si>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</si>
  <si>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</si>
  <si>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</si>
  <si>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</si>
  <si>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</si>
  <si>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</si>
  <si>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</si>
  <si>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</si>
  <si>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</si>
  <si>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</si>
  <si>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</si>
  <si>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</si>
  <si>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</si>
  <si>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</si>
  <si>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</si>
  <si>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</si>
  <si>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</si>
  <si>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</si>
  <si>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</si>
  <si>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</si>
  <si>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</si>
  <si>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</si>
  <si>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</si>
  <si>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</si>
  <si>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</si>
  <si>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</si>
  <si>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</si>
  <si>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</si>
  <si>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</si>
  <si>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</si>
  <si>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</si>
  <si>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</si>
  <si>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</si>
  <si>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</si>
  <si>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</si>
  <si>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</si>
  <si>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</si>
  <si>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</si>
  <si>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</si>
  <si>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</si>
  <si>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</si>
  <si>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</si>
  <si>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</si>
  <si>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</si>
  <si>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</si>
  <si>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</si>
  <si>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</si>
  <si>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</si>
  <si>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</si>
  <si>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</si>
  <si>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</si>
  <si>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</si>
  <si>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</si>
  <si>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</si>
  <si>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</si>
  <si>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</si>
  <si>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</si>
  <si>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</si>
  <si>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</si>
  <si>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</si>
  <si>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</si>
  <si>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</si>
  <si>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</si>
  <si>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</si>
  <si>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</si>
  <si>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</si>
  <si>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</si>
  <si>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</si>
  <si>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</si>
  <si>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</si>
  <si>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</si>
  <si>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</si>
  <si>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</si>
  <si>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</si>
  <si>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</si>
  <si>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</si>
  <si>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</si>
  <si>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</si>
  <si>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</si>
  <si>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2021</t>
  </si>
  <si>
    <t>31 de diciembre de 2021</t>
  </si>
  <si>
    <t>Al 3 de diciembre de 2022 y al 31 de diciembre de 2021</t>
  </si>
  <si>
    <t>31 de diciembre 2022</t>
  </si>
  <si>
    <t>Al 01 de enero al 31 de diciembre de 2022</t>
  </si>
  <si>
    <t>Del 1 de enero al 31 de diciembre de 2022</t>
  </si>
  <si>
    <t>Monto pagado de la inversión al 31 de diciembre de 2022 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</si>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</sst>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00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vertical="top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183" fontId="76" fillId="0" borderId="16" xfId="0" applyNumberFormat="1" applyFont="1" applyBorder="1" applyAlignment="1">
      <alignment horizontal="right" vertical="center" wrapText="1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5" fillId="36" borderId="33" xfId="0" applyFont="1" applyFill="1" applyBorder="1" applyAlignment="1">
      <alignment horizontal="left" vertical="center"/>
    </xf>
    <xf numFmtId="3" fontId="83" fillId="33" borderId="42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1" fillId="36" borderId="56" xfId="0" applyFont="1" applyFill="1" applyBorder="1" applyAlignment="1">
      <alignment vertical="top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3" fontId="10" fillId="36" borderId="34" xfId="49" applyNumberFormat="1" applyFont="1" applyFill="1" applyBorder="1" applyAlignment="1">
      <alignment horizontal="righ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 wrapText="1"/>
    </xf>
    <xf numFmtId="0" fontId="86" fillId="36" borderId="0" xfId="0" applyFont="1" applyFill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19050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49675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323850</xdr:colOff>
      <xdr:row>77</xdr:row>
      <xdr:rowOff>19050</xdr:rowOff>
    </xdr:from>
    <xdr:to>
      <xdr:col>0</xdr:col>
      <xdr:colOff>2876550</xdr:colOff>
      <xdr:row>77</xdr:row>
      <xdr:rowOff>19050</xdr:rowOff>
    </xdr:to>
    <xdr:sp>
      <xdr:nvSpPr>
        <xdr:cNvPr id="2" name="3 Conector recto"/>
        <xdr:cNvSpPr>
          <a:spLocks/>
        </xdr:cNvSpPr>
      </xdr:nvSpPr>
      <xdr:spPr>
        <a:xfrm>
          <a:off x="323850" y="16449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171450</xdr:rowOff>
    </xdr:from>
    <xdr:ext cx="3409950" cy="676275"/>
    <xdr:sp>
      <xdr:nvSpPr>
        <xdr:cNvPr id="3" name="4 CuadroTexto"/>
        <xdr:cNvSpPr txBox="1">
          <a:spLocks noChangeArrowheads="1"/>
        </xdr:cNvSpPr>
      </xdr:nvSpPr>
      <xdr:spPr>
        <a:xfrm>
          <a:off x="7477125" y="16411575"/>
          <a:ext cx="3409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Andres Ixtlapale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  <xdr:twoCellAnchor>
    <xdr:from>
      <xdr:col>3</xdr:col>
      <xdr:colOff>2152650</xdr:colOff>
      <xdr:row>77</xdr:row>
      <xdr:rowOff>0</xdr:rowOff>
    </xdr:from>
    <xdr:to>
      <xdr:col>5</xdr:col>
      <xdr:colOff>228600</xdr:colOff>
      <xdr:row>77</xdr:row>
      <xdr:rowOff>9525</xdr:rowOff>
    </xdr:to>
    <xdr:sp>
      <xdr:nvSpPr>
        <xdr:cNvPr id="4" name="6 Conector recto"/>
        <xdr:cNvSpPr>
          <a:spLocks/>
        </xdr:cNvSpPr>
      </xdr:nvSpPr>
      <xdr:spPr>
        <a:xfrm>
          <a:off x="7867650" y="1643062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40</xdr:row>
      <xdr:rowOff>0</xdr:rowOff>
    </xdr:from>
    <xdr:to>
      <xdr:col>1</xdr:col>
      <xdr:colOff>381000</xdr:colOff>
      <xdr:row>40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91440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0</xdr:rowOff>
    </xdr:from>
    <xdr:to>
      <xdr:col>7</xdr:col>
      <xdr:colOff>1219200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44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8</xdr:col>
      <xdr:colOff>152400</xdr:colOff>
      <xdr:row>15</xdr:row>
      <xdr:rowOff>57150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553450" y="5676900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15</xdr:row>
      <xdr:rowOff>0</xdr:rowOff>
    </xdr:from>
    <xdr:to>
      <xdr:col>1</xdr:col>
      <xdr:colOff>561975</xdr:colOff>
      <xdr:row>15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56197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10</xdr:col>
      <xdr:colOff>981075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4619625</xdr:colOff>
      <xdr:row>86</xdr:row>
      <xdr:rowOff>0</xdr:rowOff>
    </xdr:from>
    <xdr:ext cx="2886075" cy="590550"/>
    <xdr:sp>
      <xdr:nvSpPr>
        <xdr:cNvPr id="1" name="2 CuadroTexto"/>
        <xdr:cNvSpPr txBox="1">
          <a:spLocks noChangeArrowheads="1"/>
        </xdr:cNvSpPr>
      </xdr:nvSpPr>
      <xdr:spPr>
        <a:xfrm>
          <a:off x="5381625" y="16125825"/>
          <a:ext cx="28860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Andres Ixtlapale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507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50720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123825</xdr:rowOff>
    </xdr:from>
    <xdr:ext cx="2562225" cy="5429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97675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495550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495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705100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705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105150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105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7" t="s">
        <v>111</v>
      </c>
      <c r="B1" s="558"/>
      <c r="C1" s="558"/>
      <c r="D1" s="558"/>
      <c r="E1" s="558"/>
      <c r="F1" s="559"/>
    </row>
    <row r="2" spans="1:6" ht="15">
      <c r="A2" s="560" t="s">
        <v>112</v>
      </c>
      <c r="B2" s="561"/>
      <c r="C2" s="561"/>
      <c r="D2" s="561"/>
      <c r="E2" s="561"/>
      <c r="F2" s="562"/>
    </row>
    <row r="3" spans="1:6" ht="15">
      <c r="A3" s="560" t="s">
        <v>595</v>
      </c>
      <c r="B3" s="561"/>
      <c r="C3" s="561"/>
      <c r="D3" s="561"/>
      <c r="E3" s="561"/>
      <c r="F3" s="562"/>
    </row>
    <row r="4" spans="1:6" ht="15">
      <c r="A4" s="560" t="s">
        <v>0</v>
      </c>
      <c r="B4" s="561"/>
      <c r="C4" s="561"/>
      <c r="D4" s="561"/>
      <c r="E4" s="561"/>
      <c r="F4" s="562"/>
    </row>
    <row r="5" spans="1:6" ht="33.75">
      <c r="A5" s="499" t="s">
        <v>1</v>
      </c>
      <c r="B5" s="77" t="s">
        <v>596</v>
      </c>
      <c r="C5" s="77" t="s">
        <v>594</v>
      </c>
      <c r="D5" s="77" t="s">
        <v>1</v>
      </c>
      <c r="E5" s="77" t="s">
        <v>596</v>
      </c>
      <c r="F5" s="78" t="s">
        <v>594</v>
      </c>
    </row>
    <row r="6" spans="1:6" ht="15">
      <c r="A6" s="500" t="s">
        <v>113</v>
      </c>
      <c r="B6" s="79"/>
      <c r="C6" s="80"/>
      <c r="D6" s="501" t="s">
        <v>114</v>
      </c>
      <c r="E6" s="502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46726800</v>
      </c>
      <c r="C8" s="88">
        <f>SUM(C9:C15)</f>
        <v>40669845</v>
      </c>
      <c r="D8" s="89" t="s">
        <v>118</v>
      </c>
      <c r="E8" s="90">
        <f>SUM(E9:E17)</f>
        <v>46440142</v>
      </c>
      <c r="F8" s="88">
        <f>SUM(F9:F17)</f>
        <v>40512294</v>
      </c>
    </row>
    <row r="9" spans="1:6" ht="15">
      <c r="A9" s="91" t="s">
        <v>119</v>
      </c>
      <c r="B9" s="92">
        <v>0</v>
      </c>
      <c r="C9" s="83">
        <v>0</v>
      </c>
      <c r="D9" s="93" t="s">
        <v>120</v>
      </c>
      <c r="E9" s="92">
        <v>5508240</v>
      </c>
      <c r="F9" s="83">
        <v>3146520</v>
      </c>
    </row>
    <row r="10" spans="1:8" ht="15">
      <c r="A10" s="91" t="s">
        <v>121</v>
      </c>
      <c r="B10" s="92">
        <v>46726800</v>
      </c>
      <c r="C10" s="83">
        <v>40669845</v>
      </c>
      <c r="D10" s="93" t="s">
        <v>122</v>
      </c>
      <c r="E10" s="92">
        <v>913725</v>
      </c>
      <c r="F10" s="83">
        <v>327531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40018177</v>
      </c>
      <c r="F15" s="83">
        <v>37034606</v>
      </c>
    </row>
    <row r="16" spans="1:6" ht="15">
      <c r="A16" s="87" t="s">
        <v>133</v>
      </c>
      <c r="B16" s="90">
        <f>SUM(B17:B23)</f>
        <v>42268</v>
      </c>
      <c r="C16" s="88">
        <f>SUM(C17:C23)</f>
        <v>33024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0</v>
      </c>
      <c r="F17" s="83">
        <v>3637</v>
      </c>
    </row>
    <row r="18" spans="1:6" ht="15">
      <c r="A18" s="91" t="s">
        <v>137</v>
      </c>
      <c r="B18" s="92"/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92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42268</v>
      </c>
      <c r="C23" s="83">
        <v>33024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3">
        <f>+B8+B16+B24+B36</f>
        <v>46769068</v>
      </c>
      <c r="C45" s="96">
        <f>+C8+C16+C24+C36</f>
        <v>40702869</v>
      </c>
      <c r="D45" s="186" t="s">
        <v>192</v>
      </c>
      <c r="E45" s="96">
        <f>+E8+E18+E22+E26+E30+E37+E41</f>
        <v>46440142</v>
      </c>
      <c r="F45" s="96">
        <f>+F8+F18+F22+F26+F30+F37+F41</f>
        <v>40512294</v>
      </c>
    </row>
    <row r="46" spans="1:6" ht="15">
      <c r="A46" s="171"/>
      <c r="B46" s="503"/>
      <c r="C46" s="96"/>
      <c r="D46" s="505"/>
      <c r="E46" s="506"/>
      <c r="F46" s="504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152014558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80038263</v>
      </c>
      <c r="C51" s="97">
        <v>75383376</v>
      </c>
      <c r="D51" s="101" t="s">
        <v>202</v>
      </c>
      <c r="E51" s="100"/>
      <c r="F51" s="98"/>
    </row>
    <row r="52" spans="1:6" ht="22.5">
      <c r="A52" s="87" t="s">
        <v>203</v>
      </c>
      <c r="B52" s="97">
        <v>1248113</v>
      </c>
      <c r="C52" s="97">
        <v>1032199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>
        <v>183201</v>
      </c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183201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46623343</v>
      </c>
      <c r="F56" s="104">
        <f>+F45+F55</f>
        <v>40512294</v>
      </c>
    </row>
    <row r="57" spans="1:6" ht="22.5">
      <c r="A57" s="81" t="s">
        <v>212</v>
      </c>
      <c r="B57" s="104">
        <f>SUM(B48:B56)</f>
        <v>233300934</v>
      </c>
      <c r="C57" s="104">
        <f>SUM(C48:C56)</f>
        <v>219022407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280070002</v>
      </c>
      <c r="C58" s="104">
        <f>+C45+C57</f>
        <v>259725276</v>
      </c>
      <c r="D58" s="105" t="s">
        <v>215</v>
      </c>
      <c r="E58" s="103">
        <f>SUM(E59:E61)</f>
        <v>165120283</v>
      </c>
      <c r="F58" s="104">
        <f>SUM(F59:F61)</f>
        <v>155722556</v>
      </c>
    </row>
    <row r="59" spans="1:6" ht="15">
      <c r="A59" s="106"/>
      <c r="B59" s="107"/>
      <c r="C59" s="108"/>
      <c r="D59" s="101" t="s">
        <v>216</v>
      </c>
      <c r="E59" s="100">
        <v>136923582</v>
      </c>
      <c r="F59" s="100">
        <v>136923581</v>
      </c>
    </row>
    <row r="60" spans="1:6" ht="15">
      <c r="A60" s="106"/>
      <c r="B60" s="109"/>
      <c r="C60" s="110"/>
      <c r="D60" s="101" t="s">
        <v>217</v>
      </c>
      <c r="E60" s="100">
        <v>28196701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9" ht="22.5">
      <c r="A62" s="106"/>
      <c r="B62" s="109"/>
      <c r="C62" s="110"/>
      <c r="D62" s="105" t="s">
        <v>219</v>
      </c>
      <c r="E62" s="103">
        <f>SUM(E63:E67)</f>
        <v>68326376</v>
      </c>
      <c r="F62" s="104">
        <f>SUM(F63:F67)</f>
        <v>63490426</v>
      </c>
      <c r="I62" s="162"/>
    </row>
    <row r="63" spans="1:6" ht="15">
      <c r="A63" s="106"/>
      <c r="B63" s="109"/>
      <c r="C63" s="110"/>
      <c r="D63" s="101" t="s">
        <v>220</v>
      </c>
      <c r="E63" s="100">
        <v>4875286</v>
      </c>
      <c r="F63" s="100">
        <v>7260868</v>
      </c>
    </row>
    <row r="64" spans="1:6" ht="15">
      <c r="A64" s="106"/>
      <c r="B64" s="109"/>
      <c r="C64" s="110"/>
      <c r="D64" s="101" t="s">
        <v>221</v>
      </c>
      <c r="E64" s="100">
        <v>13045368</v>
      </c>
      <c r="F64" s="100">
        <v>5833836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10000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233446659</v>
      </c>
      <c r="F71" s="104">
        <f>+F58+F62+F68</f>
        <v>219212982</v>
      </c>
    </row>
    <row r="72" spans="1:9" ht="15">
      <c r="A72" s="114"/>
      <c r="B72" s="115"/>
      <c r="C72" s="116"/>
      <c r="D72" s="117" t="s">
        <v>229</v>
      </c>
      <c r="E72" s="118">
        <f>+E56+E71</f>
        <v>280070002</v>
      </c>
      <c r="F72" s="119">
        <f>+F56+F71</f>
        <v>259725276</v>
      </c>
      <c r="I72" s="162">
        <f>+B58-E72</f>
        <v>0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08"/>
      <c r="C2" s="509"/>
      <c r="D2" s="509"/>
      <c r="E2" s="509"/>
      <c r="F2" s="509"/>
      <c r="G2" s="509"/>
      <c r="H2" s="509"/>
      <c r="I2" s="509"/>
      <c r="J2" s="509"/>
      <c r="K2" s="509"/>
      <c r="L2" s="510"/>
    </row>
    <row r="3" spans="1:12" ht="15">
      <c r="A3" s="191"/>
      <c r="B3" s="703" t="s">
        <v>281</v>
      </c>
      <c r="C3" s="704"/>
      <c r="D3" s="704"/>
      <c r="E3" s="704"/>
      <c r="F3" s="704"/>
      <c r="G3" s="704"/>
      <c r="H3" s="704"/>
      <c r="I3" s="704"/>
      <c r="J3" s="704"/>
      <c r="K3" s="704"/>
      <c r="L3" s="705"/>
    </row>
    <row r="4" spans="1:12" ht="15">
      <c r="A4" s="191"/>
      <c r="B4" s="703" t="s">
        <v>9</v>
      </c>
      <c r="C4" s="704"/>
      <c r="D4" s="704"/>
      <c r="E4" s="704"/>
      <c r="F4" s="704"/>
      <c r="G4" s="704"/>
      <c r="H4" s="704"/>
      <c r="I4" s="704"/>
      <c r="J4" s="704"/>
      <c r="K4" s="704"/>
      <c r="L4" s="705"/>
    </row>
    <row r="5" spans="1:12" ht="15">
      <c r="A5" s="191"/>
      <c r="B5" s="703" t="s">
        <v>591</v>
      </c>
      <c r="C5" s="704"/>
      <c r="D5" s="704"/>
      <c r="E5" s="704"/>
      <c r="F5" s="704"/>
      <c r="G5" s="704"/>
      <c r="H5" s="704"/>
      <c r="I5" s="704"/>
      <c r="J5" s="704"/>
      <c r="K5" s="704"/>
      <c r="L5" s="705"/>
    </row>
    <row r="6" spans="1:12" ht="15.75" thickBot="1">
      <c r="A6" s="191"/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3"/>
    </row>
    <row r="7" spans="1:12" ht="15.75" thickBot="1">
      <c r="A7" s="191"/>
      <c r="B7" s="706" t="s">
        <v>10</v>
      </c>
      <c r="C7" s="707"/>
      <c r="D7" s="708"/>
      <c r="E7" s="698" t="s">
        <v>11</v>
      </c>
      <c r="F7" s="712"/>
      <c r="G7" s="712"/>
      <c r="H7" s="699"/>
      <c r="I7" s="700" t="s">
        <v>12</v>
      </c>
      <c r="J7" s="699"/>
      <c r="K7" s="708" t="s">
        <v>13</v>
      </c>
      <c r="L7" s="695" t="s">
        <v>14</v>
      </c>
    </row>
    <row r="8" spans="1:12" ht="15.75" thickBot="1">
      <c r="A8" s="191"/>
      <c r="B8" s="703"/>
      <c r="C8" s="704"/>
      <c r="D8" s="705"/>
      <c r="E8" s="698" t="s">
        <v>15</v>
      </c>
      <c r="F8" s="699"/>
      <c r="G8" s="700" t="s">
        <v>16</v>
      </c>
      <c r="H8" s="699"/>
      <c r="I8" s="507"/>
      <c r="J8" s="200"/>
      <c r="K8" s="705"/>
      <c r="L8" s="696"/>
    </row>
    <row r="9" spans="1:12" ht="32.25" customHeight="1" thickBot="1">
      <c r="A9" s="191"/>
      <c r="B9" s="709"/>
      <c r="C9" s="710"/>
      <c r="D9" s="711"/>
      <c r="E9" s="515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1"/>
      <c r="L9" s="69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4"/>
      <c r="D11" s="514"/>
      <c r="E11" s="514"/>
      <c r="F11" s="514"/>
      <c r="G11" s="514"/>
      <c r="H11" s="514"/>
      <c r="I11" s="512"/>
      <c r="J11" s="512"/>
      <c r="K11" s="512"/>
      <c r="L11" s="513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6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7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7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4"/>
      <c r="D41" s="514"/>
      <c r="E41" s="514"/>
      <c r="F41" s="514"/>
      <c r="G41" s="514"/>
      <c r="H41" s="514"/>
      <c r="I41" s="512"/>
      <c r="J41" s="512"/>
      <c r="K41" s="512"/>
      <c r="L41" s="513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4"/>
      <c r="D59" s="514"/>
      <c r="E59" s="514"/>
      <c r="F59" s="514"/>
      <c r="G59" s="514"/>
      <c r="H59" s="514"/>
      <c r="I59" s="512"/>
      <c r="J59" s="512"/>
      <c r="K59" s="512"/>
      <c r="L59" s="513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4"/>
      <c r="D66" s="514"/>
      <c r="E66" s="514"/>
      <c r="F66" s="514"/>
      <c r="G66" s="514"/>
      <c r="H66" s="514"/>
      <c r="I66" s="512"/>
      <c r="J66" s="512"/>
      <c r="K66" s="512"/>
      <c r="L66" s="513"/>
    </row>
    <row r="67" spans="1:12" ht="33" customHeight="1" thickBot="1">
      <c r="A67" s="191"/>
      <c r="B67" s="216">
        <v>1</v>
      </c>
      <c r="C67" s="701" t="s">
        <v>98</v>
      </c>
      <c r="D67" s="701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1" t="s">
        <v>101</v>
      </c>
      <c r="D68" s="702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1" t="s">
        <v>102</v>
      </c>
      <c r="D69" s="702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0"/>
      <c r="C2" s="481"/>
      <c r="D2" s="481"/>
      <c r="E2" s="481"/>
      <c r="F2" s="481"/>
      <c r="G2" s="481"/>
      <c r="H2" s="481"/>
      <c r="I2" s="481"/>
      <c r="J2" s="481"/>
      <c r="K2" s="481"/>
      <c r="L2" s="482"/>
    </row>
    <row r="3" spans="1:12" ht="15">
      <c r="A3" s="191"/>
      <c r="B3" s="703" t="s">
        <v>281</v>
      </c>
      <c r="C3" s="704"/>
      <c r="D3" s="704"/>
      <c r="E3" s="704"/>
      <c r="F3" s="704"/>
      <c r="G3" s="704"/>
      <c r="H3" s="704"/>
      <c r="I3" s="704"/>
      <c r="J3" s="704"/>
      <c r="K3" s="704"/>
      <c r="L3" s="705"/>
    </row>
    <row r="4" spans="1:12" ht="15">
      <c r="A4" s="191"/>
      <c r="B4" s="703" t="s">
        <v>9</v>
      </c>
      <c r="C4" s="704"/>
      <c r="D4" s="704"/>
      <c r="E4" s="704"/>
      <c r="F4" s="704"/>
      <c r="G4" s="704"/>
      <c r="H4" s="704"/>
      <c r="I4" s="704"/>
      <c r="J4" s="704"/>
      <c r="K4" s="704"/>
      <c r="L4" s="705"/>
    </row>
    <row r="5" spans="1:12" ht="15">
      <c r="A5" s="191"/>
      <c r="B5" s="703" t="s">
        <v>587</v>
      </c>
      <c r="C5" s="704"/>
      <c r="D5" s="704"/>
      <c r="E5" s="704"/>
      <c r="F5" s="704"/>
      <c r="G5" s="704"/>
      <c r="H5" s="704"/>
      <c r="I5" s="704"/>
      <c r="J5" s="704"/>
      <c r="K5" s="704"/>
      <c r="L5" s="705"/>
    </row>
    <row r="6" spans="1:12" ht="15.75" thickBot="1">
      <c r="A6" s="191"/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85"/>
    </row>
    <row r="7" spans="1:12" ht="15.75" thickBot="1">
      <c r="A7" s="191"/>
      <c r="B7" s="706" t="s">
        <v>10</v>
      </c>
      <c r="C7" s="707"/>
      <c r="D7" s="708"/>
      <c r="E7" s="698" t="s">
        <v>11</v>
      </c>
      <c r="F7" s="712"/>
      <c r="G7" s="712"/>
      <c r="H7" s="699"/>
      <c r="I7" s="700" t="s">
        <v>12</v>
      </c>
      <c r="J7" s="699"/>
      <c r="K7" s="708" t="s">
        <v>13</v>
      </c>
      <c r="L7" s="695" t="s">
        <v>14</v>
      </c>
    </row>
    <row r="8" spans="1:12" ht="15.75" thickBot="1">
      <c r="A8" s="191"/>
      <c r="B8" s="703"/>
      <c r="C8" s="704"/>
      <c r="D8" s="705"/>
      <c r="E8" s="698" t="s">
        <v>15</v>
      </c>
      <c r="F8" s="699"/>
      <c r="G8" s="700" t="s">
        <v>16</v>
      </c>
      <c r="H8" s="699"/>
      <c r="I8" s="479"/>
      <c r="J8" s="200"/>
      <c r="K8" s="705"/>
      <c r="L8" s="696"/>
    </row>
    <row r="9" spans="1:12" ht="26.25" thickBot="1">
      <c r="A9" s="191"/>
      <c r="B9" s="709"/>
      <c r="C9" s="710"/>
      <c r="D9" s="711"/>
      <c r="E9" s="487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1"/>
      <c r="L9" s="69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6"/>
      <c r="D11" s="486"/>
      <c r="E11" s="486"/>
      <c r="F11" s="486"/>
      <c r="G11" s="486"/>
      <c r="H11" s="486"/>
      <c r="I11" s="484"/>
      <c r="J11" s="484"/>
      <c r="K11" s="484"/>
      <c r="L11" s="485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6"/>
      <c r="D41" s="486"/>
      <c r="E41" s="486"/>
      <c r="F41" s="486"/>
      <c r="G41" s="486"/>
      <c r="H41" s="486"/>
      <c r="I41" s="484"/>
      <c r="J41" s="484"/>
      <c r="K41" s="484"/>
      <c r="L41" s="485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6"/>
      <c r="D59" s="486"/>
      <c r="E59" s="486"/>
      <c r="F59" s="486"/>
      <c r="G59" s="486"/>
      <c r="H59" s="486"/>
      <c r="I59" s="484"/>
      <c r="J59" s="484"/>
      <c r="K59" s="484"/>
      <c r="L59" s="485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6"/>
      <c r="D66" s="486"/>
      <c r="E66" s="486"/>
      <c r="F66" s="486"/>
      <c r="G66" s="486"/>
      <c r="H66" s="486"/>
      <c r="I66" s="484"/>
      <c r="J66" s="484"/>
      <c r="K66" s="484"/>
      <c r="L66" s="485"/>
    </row>
    <row r="67" spans="1:12" ht="33" customHeight="1" thickBot="1">
      <c r="A67" s="191"/>
      <c r="B67" s="216">
        <v>1</v>
      </c>
      <c r="C67" s="701" t="s">
        <v>98</v>
      </c>
      <c r="D67" s="701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1" t="s">
        <v>101</v>
      </c>
      <c r="D68" s="702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1" t="s">
        <v>102</v>
      </c>
      <c r="D69" s="702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703" t="s">
        <v>281</v>
      </c>
      <c r="C3" s="713"/>
      <c r="D3" s="713"/>
      <c r="E3" s="713"/>
      <c r="F3" s="713"/>
      <c r="G3" s="713"/>
      <c r="H3" s="713"/>
      <c r="I3" s="713"/>
      <c r="J3" s="713"/>
      <c r="K3" s="713"/>
      <c r="L3" s="705"/>
    </row>
    <row r="4" spans="1:12" ht="15">
      <c r="A4" s="191"/>
      <c r="B4" s="703" t="s">
        <v>9</v>
      </c>
      <c r="C4" s="713"/>
      <c r="D4" s="713"/>
      <c r="E4" s="713"/>
      <c r="F4" s="713"/>
      <c r="G4" s="713"/>
      <c r="H4" s="713"/>
      <c r="I4" s="713"/>
      <c r="J4" s="713"/>
      <c r="K4" s="713"/>
      <c r="L4" s="705"/>
    </row>
    <row r="5" spans="1:12" ht="15">
      <c r="A5" s="191"/>
      <c r="B5" s="703" t="s">
        <v>282</v>
      </c>
      <c r="C5" s="713"/>
      <c r="D5" s="713"/>
      <c r="E5" s="713"/>
      <c r="F5" s="713"/>
      <c r="G5" s="713"/>
      <c r="H5" s="713"/>
      <c r="I5" s="713"/>
      <c r="J5" s="713"/>
      <c r="K5" s="713"/>
      <c r="L5" s="705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706" t="s">
        <v>10</v>
      </c>
      <c r="C7" s="707"/>
      <c r="D7" s="708"/>
      <c r="E7" s="698" t="s">
        <v>11</v>
      </c>
      <c r="F7" s="712"/>
      <c r="G7" s="712"/>
      <c r="H7" s="699"/>
      <c r="I7" s="700" t="s">
        <v>12</v>
      </c>
      <c r="J7" s="699"/>
      <c r="K7" s="708" t="s">
        <v>13</v>
      </c>
      <c r="L7" s="695" t="s">
        <v>14</v>
      </c>
    </row>
    <row r="8" spans="1:12" ht="15.75" thickBot="1">
      <c r="A8" s="191"/>
      <c r="B8" s="703"/>
      <c r="C8" s="713"/>
      <c r="D8" s="705"/>
      <c r="E8" s="698" t="s">
        <v>15</v>
      </c>
      <c r="F8" s="699"/>
      <c r="G8" s="700" t="s">
        <v>16</v>
      </c>
      <c r="H8" s="699"/>
      <c r="I8" s="199"/>
      <c r="J8" s="200"/>
      <c r="K8" s="705"/>
      <c r="L8" s="696"/>
    </row>
    <row r="9" spans="1:12" ht="26.25" thickBot="1">
      <c r="A9" s="191"/>
      <c r="B9" s="709"/>
      <c r="C9" s="710"/>
      <c r="D9" s="711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1"/>
      <c r="L9" s="69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701" t="s">
        <v>98</v>
      </c>
      <c r="D67" s="701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1" t="s">
        <v>101</v>
      </c>
      <c r="D68" s="702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1" t="s">
        <v>102</v>
      </c>
      <c r="D69" s="702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15" t="s">
        <v>8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</row>
    <row r="5" spans="2:12" ht="15">
      <c r="B5" s="729"/>
      <c r="C5" s="730"/>
      <c r="D5" s="730"/>
      <c r="E5" s="730"/>
      <c r="F5" s="730"/>
      <c r="G5" s="730"/>
      <c r="H5" s="730"/>
      <c r="I5" s="730"/>
      <c r="J5" s="730"/>
      <c r="K5" s="730"/>
      <c r="L5" s="731"/>
    </row>
    <row r="6" spans="2:12" ht="15">
      <c r="B6" s="732" t="s">
        <v>281</v>
      </c>
      <c r="C6" s="733"/>
      <c r="D6" s="733"/>
      <c r="E6" s="733"/>
      <c r="F6" s="733"/>
      <c r="G6" s="733"/>
      <c r="H6" s="733"/>
      <c r="I6" s="733"/>
      <c r="J6" s="733"/>
      <c r="K6" s="733"/>
      <c r="L6" s="734"/>
    </row>
    <row r="7" spans="2:12" ht="15">
      <c r="B7" s="732" t="s">
        <v>9</v>
      </c>
      <c r="C7" s="733"/>
      <c r="D7" s="733"/>
      <c r="E7" s="733"/>
      <c r="F7" s="733"/>
      <c r="G7" s="733"/>
      <c r="H7" s="733"/>
      <c r="I7" s="733"/>
      <c r="J7" s="733"/>
      <c r="K7" s="733"/>
      <c r="L7" s="734"/>
    </row>
    <row r="8" spans="2:12" ht="15">
      <c r="B8" s="732" t="s">
        <v>282</v>
      </c>
      <c r="C8" s="733"/>
      <c r="D8" s="733"/>
      <c r="E8" s="733"/>
      <c r="F8" s="733"/>
      <c r="G8" s="733"/>
      <c r="H8" s="733"/>
      <c r="I8" s="733"/>
      <c r="J8" s="733"/>
      <c r="K8" s="733"/>
      <c r="L8" s="734"/>
    </row>
    <row r="9" spans="2:12" ht="15.75" thickBot="1">
      <c r="B9" s="735"/>
      <c r="C9" s="736"/>
      <c r="D9" s="736"/>
      <c r="E9" s="736"/>
      <c r="F9" s="736"/>
      <c r="G9" s="736"/>
      <c r="H9" s="736"/>
      <c r="I9" s="736"/>
      <c r="J9" s="736"/>
      <c r="K9" s="736"/>
      <c r="L9" s="737"/>
    </row>
    <row r="10" spans="2:12" ht="15.75" thickBot="1">
      <c r="B10" s="738" t="s">
        <v>10</v>
      </c>
      <c r="C10" s="739"/>
      <c r="D10" s="740"/>
      <c r="E10" s="747" t="s">
        <v>11</v>
      </c>
      <c r="F10" s="748"/>
      <c r="G10" s="748"/>
      <c r="H10" s="749"/>
      <c r="I10" s="750" t="s">
        <v>12</v>
      </c>
      <c r="J10" s="749"/>
      <c r="K10" s="751" t="s">
        <v>13</v>
      </c>
      <c r="L10" s="754" t="s">
        <v>14</v>
      </c>
    </row>
    <row r="11" spans="2:12" ht="15.75" thickBot="1">
      <c r="B11" s="741"/>
      <c r="C11" s="742"/>
      <c r="D11" s="743"/>
      <c r="E11" s="726" t="s">
        <v>15</v>
      </c>
      <c r="F11" s="727"/>
      <c r="G11" s="728" t="s">
        <v>16</v>
      </c>
      <c r="H11" s="727"/>
      <c r="I11" s="269"/>
      <c r="J11" s="269"/>
      <c r="K11" s="752"/>
      <c r="L11" s="755"/>
    </row>
    <row r="12" spans="2:12" ht="25.5" thickBot="1">
      <c r="B12" s="744"/>
      <c r="C12" s="745"/>
      <c r="D12" s="746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53"/>
      <c r="L12" s="756"/>
    </row>
    <row r="13" spans="2:12" ht="15.75" thickBot="1">
      <c r="B13" s="720" t="s">
        <v>21</v>
      </c>
      <c r="C13" s="721"/>
      <c r="D13" s="721"/>
      <c r="E13" s="721"/>
      <c r="F13" s="721"/>
      <c r="G13" s="721"/>
      <c r="H13" s="721"/>
      <c r="I13" s="274"/>
      <c r="J13" s="274"/>
      <c r="K13" s="274"/>
      <c r="L13" s="275"/>
    </row>
    <row r="14" spans="2:12" ht="15.75" thickBot="1">
      <c r="B14" s="716" t="s">
        <v>22</v>
      </c>
      <c r="C14" s="717"/>
      <c r="D14" s="717"/>
      <c r="E14" s="717"/>
      <c r="F14" s="717"/>
      <c r="G14" s="717"/>
      <c r="H14" s="717"/>
      <c r="I14" s="276"/>
      <c r="J14" s="276"/>
      <c r="K14" s="276"/>
      <c r="L14" s="277"/>
    </row>
    <row r="15" spans="2:12" ht="16.5" customHeight="1" thickBot="1">
      <c r="B15" s="278">
        <v>1</v>
      </c>
      <c r="C15" s="714" t="s">
        <v>23</v>
      </c>
      <c r="D15" s="714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14" t="s">
        <v>35</v>
      </c>
      <c r="D19" s="714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14" t="s">
        <v>36</v>
      </c>
      <c r="D23" s="714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14" t="s">
        <v>38</v>
      </c>
      <c r="D27" s="714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14" t="s">
        <v>50</v>
      </c>
      <c r="D35" s="714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14" t="s">
        <v>57</v>
      </c>
      <c r="D38" s="714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14" t="s">
        <v>60</v>
      </c>
      <c r="D40" s="714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16" t="s">
        <v>64</v>
      </c>
      <c r="C44" s="717"/>
      <c r="D44" s="717"/>
      <c r="E44" s="717"/>
      <c r="F44" s="717"/>
      <c r="G44" s="717"/>
      <c r="H44" s="717"/>
      <c r="I44" s="276"/>
      <c r="J44" s="276"/>
      <c r="K44" s="276"/>
      <c r="L44" s="277"/>
    </row>
    <row r="45" spans="2:12" ht="24.75" customHeight="1" thickBot="1">
      <c r="B45" s="278">
        <v>1</v>
      </c>
      <c r="C45" s="714" t="s">
        <v>65</v>
      </c>
      <c r="D45" s="714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14" t="s">
        <v>76</v>
      </c>
      <c r="D51" s="714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14" t="s">
        <v>83</v>
      </c>
      <c r="D57" s="714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20" t="s">
        <v>87</v>
      </c>
      <c r="C61" s="721"/>
      <c r="D61" s="721"/>
      <c r="E61" s="721"/>
      <c r="F61" s="721"/>
      <c r="G61" s="721"/>
      <c r="H61" s="721"/>
      <c r="I61" s="329"/>
      <c r="J61" s="329"/>
      <c r="K61" s="329"/>
      <c r="L61" s="330"/>
    </row>
    <row r="62" spans="2:12" ht="15.75" thickBot="1">
      <c r="B62" s="716" t="s">
        <v>22</v>
      </c>
      <c r="C62" s="717"/>
      <c r="D62" s="717"/>
      <c r="E62" s="717"/>
      <c r="F62" s="717"/>
      <c r="G62" s="717"/>
      <c r="H62" s="717"/>
      <c r="I62" s="276"/>
      <c r="J62" s="276"/>
      <c r="K62" s="276"/>
      <c r="L62" s="277"/>
    </row>
    <row r="63" spans="2:12" ht="16.5" customHeight="1" thickBot="1">
      <c r="B63" s="278">
        <v>1</v>
      </c>
      <c r="C63" s="714" t="s">
        <v>88</v>
      </c>
      <c r="D63" s="714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16" t="s">
        <v>64</v>
      </c>
      <c r="C69" s="717"/>
      <c r="D69" s="717"/>
      <c r="E69" s="717"/>
      <c r="F69" s="717"/>
      <c r="G69" s="717"/>
      <c r="H69" s="717"/>
      <c r="I69" s="276"/>
      <c r="J69" s="276"/>
      <c r="K69" s="276"/>
      <c r="L69" s="277"/>
    </row>
    <row r="70" spans="2:12" ht="33" customHeight="1" thickBot="1">
      <c r="B70" s="282">
        <v>1</v>
      </c>
      <c r="C70" s="718" t="s">
        <v>98</v>
      </c>
      <c r="D70" s="719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18" t="s">
        <v>101</v>
      </c>
      <c r="D71" s="719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18" t="s">
        <v>102</v>
      </c>
      <c r="D72" s="719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20" t="s">
        <v>104</v>
      </c>
      <c r="C73" s="721"/>
      <c r="D73" s="721"/>
      <c r="E73" s="721"/>
      <c r="F73" s="721"/>
      <c r="G73" s="721"/>
      <c r="H73" s="722"/>
      <c r="I73" s="334"/>
      <c r="J73" s="334"/>
      <c r="K73" s="334"/>
      <c r="L73" s="334"/>
    </row>
    <row r="74" spans="2:12" ht="15.75" thickBot="1">
      <c r="B74" s="723" t="s">
        <v>22</v>
      </c>
      <c r="C74" s="724"/>
      <c r="D74" s="724"/>
      <c r="E74" s="724"/>
      <c r="F74" s="724"/>
      <c r="G74" s="724"/>
      <c r="H74" s="724"/>
      <c r="I74" s="724"/>
      <c r="J74" s="724"/>
      <c r="K74" s="724"/>
      <c r="L74" s="725"/>
    </row>
    <row r="75" spans="2:12" ht="15.75" thickBot="1">
      <c r="B75" s="278">
        <v>1</v>
      </c>
      <c r="C75" s="714" t="s">
        <v>105</v>
      </c>
      <c r="D75" s="714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90" t="s">
        <v>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1" ht="15">
      <c r="A3" s="791"/>
      <c r="B3" s="792"/>
      <c r="C3" s="792"/>
      <c r="D3" s="792"/>
      <c r="E3" s="792"/>
      <c r="F3" s="792"/>
      <c r="G3" s="792"/>
      <c r="H3" s="792"/>
      <c r="I3" s="792"/>
      <c r="J3" s="792"/>
      <c r="K3" s="793"/>
    </row>
    <row r="4" spans="1:11" ht="15">
      <c r="A4" s="794" t="s">
        <v>2</v>
      </c>
      <c r="B4" s="795"/>
      <c r="C4" s="795"/>
      <c r="D4" s="795"/>
      <c r="E4" s="795"/>
      <c r="F4" s="795"/>
      <c r="G4" s="795"/>
      <c r="H4" s="795"/>
      <c r="I4" s="795"/>
      <c r="J4" s="795"/>
      <c r="K4" s="796"/>
    </row>
    <row r="5" spans="1:11" ht="15">
      <c r="A5" s="794" t="s">
        <v>9</v>
      </c>
      <c r="B5" s="795"/>
      <c r="C5" s="795"/>
      <c r="D5" s="795"/>
      <c r="E5" s="795"/>
      <c r="F5" s="795"/>
      <c r="G5" s="795"/>
      <c r="H5" s="795"/>
      <c r="I5" s="795"/>
      <c r="J5" s="795"/>
      <c r="K5" s="796"/>
    </row>
    <row r="6" spans="1:11" ht="15">
      <c r="A6" s="794" t="s">
        <v>280</v>
      </c>
      <c r="B6" s="795"/>
      <c r="C6" s="795"/>
      <c r="D6" s="795"/>
      <c r="E6" s="795"/>
      <c r="F6" s="795"/>
      <c r="G6" s="795"/>
      <c r="H6" s="795"/>
      <c r="I6" s="795"/>
      <c r="J6" s="795"/>
      <c r="K6" s="796"/>
    </row>
    <row r="7" spans="1:11" ht="15.75" thickBot="1">
      <c r="A7" s="797"/>
      <c r="B7" s="798"/>
      <c r="C7" s="798"/>
      <c r="D7" s="798"/>
      <c r="E7" s="798"/>
      <c r="F7" s="798"/>
      <c r="G7" s="798"/>
      <c r="H7" s="798"/>
      <c r="I7" s="798"/>
      <c r="J7" s="798"/>
      <c r="K7" s="799"/>
    </row>
    <row r="8" spans="1:11" ht="15.75" thickBot="1">
      <c r="A8" s="768" t="s">
        <v>10</v>
      </c>
      <c r="B8" s="769"/>
      <c r="C8" s="770"/>
      <c r="D8" s="777" t="s">
        <v>11</v>
      </c>
      <c r="E8" s="778"/>
      <c r="F8" s="778"/>
      <c r="G8" s="779"/>
      <c r="H8" s="780" t="s">
        <v>12</v>
      </c>
      <c r="I8" s="779"/>
      <c r="J8" s="781" t="s">
        <v>13</v>
      </c>
      <c r="K8" s="784" t="s">
        <v>14</v>
      </c>
    </row>
    <row r="9" spans="1:11" ht="15.75" thickBot="1">
      <c r="A9" s="771"/>
      <c r="B9" s="772"/>
      <c r="C9" s="773"/>
      <c r="D9" s="787" t="s">
        <v>15</v>
      </c>
      <c r="E9" s="788"/>
      <c r="F9" s="789" t="s">
        <v>16</v>
      </c>
      <c r="G9" s="788"/>
      <c r="H9" s="2"/>
      <c r="I9" s="2"/>
      <c r="J9" s="782"/>
      <c r="K9" s="785"/>
    </row>
    <row r="10" spans="1:11" ht="27" thickBot="1">
      <c r="A10" s="774"/>
      <c r="B10" s="775"/>
      <c r="C10" s="776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3"/>
      <c r="K10" s="786"/>
    </row>
    <row r="11" spans="1:11" ht="15.75" thickBot="1">
      <c r="A11" s="759" t="s">
        <v>21</v>
      </c>
      <c r="B11" s="760"/>
      <c r="C11" s="760"/>
      <c r="D11" s="760"/>
      <c r="E11" s="760"/>
      <c r="F11" s="760"/>
      <c r="G11" s="760"/>
      <c r="H11" s="7"/>
      <c r="I11" s="7"/>
      <c r="J11" s="7"/>
      <c r="K11" s="8"/>
    </row>
    <row r="12" spans="1:11" ht="15.75" thickBot="1">
      <c r="A12" s="766" t="s">
        <v>22</v>
      </c>
      <c r="B12" s="767"/>
      <c r="C12" s="767"/>
      <c r="D12" s="767"/>
      <c r="E12" s="767"/>
      <c r="F12" s="767"/>
      <c r="G12" s="767"/>
      <c r="H12" s="187"/>
      <c r="I12" s="187"/>
      <c r="J12" s="187"/>
      <c r="K12" s="188"/>
    </row>
    <row r="13" spans="1:11" ht="24" customHeight="1" thickBot="1">
      <c r="A13" s="11">
        <v>1</v>
      </c>
      <c r="B13" s="765" t="s">
        <v>23</v>
      </c>
      <c r="C13" s="765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5" t="s">
        <v>35</v>
      </c>
      <c r="C17" s="765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5" t="s">
        <v>36</v>
      </c>
      <c r="C21" s="765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5" t="s">
        <v>38</v>
      </c>
      <c r="C25" s="765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5" t="s">
        <v>50</v>
      </c>
      <c r="C33" s="765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5" t="s">
        <v>57</v>
      </c>
      <c r="C36" s="765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5" t="s">
        <v>60</v>
      </c>
      <c r="C38" s="765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6" t="s">
        <v>64</v>
      </c>
      <c r="B42" s="767"/>
      <c r="C42" s="767"/>
      <c r="D42" s="767"/>
      <c r="E42" s="767"/>
      <c r="F42" s="767"/>
      <c r="G42" s="767"/>
      <c r="H42" s="187"/>
      <c r="I42" s="187"/>
      <c r="J42" s="187"/>
      <c r="K42" s="188"/>
    </row>
    <row r="43" spans="1:11" ht="29.25" customHeight="1" thickBot="1">
      <c r="A43" s="11">
        <v>1</v>
      </c>
      <c r="B43" s="765" t="s">
        <v>65</v>
      </c>
      <c r="C43" s="765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5" t="s">
        <v>76</v>
      </c>
      <c r="C49" s="765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5" t="s">
        <v>83</v>
      </c>
      <c r="C55" s="765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9" t="s">
        <v>87</v>
      </c>
      <c r="B59" s="760"/>
      <c r="C59" s="760"/>
      <c r="D59" s="760"/>
      <c r="E59" s="760"/>
      <c r="F59" s="760"/>
      <c r="G59" s="760"/>
      <c r="H59" s="64"/>
      <c r="I59" s="64"/>
      <c r="J59" s="64"/>
      <c r="K59" s="65"/>
    </row>
    <row r="60" spans="1:11" ht="15.75" thickBot="1">
      <c r="A60" s="766" t="s">
        <v>22</v>
      </c>
      <c r="B60" s="767"/>
      <c r="C60" s="767"/>
      <c r="D60" s="767"/>
      <c r="E60" s="767"/>
      <c r="F60" s="767"/>
      <c r="G60" s="767"/>
      <c r="H60" s="187"/>
      <c r="I60" s="187"/>
      <c r="J60" s="187"/>
      <c r="K60" s="188"/>
    </row>
    <row r="61" spans="1:11" ht="19.5" customHeight="1" thickBot="1">
      <c r="A61" s="11">
        <v>1</v>
      </c>
      <c r="B61" s="765" t="s">
        <v>88</v>
      </c>
      <c r="C61" s="765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6" t="s">
        <v>64</v>
      </c>
      <c r="B67" s="767"/>
      <c r="C67" s="767"/>
      <c r="D67" s="767"/>
      <c r="E67" s="767"/>
      <c r="F67" s="767"/>
      <c r="G67" s="767"/>
      <c r="H67" s="187"/>
      <c r="I67" s="187"/>
      <c r="J67" s="187"/>
      <c r="K67" s="188"/>
    </row>
    <row r="68" spans="1:11" ht="37.5" customHeight="1" thickBot="1">
      <c r="A68" s="15">
        <v>1</v>
      </c>
      <c r="B68" s="757" t="s">
        <v>98</v>
      </c>
      <c r="C68" s="758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7" t="s">
        <v>101</v>
      </c>
      <c r="C69" s="758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7" t="s">
        <v>102</v>
      </c>
      <c r="C70" s="758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9" t="s">
        <v>104</v>
      </c>
      <c r="B71" s="760"/>
      <c r="C71" s="760"/>
      <c r="D71" s="760"/>
      <c r="E71" s="760"/>
      <c r="F71" s="760"/>
      <c r="G71" s="761"/>
      <c r="H71" s="69"/>
      <c r="I71" s="69"/>
      <c r="J71" s="69"/>
      <c r="K71" s="69"/>
    </row>
    <row r="72" spans="1:11" ht="15.75" thickBot="1">
      <c r="A72" s="762" t="s">
        <v>22</v>
      </c>
      <c r="B72" s="763"/>
      <c r="C72" s="763"/>
      <c r="D72" s="763"/>
      <c r="E72" s="763"/>
      <c r="F72" s="763"/>
      <c r="G72" s="763"/>
      <c r="H72" s="763"/>
      <c r="I72" s="763"/>
      <c r="J72" s="763"/>
      <c r="K72" s="764"/>
    </row>
    <row r="73" spans="1:11" ht="15.75" thickBot="1">
      <c r="A73" s="11">
        <v>1</v>
      </c>
      <c r="B73" s="765" t="s">
        <v>105</v>
      </c>
      <c r="C73" s="765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90" t="s">
        <v>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1" ht="15">
      <c r="A3" s="791"/>
      <c r="B3" s="792"/>
      <c r="C3" s="792"/>
      <c r="D3" s="792"/>
      <c r="E3" s="792"/>
      <c r="F3" s="792"/>
      <c r="G3" s="792"/>
      <c r="H3" s="792"/>
      <c r="I3" s="792"/>
      <c r="J3" s="792"/>
      <c r="K3" s="793"/>
    </row>
    <row r="4" spans="1:11" ht="15">
      <c r="A4" s="794" t="s">
        <v>2</v>
      </c>
      <c r="B4" s="795"/>
      <c r="C4" s="795"/>
      <c r="D4" s="795"/>
      <c r="E4" s="795"/>
      <c r="F4" s="795"/>
      <c r="G4" s="795"/>
      <c r="H4" s="795"/>
      <c r="I4" s="795"/>
      <c r="J4" s="795"/>
      <c r="K4" s="796"/>
    </row>
    <row r="5" spans="1:11" ht="15">
      <c r="A5" s="794" t="s">
        <v>9</v>
      </c>
      <c r="B5" s="795"/>
      <c r="C5" s="795"/>
      <c r="D5" s="795"/>
      <c r="E5" s="795"/>
      <c r="F5" s="795"/>
      <c r="G5" s="795"/>
      <c r="H5" s="795"/>
      <c r="I5" s="795"/>
      <c r="J5" s="795"/>
      <c r="K5" s="796"/>
    </row>
    <row r="6" spans="1:11" ht="15">
      <c r="A6" s="794" t="e">
        <f>+#REF!</f>
        <v>#REF!</v>
      </c>
      <c r="B6" s="795"/>
      <c r="C6" s="795"/>
      <c r="D6" s="795"/>
      <c r="E6" s="795"/>
      <c r="F6" s="795"/>
      <c r="G6" s="795"/>
      <c r="H6" s="795"/>
      <c r="I6" s="795"/>
      <c r="J6" s="795"/>
      <c r="K6" s="796"/>
    </row>
    <row r="7" spans="1:11" ht="15.75" thickBot="1">
      <c r="A7" s="797"/>
      <c r="B7" s="798"/>
      <c r="C7" s="798"/>
      <c r="D7" s="798"/>
      <c r="E7" s="798"/>
      <c r="F7" s="798"/>
      <c r="G7" s="798"/>
      <c r="H7" s="798"/>
      <c r="I7" s="798"/>
      <c r="J7" s="798"/>
      <c r="K7" s="799"/>
    </row>
    <row r="8" spans="1:11" ht="15.75" thickBot="1">
      <c r="A8" s="768" t="s">
        <v>10</v>
      </c>
      <c r="B8" s="769"/>
      <c r="C8" s="770"/>
      <c r="D8" s="777" t="s">
        <v>11</v>
      </c>
      <c r="E8" s="778"/>
      <c r="F8" s="778"/>
      <c r="G8" s="779"/>
      <c r="H8" s="780" t="s">
        <v>12</v>
      </c>
      <c r="I8" s="779"/>
      <c r="J8" s="781" t="s">
        <v>13</v>
      </c>
      <c r="K8" s="784" t="s">
        <v>14</v>
      </c>
    </row>
    <row r="9" spans="1:11" ht="15.75" thickBot="1">
      <c r="A9" s="771"/>
      <c r="B9" s="772"/>
      <c r="C9" s="773"/>
      <c r="D9" s="787" t="s">
        <v>15</v>
      </c>
      <c r="E9" s="788"/>
      <c r="F9" s="789" t="s">
        <v>16</v>
      </c>
      <c r="G9" s="788"/>
      <c r="H9" s="2"/>
      <c r="I9" s="2"/>
      <c r="J9" s="782"/>
      <c r="K9" s="785"/>
    </row>
    <row r="10" spans="1:11" ht="27" thickBot="1">
      <c r="A10" s="774"/>
      <c r="B10" s="775"/>
      <c r="C10" s="776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3"/>
      <c r="K10" s="786"/>
    </row>
    <row r="11" spans="1:11" ht="15.75" thickBot="1">
      <c r="A11" s="759" t="s">
        <v>21</v>
      </c>
      <c r="B11" s="760"/>
      <c r="C11" s="760"/>
      <c r="D11" s="760"/>
      <c r="E11" s="760"/>
      <c r="F11" s="760"/>
      <c r="G11" s="760"/>
      <c r="H11" s="7"/>
      <c r="I11" s="7"/>
      <c r="J11" s="7"/>
      <c r="K11" s="8"/>
    </row>
    <row r="12" spans="1:11" ht="15.75" thickBot="1">
      <c r="A12" s="766" t="s">
        <v>22</v>
      </c>
      <c r="B12" s="767"/>
      <c r="C12" s="767"/>
      <c r="D12" s="767"/>
      <c r="E12" s="767"/>
      <c r="F12" s="767"/>
      <c r="G12" s="767"/>
      <c r="H12" s="9"/>
      <c r="I12" s="9"/>
      <c r="J12" s="9"/>
      <c r="K12" s="10"/>
    </row>
    <row r="13" spans="1:11" ht="24" customHeight="1" thickBot="1">
      <c r="A13" s="11">
        <v>1</v>
      </c>
      <c r="B13" s="765" t="s">
        <v>23</v>
      </c>
      <c r="C13" s="765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5" t="s">
        <v>35</v>
      </c>
      <c r="C17" s="765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5" t="s">
        <v>36</v>
      </c>
      <c r="C21" s="765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5" t="s">
        <v>38</v>
      </c>
      <c r="C25" s="765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5" t="s">
        <v>50</v>
      </c>
      <c r="C33" s="765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5" t="s">
        <v>57</v>
      </c>
      <c r="C36" s="765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5" t="s">
        <v>60</v>
      </c>
      <c r="C38" s="765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6" t="s">
        <v>64</v>
      </c>
      <c r="B42" s="767"/>
      <c r="C42" s="767"/>
      <c r="D42" s="767"/>
      <c r="E42" s="767"/>
      <c r="F42" s="767"/>
      <c r="G42" s="767"/>
      <c r="H42" s="9"/>
      <c r="I42" s="9"/>
      <c r="J42" s="9"/>
      <c r="K42" s="10"/>
    </row>
    <row r="43" spans="1:11" ht="29.25" customHeight="1" thickBot="1">
      <c r="A43" s="11">
        <v>1</v>
      </c>
      <c r="B43" s="765" t="s">
        <v>65</v>
      </c>
      <c r="C43" s="765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5" t="s">
        <v>76</v>
      </c>
      <c r="C49" s="765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5" t="s">
        <v>83</v>
      </c>
      <c r="C55" s="765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9" t="s">
        <v>87</v>
      </c>
      <c r="B59" s="760"/>
      <c r="C59" s="760"/>
      <c r="D59" s="760"/>
      <c r="E59" s="760"/>
      <c r="F59" s="760"/>
      <c r="G59" s="760"/>
      <c r="H59" s="64"/>
      <c r="I59" s="64"/>
      <c r="J59" s="64"/>
      <c r="K59" s="65"/>
    </row>
    <row r="60" spans="1:11" ht="15.75" thickBot="1">
      <c r="A60" s="766" t="s">
        <v>22</v>
      </c>
      <c r="B60" s="767"/>
      <c r="C60" s="767"/>
      <c r="D60" s="767"/>
      <c r="E60" s="767"/>
      <c r="F60" s="767"/>
      <c r="G60" s="767"/>
      <c r="H60" s="9"/>
      <c r="I60" s="9"/>
      <c r="J60" s="9"/>
      <c r="K60" s="10"/>
    </row>
    <row r="61" spans="1:11" ht="19.5" customHeight="1" thickBot="1">
      <c r="A61" s="11">
        <v>1</v>
      </c>
      <c r="B61" s="765" t="s">
        <v>88</v>
      </c>
      <c r="C61" s="765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6" t="s">
        <v>64</v>
      </c>
      <c r="B67" s="767"/>
      <c r="C67" s="767"/>
      <c r="D67" s="767"/>
      <c r="E67" s="767"/>
      <c r="F67" s="767"/>
      <c r="G67" s="767"/>
      <c r="H67" s="9"/>
      <c r="I67" s="9"/>
      <c r="J67" s="9"/>
      <c r="K67" s="10"/>
    </row>
    <row r="68" spans="1:11" ht="37.5" customHeight="1" thickBot="1">
      <c r="A68" s="15">
        <v>1</v>
      </c>
      <c r="B68" s="757" t="s">
        <v>98</v>
      </c>
      <c r="C68" s="758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7" t="s">
        <v>101</v>
      </c>
      <c r="C69" s="758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7" t="s">
        <v>102</v>
      </c>
      <c r="C70" s="758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9" t="s">
        <v>104</v>
      </c>
      <c r="B71" s="760"/>
      <c r="C71" s="760"/>
      <c r="D71" s="760"/>
      <c r="E71" s="760"/>
      <c r="F71" s="760"/>
      <c r="G71" s="761"/>
      <c r="H71" s="69"/>
      <c r="I71" s="69"/>
      <c r="J71" s="69"/>
      <c r="K71" s="69"/>
    </row>
    <row r="72" spans="1:11" ht="15.75" thickBot="1">
      <c r="A72" s="762" t="s">
        <v>22</v>
      </c>
      <c r="B72" s="763"/>
      <c r="C72" s="763"/>
      <c r="D72" s="763"/>
      <c r="E72" s="763"/>
      <c r="F72" s="763"/>
      <c r="G72" s="763"/>
      <c r="H72" s="763"/>
      <c r="I72" s="763"/>
      <c r="J72" s="763"/>
      <c r="K72" s="764"/>
    </row>
    <row r="73" spans="1:11" ht="15.75" thickBot="1">
      <c r="A73" s="11">
        <v>1</v>
      </c>
      <c r="B73" s="765" t="s">
        <v>105</v>
      </c>
      <c r="C73" s="765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3" t="s">
        <v>111</v>
      </c>
      <c r="B1" s="564"/>
      <c r="C1" s="564"/>
      <c r="D1" s="564"/>
      <c r="E1" s="564"/>
      <c r="F1" s="564"/>
      <c r="G1" s="564"/>
      <c r="H1" s="565"/>
    </row>
    <row r="2" spans="1:8" ht="15">
      <c r="A2" s="563" t="s">
        <v>230</v>
      </c>
      <c r="B2" s="564"/>
      <c r="C2" s="564"/>
      <c r="D2" s="564"/>
      <c r="E2" s="564"/>
      <c r="F2" s="564"/>
      <c r="G2" s="564"/>
      <c r="H2" s="565"/>
    </row>
    <row r="3" spans="1:8" ht="15">
      <c r="A3" s="563" t="s">
        <v>597</v>
      </c>
      <c r="B3" s="564"/>
      <c r="C3" s="564"/>
      <c r="D3" s="564"/>
      <c r="E3" s="564"/>
      <c r="F3" s="564"/>
      <c r="G3" s="564"/>
      <c r="H3" s="565"/>
    </row>
    <row r="4" spans="1:8" ht="15">
      <c r="A4" s="566" t="s">
        <v>0</v>
      </c>
      <c r="B4" s="567"/>
      <c r="C4" s="567"/>
      <c r="D4" s="567"/>
      <c r="E4" s="567"/>
      <c r="F4" s="567"/>
      <c r="G4" s="567"/>
      <c r="H4" s="568"/>
    </row>
    <row r="5" spans="1:8" ht="45">
      <c r="A5" s="120" t="s">
        <v>231</v>
      </c>
      <c r="B5" s="121" t="s">
        <v>593</v>
      </c>
      <c r="C5" s="121" t="s">
        <v>232</v>
      </c>
      <c r="D5" s="121" t="s">
        <v>233</v>
      </c>
      <c r="E5" s="121" t="s">
        <v>596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40512294</v>
      </c>
      <c r="C15" s="92">
        <f>130397109+131689846+120956161+299584949</f>
        <v>682628065</v>
      </c>
      <c r="D15" s="92">
        <f>153561431+126245803+127025349+269684433</f>
        <v>676517016</v>
      </c>
      <c r="E15" s="92">
        <v>0</v>
      </c>
      <c r="F15" s="92">
        <f>+B15+C15-D15+E15</f>
        <v>46623343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69" t="s">
        <v>256</v>
      </c>
      <c r="B26" s="570"/>
      <c r="C26" s="570"/>
      <c r="D26" s="569"/>
      <c r="E26" s="570"/>
      <c r="F26" s="570"/>
      <c r="G26" s="569"/>
      <c r="H26" s="569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1" t="s">
        <v>111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5">
      <c r="A2" s="571" t="s">
        <v>278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15" customHeight="1">
      <c r="A3" s="571" t="s">
        <v>598</v>
      </c>
      <c r="B3" s="572"/>
      <c r="C3" s="572"/>
      <c r="D3" s="572"/>
      <c r="E3" s="572"/>
      <c r="F3" s="572"/>
      <c r="G3" s="572"/>
      <c r="H3" s="572"/>
      <c r="I3" s="572"/>
      <c r="J3" s="572"/>
      <c r="K3" s="573"/>
    </row>
    <row r="4" spans="1:11" ht="15">
      <c r="A4" s="571" t="s">
        <v>0</v>
      </c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599</v>
      </c>
      <c r="J5" s="166" t="s">
        <v>600</v>
      </c>
      <c r="K5" s="166" t="s">
        <v>601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SheetLayoutView="100" workbookViewId="0" topLeftCell="A1">
      <selection activeCell="B23" sqref="B23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4" t="s">
        <v>2</v>
      </c>
      <c r="B1" s="575"/>
      <c r="C1" s="575"/>
      <c r="D1" s="575"/>
      <c r="E1" s="576"/>
    </row>
    <row r="2" spans="1:5" ht="15">
      <c r="A2" s="577" t="s">
        <v>292</v>
      </c>
      <c r="B2" s="578"/>
      <c r="C2" s="578"/>
      <c r="D2" s="578"/>
      <c r="E2" s="579"/>
    </row>
    <row r="3" spans="1:5" ht="15">
      <c r="A3" s="577" t="s">
        <v>598</v>
      </c>
      <c r="B3" s="578"/>
      <c r="C3" s="578"/>
      <c r="D3" s="578"/>
      <c r="E3" s="579"/>
    </row>
    <row r="4" spans="1:5" ht="15">
      <c r="A4" s="580" t="s">
        <v>0</v>
      </c>
      <c r="B4" s="581"/>
      <c r="C4" s="581"/>
      <c r="D4" s="581"/>
      <c r="E4" s="582"/>
    </row>
    <row r="5" spans="1:5" ht="8.25" customHeight="1">
      <c r="A5" s="337"/>
      <c r="B5" s="337"/>
      <c r="C5" s="338"/>
      <c r="D5" s="338"/>
      <c r="E5" s="338"/>
    </row>
    <row r="6" spans="1:5" ht="15">
      <c r="A6" s="574" t="s">
        <v>1</v>
      </c>
      <c r="B6" s="576"/>
      <c r="C6" s="522" t="s">
        <v>293</v>
      </c>
      <c r="D6" s="583" t="s">
        <v>294</v>
      </c>
      <c r="E6" s="522" t="s">
        <v>295</v>
      </c>
    </row>
    <row r="7" spans="1:5" ht="15">
      <c r="A7" s="580"/>
      <c r="B7" s="582"/>
      <c r="C7" s="523" t="s">
        <v>296</v>
      </c>
      <c r="D7" s="584"/>
      <c r="E7" s="523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24"/>
      <c r="B9" s="342" t="s">
        <v>298</v>
      </c>
      <c r="C9" s="343">
        <f>SUM(C10:C12)</f>
        <v>540919433</v>
      </c>
      <c r="D9" s="343">
        <f>SUM(D10:D12)</f>
        <v>570007220.98</v>
      </c>
      <c r="E9" s="343">
        <f>SUM(E10:E12)</f>
        <v>570007220.98</v>
      </c>
      <c r="F9" s="344"/>
      <c r="G9" s="345"/>
    </row>
    <row r="10" spans="1:6" ht="15">
      <c r="A10" s="524"/>
      <c r="B10" s="346" t="s">
        <v>299</v>
      </c>
      <c r="C10" s="526">
        <f>+'FORMATO 5'!D90</f>
        <v>540919433</v>
      </c>
      <c r="D10" s="526">
        <f>+'FORMATO 5'!G48</f>
        <v>565903639.98</v>
      </c>
      <c r="E10" s="526">
        <f>+'FORMATO 5'!H48</f>
        <v>565903639.98</v>
      </c>
      <c r="F10" s="345"/>
    </row>
    <row r="11" spans="1:5" ht="15">
      <c r="A11" s="524"/>
      <c r="B11" s="346" t="s">
        <v>300</v>
      </c>
      <c r="C11" s="526">
        <v>0</v>
      </c>
      <c r="D11" s="526">
        <f>+'FORMATO 5'!G54</f>
        <v>4103581</v>
      </c>
      <c r="E11" s="526">
        <f>+'FORMATO 5'!H54</f>
        <v>4103581</v>
      </c>
    </row>
    <row r="12" spans="1:5" ht="15">
      <c r="A12" s="524"/>
      <c r="B12" s="346" t="s">
        <v>301</v>
      </c>
      <c r="C12" s="526">
        <v>0</v>
      </c>
      <c r="D12" s="526">
        <v>0</v>
      </c>
      <c r="E12" s="526">
        <v>0</v>
      </c>
    </row>
    <row r="13" spans="1:5" ht="15">
      <c r="A13" s="524"/>
      <c r="B13" s="347"/>
      <c r="C13" s="526"/>
      <c r="D13" s="526"/>
      <c r="E13" s="526"/>
    </row>
    <row r="14" spans="1:7" ht="15">
      <c r="A14" s="524"/>
      <c r="B14" s="342" t="s">
        <v>302</v>
      </c>
      <c r="C14" s="343">
        <f>SUM(C15:C16)</f>
        <v>540919433.01</v>
      </c>
      <c r="D14" s="343">
        <f>SUM(D15:D16)</f>
        <v>570002734.78</v>
      </c>
      <c r="E14" s="343">
        <f>SUM(E15:E16)</f>
        <v>551282493.9300001</v>
      </c>
      <c r="F14" s="162"/>
      <c r="G14" s="348"/>
    </row>
    <row r="15" spans="1:8" ht="15">
      <c r="A15" s="524"/>
      <c r="B15" s="346" t="s">
        <v>303</v>
      </c>
      <c r="C15" s="349">
        <f>+'FORMATO 6A'!C9</f>
        <v>540919433.01</v>
      </c>
      <c r="D15" s="526">
        <f>+'FORMATO 6A'!F9</f>
        <v>565903639.98</v>
      </c>
      <c r="E15" s="526">
        <f>+'FORMATO 6A'!G9</f>
        <v>548786980.1300001</v>
      </c>
      <c r="F15" s="162"/>
      <c r="G15" s="162"/>
      <c r="H15" s="162"/>
    </row>
    <row r="16" spans="1:5" ht="15">
      <c r="A16" s="524"/>
      <c r="B16" s="346" t="s">
        <v>304</v>
      </c>
      <c r="C16" s="526">
        <v>0</v>
      </c>
      <c r="D16" s="526">
        <f>+'FORMATO 6A'!F90</f>
        <v>4099094.8</v>
      </c>
      <c r="E16" s="526">
        <f>+'FORMATO 6A'!G90</f>
        <v>2495513.8</v>
      </c>
    </row>
    <row r="17" spans="1:5" ht="15">
      <c r="A17" s="524"/>
      <c r="B17" s="347"/>
      <c r="C17" s="526"/>
      <c r="D17" s="526"/>
      <c r="E17" s="526"/>
    </row>
    <row r="18" spans="1:5" ht="15">
      <c r="A18" s="524"/>
      <c r="B18" s="350" t="s">
        <v>305</v>
      </c>
      <c r="C18" s="492">
        <v>0</v>
      </c>
      <c r="D18" s="525">
        <v>0</v>
      </c>
      <c r="E18" s="526">
        <v>0</v>
      </c>
    </row>
    <row r="19" spans="1:8" ht="15">
      <c r="A19" s="524"/>
      <c r="B19" s="351" t="s">
        <v>306</v>
      </c>
      <c r="C19" s="492"/>
      <c r="D19" s="525"/>
      <c r="E19" s="526"/>
      <c r="G19" s="344"/>
      <c r="H19" s="344"/>
    </row>
    <row r="20" spans="1:8" ht="15">
      <c r="A20" s="585"/>
      <c r="B20" s="351" t="s">
        <v>307</v>
      </c>
      <c r="C20" s="492"/>
      <c r="D20" s="586"/>
      <c r="E20" s="587"/>
      <c r="G20" s="344"/>
      <c r="H20" s="344"/>
    </row>
    <row r="21" spans="1:8" ht="15">
      <c r="A21" s="585"/>
      <c r="B21" s="346" t="s">
        <v>308</v>
      </c>
      <c r="C21" s="526"/>
      <c r="D21" s="587"/>
      <c r="E21" s="587"/>
      <c r="G21" s="344"/>
      <c r="H21" s="344"/>
    </row>
    <row r="22" spans="1:8" ht="15">
      <c r="A22" s="524"/>
      <c r="B22" s="347"/>
      <c r="C22" s="526"/>
      <c r="D22" s="526"/>
      <c r="E22" s="526"/>
      <c r="G22" s="344"/>
      <c r="H22" s="344"/>
    </row>
    <row r="23" spans="1:6" ht="15">
      <c r="A23" s="585"/>
      <c r="B23" s="352" t="s">
        <v>309</v>
      </c>
      <c r="C23" s="526">
        <f>+C9-C14+C18</f>
        <v>-0.009999990463256836</v>
      </c>
      <c r="D23" s="527">
        <f>+D9-D14+D18</f>
        <v>4486.200000047684</v>
      </c>
      <c r="E23" s="527">
        <f>+E9-E14+E18</f>
        <v>18724727.049999952</v>
      </c>
      <c r="F23" s="162"/>
    </row>
    <row r="24" spans="1:5" ht="15">
      <c r="A24" s="585"/>
      <c r="B24" s="342" t="s">
        <v>310</v>
      </c>
      <c r="C24" s="526">
        <f>+C23-C12</f>
        <v>-0.009999990463256836</v>
      </c>
      <c r="D24" s="527">
        <f>+D23-D12</f>
        <v>4486.200000047684</v>
      </c>
      <c r="E24" s="527">
        <f>+E23-E12</f>
        <v>18724727.049999952</v>
      </c>
    </row>
    <row r="25" spans="1:5" ht="15">
      <c r="A25" s="585"/>
      <c r="B25" s="347"/>
      <c r="C25" s="526"/>
      <c r="D25" s="527"/>
      <c r="E25" s="527"/>
    </row>
    <row r="26" spans="1:5" ht="15">
      <c r="A26" s="585"/>
      <c r="B26" s="342" t="s">
        <v>311</v>
      </c>
      <c r="C26" s="587">
        <f>+C24-C18</f>
        <v>-0.009999990463256836</v>
      </c>
      <c r="D26" s="588">
        <f>+D24-D18</f>
        <v>4486.200000047684</v>
      </c>
      <c r="E26" s="588">
        <f>+E24-E18</f>
        <v>18724727.049999952</v>
      </c>
    </row>
    <row r="27" spans="1:5" ht="15">
      <c r="A27" s="585"/>
      <c r="B27" s="342" t="s">
        <v>312</v>
      </c>
      <c r="C27" s="587"/>
      <c r="D27" s="588"/>
      <c r="E27" s="588"/>
    </row>
    <row r="28" spans="1:5" ht="15">
      <c r="A28" s="524"/>
      <c r="B28" s="342"/>
      <c r="C28" s="528"/>
      <c r="D28" s="528"/>
      <c r="E28" s="528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89" t="s">
        <v>313</v>
      </c>
      <c r="B31" s="590"/>
      <c r="C31" s="359" t="s">
        <v>3</v>
      </c>
      <c r="D31" s="359" t="s">
        <v>294</v>
      </c>
      <c r="E31" s="360" t="s">
        <v>297</v>
      </c>
    </row>
    <row r="32" spans="1:5" ht="15">
      <c r="A32" s="585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85"/>
      <c r="B33" s="346" t="s">
        <v>315</v>
      </c>
      <c r="C33" s="528"/>
      <c r="D33" s="528"/>
      <c r="E33" s="528"/>
    </row>
    <row r="34" spans="1:5" ht="15">
      <c r="A34" s="585"/>
      <c r="B34" s="346" t="s">
        <v>316</v>
      </c>
      <c r="C34" s="528"/>
      <c r="D34" s="528"/>
      <c r="E34" s="528"/>
    </row>
    <row r="35" spans="1:5" ht="15">
      <c r="A35" s="524"/>
      <c r="B35" s="347"/>
      <c r="C35" s="528"/>
      <c r="D35" s="528"/>
      <c r="E35" s="528"/>
    </row>
    <row r="36" spans="1:5" ht="15">
      <c r="A36" s="524"/>
      <c r="B36" s="342" t="s">
        <v>317</v>
      </c>
      <c r="C36" s="361">
        <f>+C26+C32</f>
        <v>-0.009999990463256836</v>
      </c>
      <c r="D36" s="362">
        <f>+D26+D32</f>
        <v>4486.200000047684</v>
      </c>
      <c r="E36" s="362">
        <f>+E26+E32</f>
        <v>18724727.049999952</v>
      </c>
    </row>
    <row r="37" spans="1:5" ht="15">
      <c r="A37" s="524"/>
      <c r="B37" s="342"/>
      <c r="C37" s="528"/>
      <c r="D37" s="528"/>
      <c r="E37" s="528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89" t="s">
        <v>313</v>
      </c>
      <c r="B39" s="590"/>
      <c r="C39" s="359" t="s">
        <v>3</v>
      </c>
      <c r="D39" s="359" t="s">
        <v>294</v>
      </c>
      <c r="E39" s="360" t="s">
        <v>297</v>
      </c>
    </row>
    <row r="40" spans="1:5" ht="15">
      <c r="A40" s="524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85"/>
      <c r="B41" s="346" t="s">
        <v>319</v>
      </c>
      <c r="C41" s="528"/>
      <c r="D41" s="591"/>
      <c r="E41" s="591"/>
    </row>
    <row r="42" spans="1:5" ht="15">
      <c r="A42" s="585"/>
      <c r="B42" s="346" t="s">
        <v>320</v>
      </c>
      <c r="C42" s="528"/>
      <c r="D42" s="591"/>
      <c r="E42" s="591"/>
    </row>
    <row r="43" spans="1:5" ht="15">
      <c r="A43" s="585"/>
      <c r="B43" s="346" t="s">
        <v>321</v>
      </c>
      <c r="C43" s="528"/>
      <c r="D43" s="591"/>
      <c r="E43" s="591"/>
    </row>
    <row r="44" spans="1:5" ht="15">
      <c r="A44" s="585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85"/>
      <c r="B45" s="346" t="s">
        <v>323</v>
      </c>
      <c r="C45" s="528"/>
      <c r="D45" s="528"/>
      <c r="E45" s="528"/>
    </row>
    <row r="46" spans="1:5" ht="15">
      <c r="A46" s="585"/>
      <c r="B46" s="346" t="s">
        <v>324</v>
      </c>
      <c r="C46" s="528"/>
      <c r="D46" s="528"/>
      <c r="E46" s="528"/>
    </row>
    <row r="47" spans="1:5" ht="15">
      <c r="A47" s="524"/>
      <c r="B47" s="347"/>
      <c r="C47" s="528"/>
      <c r="D47" s="528"/>
      <c r="E47" s="528"/>
    </row>
    <row r="48" spans="1:5" ht="15" customHeight="1">
      <c r="A48" s="524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89" t="s">
        <v>313</v>
      </c>
      <c r="B50" s="590"/>
      <c r="C50" s="359" t="s">
        <v>3</v>
      </c>
      <c r="D50" s="359" t="s">
        <v>294</v>
      </c>
      <c r="E50" s="360" t="s">
        <v>297</v>
      </c>
    </row>
    <row r="51" spans="1:5" ht="15">
      <c r="A51" s="585"/>
      <c r="B51" s="592" t="s">
        <v>299</v>
      </c>
      <c r="C51" s="593">
        <f>+C10</f>
        <v>540919433</v>
      </c>
      <c r="D51" s="593">
        <f>+D10</f>
        <v>565903639.98</v>
      </c>
      <c r="E51" s="593">
        <f>+E10</f>
        <v>565903639.98</v>
      </c>
    </row>
    <row r="52" spans="1:5" ht="15">
      <c r="A52" s="585"/>
      <c r="B52" s="592"/>
      <c r="C52" s="594"/>
      <c r="D52" s="594"/>
      <c r="E52" s="594"/>
    </row>
    <row r="53" spans="1:5" ht="22.5">
      <c r="A53" s="585"/>
      <c r="B53" s="552" t="s">
        <v>326</v>
      </c>
      <c r="C53" s="528">
        <f>+C54+C55</f>
        <v>0</v>
      </c>
      <c r="D53" s="528">
        <v>0</v>
      </c>
      <c r="E53" s="528">
        <v>0</v>
      </c>
    </row>
    <row r="54" spans="1:5" ht="15">
      <c r="A54" s="585"/>
      <c r="B54" s="363" t="s">
        <v>327</v>
      </c>
      <c r="C54" s="528">
        <v>0</v>
      </c>
      <c r="D54" s="528">
        <v>0</v>
      </c>
      <c r="E54" s="528">
        <v>0</v>
      </c>
    </row>
    <row r="55" spans="1:5" ht="15">
      <c r="A55" s="585"/>
      <c r="B55" s="363" t="s">
        <v>323</v>
      </c>
      <c r="C55" s="528">
        <v>0</v>
      </c>
      <c r="D55" s="528">
        <v>0</v>
      </c>
      <c r="E55" s="528">
        <v>0</v>
      </c>
    </row>
    <row r="56" spans="1:5" ht="15">
      <c r="A56" s="585"/>
      <c r="B56" s="364"/>
      <c r="C56" s="528"/>
      <c r="D56" s="528"/>
      <c r="E56" s="528"/>
    </row>
    <row r="57" spans="1:5" ht="15">
      <c r="A57" s="524"/>
      <c r="B57" s="365" t="s">
        <v>303</v>
      </c>
      <c r="C57" s="528">
        <f>+C15</f>
        <v>540919433.01</v>
      </c>
      <c r="D57" s="528">
        <f>+D15</f>
        <v>565903639.98</v>
      </c>
      <c r="E57" s="528">
        <f>+E15</f>
        <v>548786980.1300001</v>
      </c>
    </row>
    <row r="58" spans="1:5" ht="15">
      <c r="A58" s="524"/>
      <c r="B58" s="366"/>
      <c r="C58" s="528"/>
      <c r="D58" s="528"/>
      <c r="E58" s="528"/>
    </row>
    <row r="59" spans="1:5" ht="15">
      <c r="A59" s="524"/>
      <c r="B59" s="365" t="s">
        <v>306</v>
      </c>
      <c r="C59" s="367"/>
      <c r="D59" s="528">
        <v>0</v>
      </c>
      <c r="E59" s="528">
        <v>0</v>
      </c>
    </row>
    <row r="60" spans="1:5" ht="15">
      <c r="A60" s="524"/>
      <c r="B60" s="366"/>
      <c r="C60" s="528"/>
      <c r="D60" s="528"/>
      <c r="E60" s="528"/>
    </row>
    <row r="61" spans="1:5" ht="15">
      <c r="A61" s="585"/>
      <c r="B61" s="368" t="s">
        <v>328</v>
      </c>
      <c r="C61" s="528">
        <f>+C51+C53-C57-+C59</f>
        <v>-0.009999990463256836</v>
      </c>
      <c r="D61" s="369">
        <f>+D51+D53-D57-+D59</f>
        <v>0</v>
      </c>
      <c r="E61" s="369">
        <f>+E51+E53-E57-+E59</f>
        <v>17116659.849999905</v>
      </c>
    </row>
    <row r="62" spans="1:5" ht="15">
      <c r="A62" s="585"/>
      <c r="B62" s="368" t="s">
        <v>329</v>
      </c>
      <c r="C62" s="528">
        <f>+C51-C57</f>
        <v>-0.009999990463256836</v>
      </c>
      <c r="D62" s="369">
        <f>+D51-D57</f>
        <v>0</v>
      </c>
      <c r="E62" s="369">
        <f>+E51-E57</f>
        <v>17116659.849999905</v>
      </c>
    </row>
    <row r="63" spans="1:5" ht="15">
      <c r="A63" s="585"/>
      <c r="B63" s="368" t="s">
        <v>330</v>
      </c>
      <c r="C63" s="526"/>
      <c r="D63" s="526"/>
      <c r="E63" s="526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89" t="s">
        <v>313</v>
      </c>
      <c r="B65" s="590"/>
      <c r="C65" s="359" t="s">
        <v>3</v>
      </c>
      <c r="D65" s="359" t="s">
        <v>294</v>
      </c>
      <c r="E65" s="360" t="s">
        <v>297</v>
      </c>
    </row>
    <row r="66" spans="1:5" ht="15">
      <c r="A66" s="585"/>
      <c r="B66" s="370" t="s">
        <v>300</v>
      </c>
      <c r="C66" s="528">
        <f>+C11</f>
        <v>0</v>
      </c>
      <c r="D66" s="528">
        <f>+D11</f>
        <v>4103581</v>
      </c>
      <c r="E66" s="528">
        <f>+E11</f>
        <v>4103581</v>
      </c>
    </row>
    <row r="67" spans="1:5" ht="15">
      <c r="A67" s="585"/>
      <c r="B67" s="370"/>
      <c r="C67" s="528"/>
      <c r="D67" s="528"/>
      <c r="E67" s="528"/>
    </row>
    <row r="68" spans="1:5" ht="15">
      <c r="A68" s="585"/>
      <c r="B68" s="529" t="s">
        <v>331</v>
      </c>
      <c r="C68" s="528">
        <f>+C70+C72</f>
        <v>0</v>
      </c>
      <c r="D68" s="528">
        <f>+D70+D72</f>
        <v>0</v>
      </c>
      <c r="E68" s="528">
        <f>+E70+E72</f>
        <v>0</v>
      </c>
    </row>
    <row r="69" spans="1:5" ht="15">
      <c r="A69" s="585"/>
      <c r="B69" s="529" t="s">
        <v>332</v>
      </c>
      <c r="C69" s="528"/>
      <c r="D69" s="528"/>
      <c r="E69" s="528"/>
    </row>
    <row r="70" spans="1:5" ht="15">
      <c r="A70" s="585"/>
      <c r="B70" s="363" t="s">
        <v>333</v>
      </c>
      <c r="C70" s="528">
        <v>0</v>
      </c>
      <c r="D70" s="528">
        <v>0</v>
      </c>
      <c r="E70" s="528">
        <v>0</v>
      </c>
    </row>
    <row r="71" spans="1:5" ht="15">
      <c r="A71" s="585"/>
      <c r="B71" s="363" t="s">
        <v>321</v>
      </c>
      <c r="C71" s="528"/>
      <c r="D71" s="528"/>
      <c r="E71" s="528"/>
    </row>
    <row r="72" spans="1:5" ht="15">
      <c r="A72" s="585"/>
      <c r="B72" s="363" t="s">
        <v>324</v>
      </c>
      <c r="C72" s="528">
        <v>0</v>
      </c>
      <c r="D72" s="528">
        <v>0</v>
      </c>
      <c r="E72" s="528">
        <v>0</v>
      </c>
    </row>
    <row r="73" spans="1:5" ht="15">
      <c r="A73" s="585"/>
      <c r="B73" s="364"/>
      <c r="C73" s="528"/>
      <c r="D73" s="528"/>
      <c r="E73" s="528"/>
    </row>
    <row r="74" spans="1:5" ht="15">
      <c r="A74" s="524"/>
      <c r="B74" s="365" t="s">
        <v>304</v>
      </c>
      <c r="C74" s="528">
        <f>+C16</f>
        <v>0</v>
      </c>
      <c r="D74" s="528">
        <f>+D16</f>
        <v>4099094.8</v>
      </c>
      <c r="E74" s="528">
        <f>+E16</f>
        <v>2495513.8</v>
      </c>
    </row>
    <row r="75" spans="1:5" ht="15">
      <c r="A75" s="524"/>
      <c r="B75" s="366"/>
      <c r="C75" s="528"/>
      <c r="D75" s="528"/>
      <c r="E75" s="528"/>
    </row>
    <row r="76" spans="1:5" ht="15">
      <c r="A76" s="524"/>
      <c r="B76" s="365" t="s">
        <v>334</v>
      </c>
      <c r="C76" s="367"/>
      <c r="D76" s="528">
        <v>0</v>
      </c>
      <c r="E76" s="528">
        <v>0</v>
      </c>
    </row>
    <row r="77" spans="1:5" ht="15">
      <c r="A77" s="524"/>
      <c r="B77" s="366"/>
      <c r="C77" s="528"/>
      <c r="D77" s="528"/>
      <c r="E77" s="528"/>
    </row>
    <row r="78" spans="1:5" ht="15">
      <c r="A78" s="585"/>
      <c r="B78" s="368" t="s">
        <v>335</v>
      </c>
      <c r="C78" s="528">
        <f>+C66+C68-C74+C76</f>
        <v>0</v>
      </c>
      <c r="D78" s="528">
        <f>+D66+D68-D74+D76</f>
        <v>4486.200000000186</v>
      </c>
      <c r="E78" s="528">
        <f>+E66+E68-E74+E76</f>
        <v>1608067.2000000002</v>
      </c>
    </row>
    <row r="79" spans="1:5" ht="15">
      <c r="A79" s="585"/>
      <c r="B79" s="368" t="s">
        <v>336</v>
      </c>
      <c r="C79" s="528">
        <f>+C78-C68</f>
        <v>0</v>
      </c>
      <c r="D79" s="528">
        <f>+D78-D68</f>
        <v>4486.200000000186</v>
      </c>
      <c r="E79" s="528">
        <f>+E78-E68</f>
        <v>1608067.2000000002</v>
      </c>
    </row>
    <row r="80" spans="1:5" ht="15">
      <c r="A80" s="585"/>
      <c r="B80" s="368" t="s">
        <v>337</v>
      </c>
      <c r="C80" s="528"/>
      <c r="D80" s="528"/>
      <c r="E80" s="528"/>
    </row>
    <row r="81" spans="1:5" ht="15">
      <c r="A81" s="595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showGridLines="0" view="pageBreakPreview" zoomScale="130" zoomScaleSheetLayoutView="130" zoomScalePageLayoutView="0" workbookViewId="0" topLeftCell="A1">
      <selection activeCell="A1" sqref="A1:I1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596" t="str">
        <f>+'FORMATO 4'!A1:E1</f>
        <v>COLEGIO DE ESTUDIOS CIENTÍFICOS Y TECNOLÓGICOS DEL ESTADO DE TLAXCALA</v>
      </c>
      <c r="B1" s="597"/>
      <c r="C1" s="597"/>
      <c r="D1" s="597"/>
      <c r="E1" s="597"/>
      <c r="F1" s="597"/>
      <c r="G1" s="597"/>
      <c r="H1" s="597"/>
      <c r="I1" s="598"/>
    </row>
    <row r="2" spans="1:9" ht="15">
      <c r="A2" s="599" t="s">
        <v>338</v>
      </c>
      <c r="B2" s="600"/>
      <c r="C2" s="600"/>
      <c r="D2" s="600"/>
      <c r="E2" s="600"/>
      <c r="F2" s="600"/>
      <c r="G2" s="600"/>
      <c r="H2" s="600"/>
      <c r="I2" s="601"/>
    </row>
    <row r="3" spans="1:9" ht="15">
      <c r="A3" s="599" t="str">
        <f>+'FORMATO 4'!A3</f>
        <v>Del 1 de enero al 31 de diciembre de 2022</v>
      </c>
      <c r="B3" s="600"/>
      <c r="C3" s="600"/>
      <c r="D3" s="600"/>
      <c r="E3" s="600"/>
      <c r="F3" s="600"/>
      <c r="G3" s="600"/>
      <c r="H3" s="600"/>
      <c r="I3" s="601"/>
    </row>
    <row r="4" spans="1:9" ht="15">
      <c r="A4" s="602" t="s">
        <v>0</v>
      </c>
      <c r="B4" s="603"/>
      <c r="C4" s="603"/>
      <c r="D4" s="603"/>
      <c r="E4" s="603"/>
      <c r="F4" s="603"/>
      <c r="G4" s="603"/>
      <c r="H4" s="603"/>
      <c r="I4" s="604"/>
    </row>
    <row r="5" spans="1:9" ht="15">
      <c r="A5" s="605"/>
      <c r="B5" s="606"/>
      <c r="C5" s="607"/>
      <c r="D5" s="608" t="s">
        <v>339</v>
      </c>
      <c r="E5" s="609"/>
      <c r="F5" s="609"/>
      <c r="G5" s="609"/>
      <c r="H5" s="610"/>
      <c r="I5" s="611" t="s">
        <v>340</v>
      </c>
    </row>
    <row r="6" spans="1:9" ht="15">
      <c r="A6" s="614" t="s">
        <v>313</v>
      </c>
      <c r="B6" s="615"/>
      <c r="C6" s="616"/>
      <c r="D6" s="611" t="s">
        <v>341</v>
      </c>
      <c r="E6" s="530" t="s">
        <v>342</v>
      </c>
      <c r="F6" s="611" t="s">
        <v>343</v>
      </c>
      <c r="G6" s="611" t="s">
        <v>294</v>
      </c>
      <c r="H6" s="611" t="s">
        <v>344</v>
      </c>
      <c r="I6" s="612"/>
    </row>
    <row r="7" spans="1:9" ht="15">
      <c r="A7" s="617" t="s">
        <v>345</v>
      </c>
      <c r="B7" s="618"/>
      <c r="C7" s="619"/>
      <c r="D7" s="613"/>
      <c r="E7" s="531" t="s">
        <v>346</v>
      </c>
      <c r="F7" s="613"/>
      <c r="G7" s="613"/>
      <c r="H7" s="613"/>
      <c r="I7" s="613"/>
    </row>
    <row r="8" spans="1:9" ht="15">
      <c r="A8" s="620"/>
      <c r="B8" s="621"/>
      <c r="C8" s="622"/>
      <c r="D8" s="377"/>
      <c r="E8" s="377"/>
      <c r="F8" s="377"/>
      <c r="G8" s="377"/>
      <c r="H8" s="377"/>
      <c r="I8" s="377"/>
    </row>
    <row r="9" spans="1:9" ht="15">
      <c r="A9" s="623" t="s">
        <v>347</v>
      </c>
      <c r="B9" s="624"/>
      <c r="C9" s="625"/>
      <c r="D9" s="378"/>
      <c r="E9" s="378"/>
      <c r="F9" s="378"/>
      <c r="G9" s="378"/>
      <c r="H9" s="378"/>
      <c r="I9" s="378"/>
    </row>
    <row r="10" spans="1:9" ht="15">
      <c r="A10" s="533"/>
      <c r="B10" s="626" t="s">
        <v>348</v>
      </c>
      <c r="C10" s="627"/>
      <c r="D10" s="378"/>
      <c r="E10" s="378"/>
      <c r="F10" s="378"/>
      <c r="G10" s="378"/>
      <c r="H10" s="378"/>
      <c r="I10" s="378"/>
    </row>
    <row r="11" spans="1:9" ht="15">
      <c r="A11" s="533"/>
      <c r="B11" s="626" t="s">
        <v>349</v>
      </c>
      <c r="C11" s="627"/>
      <c r="D11" s="378"/>
      <c r="E11" s="378"/>
      <c r="F11" s="378"/>
      <c r="G11" s="378"/>
      <c r="H11" s="378"/>
      <c r="I11" s="378"/>
    </row>
    <row r="12" spans="1:9" ht="15">
      <c r="A12" s="533"/>
      <c r="B12" s="626" t="s">
        <v>350</v>
      </c>
      <c r="C12" s="627"/>
      <c r="D12" s="378"/>
      <c r="E12" s="378"/>
      <c r="F12" s="378"/>
      <c r="G12" s="378"/>
      <c r="H12" s="378"/>
      <c r="I12" s="378"/>
    </row>
    <row r="13" spans="1:9" ht="15">
      <c r="A13" s="533"/>
      <c r="B13" s="626" t="s">
        <v>351</v>
      </c>
      <c r="C13" s="627"/>
      <c r="D13" s="378"/>
      <c r="E13" s="378"/>
      <c r="F13" s="378"/>
      <c r="G13" s="378"/>
      <c r="H13" s="378"/>
      <c r="I13" s="378"/>
    </row>
    <row r="14" spans="1:9" ht="15">
      <c r="A14" s="533"/>
      <c r="B14" s="626" t="s">
        <v>352</v>
      </c>
      <c r="C14" s="627"/>
      <c r="D14" s="378">
        <v>0</v>
      </c>
      <c r="E14" s="378">
        <v>145135.29</v>
      </c>
      <c r="F14" s="378">
        <f>+D14+E14</f>
        <v>145135.29</v>
      </c>
      <c r="G14" s="378">
        <f>+E14</f>
        <v>145135.29</v>
      </c>
      <c r="H14" s="378">
        <f>+G14</f>
        <v>145135.29</v>
      </c>
      <c r="I14" s="535">
        <f>+H14-D14</f>
        <v>145135.29</v>
      </c>
    </row>
    <row r="15" spans="1:11" ht="15">
      <c r="A15" s="533"/>
      <c r="B15" s="626" t="s">
        <v>353</v>
      </c>
      <c r="C15" s="627"/>
      <c r="D15" s="378"/>
      <c r="E15" s="378"/>
      <c r="F15" s="378">
        <v>0</v>
      </c>
      <c r="G15" s="378">
        <f>+E15</f>
        <v>0</v>
      </c>
      <c r="H15" s="378">
        <f>+G15</f>
        <v>0</v>
      </c>
      <c r="I15" s="535">
        <f>+H15-D15</f>
        <v>0</v>
      </c>
      <c r="K15" s="488"/>
    </row>
    <row r="16" spans="1:11" ht="15">
      <c r="A16" s="533"/>
      <c r="B16" s="626" t="s">
        <v>354</v>
      </c>
      <c r="C16" s="627"/>
      <c r="D16" s="378"/>
      <c r="E16" s="378">
        <v>124168.69</v>
      </c>
      <c r="F16" s="378">
        <f>+D16+E16</f>
        <v>124168.69</v>
      </c>
      <c r="G16" s="378">
        <f>+E16</f>
        <v>124168.69</v>
      </c>
      <c r="H16" s="378">
        <f>+G16</f>
        <v>124168.69</v>
      </c>
      <c r="I16" s="535">
        <f>+H16-D16</f>
        <v>124168.69</v>
      </c>
      <c r="K16" s="488"/>
    </row>
    <row r="17" spans="1:9" ht="15">
      <c r="A17" s="628"/>
      <c r="B17" s="626" t="s">
        <v>355</v>
      </c>
      <c r="C17" s="627"/>
      <c r="D17" s="629">
        <f>SUM(D19:D32)</f>
        <v>0</v>
      </c>
      <c r="E17" s="629">
        <f>SUM(E19:E32)</f>
        <v>0</v>
      </c>
      <c r="F17" s="629">
        <f>SUM(F19:F32)</f>
        <v>0</v>
      </c>
      <c r="G17" s="630">
        <f>SUM(G19:G32)</f>
        <v>0</v>
      </c>
      <c r="H17" s="630">
        <f>SUM(H19:H32)</f>
        <v>0</v>
      </c>
      <c r="I17" s="630">
        <f>+D17+E17-G17</f>
        <v>0</v>
      </c>
    </row>
    <row r="18" spans="1:9" ht="15">
      <c r="A18" s="628"/>
      <c r="B18" s="626" t="s">
        <v>356</v>
      </c>
      <c r="C18" s="627"/>
      <c r="D18" s="629"/>
      <c r="E18" s="629"/>
      <c r="F18" s="629"/>
      <c r="G18" s="630"/>
      <c r="H18" s="630"/>
      <c r="I18" s="630"/>
    </row>
    <row r="19" spans="1:10" ht="15">
      <c r="A19" s="533"/>
      <c r="B19" s="534"/>
      <c r="C19" s="498" t="s">
        <v>357</v>
      </c>
      <c r="D19" s="379"/>
      <c r="E19" s="379"/>
      <c r="F19" s="379"/>
      <c r="G19" s="378"/>
      <c r="H19" s="378"/>
      <c r="I19" s="378"/>
      <c r="J19" s="162"/>
    </row>
    <row r="20" spans="1:9" ht="15">
      <c r="A20" s="533"/>
      <c r="B20" s="534"/>
      <c r="C20" s="532" t="s">
        <v>358</v>
      </c>
      <c r="D20" s="378"/>
      <c r="E20" s="378"/>
      <c r="F20" s="378"/>
      <c r="G20" s="378"/>
      <c r="H20" s="378"/>
      <c r="I20" s="378"/>
    </row>
    <row r="21" spans="1:9" ht="15">
      <c r="A21" s="533"/>
      <c r="B21" s="534"/>
      <c r="C21" s="532" t="s">
        <v>359</v>
      </c>
      <c r="D21" s="378"/>
      <c r="E21" s="378"/>
      <c r="F21" s="378"/>
      <c r="G21" s="378"/>
      <c r="H21" s="378"/>
      <c r="I21" s="378"/>
    </row>
    <row r="22" spans="1:9" ht="15">
      <c r="A22" s="533"/>
      <c r="B22" s="534"/>
      <c r="C22" s="532" t="s">
        <v>360</v>
      </c>
      <c r="D22" s="378"/>
      <c r="E22" s="378"/>
      <c r="F22" s="378"/>
      <c r="G22" s="378"/>
      <c r="H22" s="378"/>
      <c r="I22" s="378"/>
    </row>
    <row r="23" spans="1:9" ht="15">
      <c r="A23" s="533"/>
      <c r="B23" s="534"/>
      <c r="C23" s="532" t="s">
        <v>361</v>
      </c>
      <c r="D23" s="378"/>
      <c r="E23" s="378"/>
      <c r="F23" s="378"/>
      <c r="G23" s="378"/>
      <c r="H23" s="378"/>
      <c r="I23" s="378"/>
    </row>
    <row r="24" spans="1:9" ht="15">
      <c r="A24" s="628"/>
      <c r="B24" s="631"/>
      <c r="C24" s="532" t="s">
        <v>362</v>
      </c>
      <c r="D24" s="632"/>
      <c r="E24" s="632"/>
      <c r="F24" s="632"/>
      <c r="G24" s="632"/>
      <c r="H24" s="632"/>
      <c r="I24" s="632"/>
    </row>
    <row r="25" spans="1:9" ht="15">
      <c r="A25" s="628"/>
      <c r="B25" s="631"/>
      <c r="C25" s="532" t="s">
        <v>363</v>
      </c>
      <c r="D25" s="632"/>
      <c r="E25" s="632"/>
      <c r="F25" s="632"/>
      <c r="G25" s="632"/>
      <c r="H25" s="632"/>
      <c r="I25" s="632"/>
    </row>
    <row r="26" spans="1:9" ht="15">
      <c r="A26" s="628"/>
      <c r="B26" s="631"/>
      <c r="C26" s="532" t="s">
        <v>364</v>
      </c>
      <c r="D26" s="632"/>
      <c r="E26" s="632"/>
      <c r="F26" s="632"/>
      <c r="G26" s="632"/>
      <c r="H26" s="632"/>
      <c r="I26" s="632"/>
    </row>
    <row r="27" spans="1:9" ht="15">
      <c r="A27" s="628"/>
      <c r="B27" s="631"/>
      <c r="C27" s="532" t="s">
        <v>365</v>
      </c>
      <c r="D27" s="632"/>
      <c r="E27" s="632"/>
      <c r="F27" s="632"/>
      <c r="G27" s="632"/>
      <c r="H27" s="632"/>
      <c r="I27" s="632"/>
    </row>
    <row r="28" spans="1:9" ht="15">
      <c r="A28" s="533"/>
      <c r="B28" s="534"/>
      <c r="C28" s="532" t="s">
        <v>366</v>
      </c>
      <c r="D28" s="378"/>
      <c r="E28" s="378"/>
      <c r="F28" s="378"/>
      <c r="G28" s="378"/>
      <c r="H28" s="378"/>
      <c r="I28" s="378"/>
    </row>
    <row r="29" spans="1:9" ht="15">
      <c r="A29" s="533"/>
      <c r="B29" s="534"/>
      <c r="C29" s="532" t="s">
        <v>367</v>
      </c>
      <c r="D29" s="378"/>
      <c r="E29" s="378"/>
      <c r="F29" s="378"/>
      <c r="G29" s="378"/>
      <c r="H29" s="378"/>
      <c r="I29" s="378"/>
    </row>
    <row r="30" spans="1:9" ht="15">
      <c r="A30" s="533"/>
      <c r="B30" s="534"/>
      <c r="C30" s="532" t="s">
        <v>368</v>
      </c>
      <c r="D30" s="378"/>
      <c r="E30" s="378"/>
      <c r="F30" s="378"/>
      <c r="G30" s="378"/>
      <c r="H30" s="378"/>
      <c r="I30" s="378"/>
    </row>
    <row r="31" spans="1:9" ht="15">
      <c r="A31" s="628"/>
      <c r="B31" s="631"/>
      <c r="C31" s="532" t="s">
        <v>369</v>
      </c>
      <c r="D31" s="632"/>
      <c r="E31" s="632"/>
      <c r="F31" s="632"/>
      <c r="G31" s="632"/>
      <c r="H31" s="632"/>
      <c r="I31" s="632"/>
    </row>
    <row r="32" spans="1:9" ht="15">
      <c r="A32" s="628"/>
      <c r="B32" s="631"/>
      <c r="C32" s="532" t="s">
        <v>370</v>
      </c>
      <c r="D32" s="632"/>
      <c r="E32" s="632"/>
      <c r="F32" s="632"/>
      <c r="G32" s="632"/>
      <c r="H32" s="632"/>
      <c r="I32" s="632"/>
    </row>
    <row r="33" spans="1:9" ht="15">
      <c r="A33" s="628"/>
      <c r="B33" s="626" t="s">
        <v>371</v>
      </c>
      <c r="C33" s="627"/>
      <c r="D33" s="633">
        <f aca="true" t="shared" si="0" ref="D33:I33">SUM(D35:D40)</f>
        <v>0</v>
      </c>
      <c r="E33" s="633">
        <f t="shared" si="0"/>
        <v>0</v>
      </c>
      <c r="F33" s="633">
        <f t="shared" si="0"/>
        <v>0</v>
      </c>
      <c r="G33" s="633">
        <f t="shared" si="0"/>
        <v>0</v>
      </c>
      <c r="H33" s="633">
        <f t="shared" si="0"/>
        <v>0</v>
      </c>
      <c r="I33" s="633">
        <f t="shared" si="0"/>
        <v>0</v>
      </c>
    </row>
    <row r="34" spans="1:9" ht="15">
      <c r="A34" s="628"/>
      <c r="B34" s="626" t="s">
        <v>372</v>
      </c>
      <c r="C34" s="627"/>
      <c r="D34" s="633"/>
      <c r="E34" s="633"/>
      <c r="F34" s="633"/>
      <c r="G34" s="633"/>
      <c r="H34" s="633"/>
      <c r="I34" s="633"/>
    </row>
    <row r="35" spans="1:9" ht="15">
      <c r="A35" s="533"/>
      <c r="B35" s="534"/>
      <c r="C35" s="532" t="s">
        <v>373</v>
      </c>
      <c r="D35" s="378"/>
      <c r="E35" s="378"/>
      <c r="F35" s="378"/>
      <c r="G35" s="378"/>
      <c r="H35" s="378"/>
      <c r="I35" s="378"/>
    </row>
    <row r="36" spans="1:9" ht="15">
      <c r="A36" s="533"/>
      <c r="B36" s="534"/>
      <c r="C36" s="532" t="s">
        <v>374</v>
      </c>
      <c r="D36" s="378"/>
      <c r="E36" s="378"/>
      <c r="F36" s="378"/>
      <c r="G36" s="378"/>
      <c r="H36" s="378"/>
      <c r="I36" s="378"/>
    </row>
    <row r="37" spans="1:9" ht="15">
      <c r="A37" s="533"/>
      <c r="B37" s="534"/>
      <c r="C37" s="532" t="s">
        <v>375</v>
      </c>
      <c r="D37" s="378"/>
      <c r="E37" s="378"/>
      <c r="F37" s="378"/>
      <c r="G37" s="378"/>
      <c r="H37" s="378"/>
      <c r="I37" s="378"/>
    </row>
    <row r="38" spans="1:9" ht="15">
      <c r="A38" s="628"/>
      <c r="B38" s="631"/>
      <c r="C38" s="532" t="s">
        <v>376</v>
      </c>
      <c r="D38" s="632"/>
      <c r="E38" s="632"/>
      <c r="F38" s="632"/>
      <c r="G38" s="632"/>
      <c r="H38" s="632"/>
      <c r="I38" s="632"/>
    </row>
    <row r="39" spans="1:9" ht="15">
      <c r="A39" s="628"/>
      <c r="B39" s="631"/>
      <c r="C39" s="532" t="s">
        <v>377</v>
      </c>
      <c r="D39" s="632"/>
      <c r="E39" s="632"/>
      <c r="F39" s="632"/>
      <c r="G39" s="632"/>
      <c r="H39" s="632"/>
      <c r="I39" s="632"/>
    </row>
    <row r="40" spans="1:9" ht="15">
      <c r="A40" s="533"/>
      <c r="B40" s="534"/>
      <c r="C40" s="532" t="s">
        <v>378</v>
      </c>
      <c r="D40" s="378"/>
      <c r="E40" s="378"/>
      <c r="F40" s="378"/>
      <c r="G40" s="378"/>
      <c r="H40" s="378"/>
      <c r="I40" s="378"/>
    </row>
    <row r="41" spans="1:11" ht="15">
      <c r="A41" s="380"/>
      <c r="B41" s="634" t="s">
        <v>379</v>
      </c>
      <c r="C41" s="635"/>
      <c r="D41" s="381">
        <v>540919433</v>
      </c>
      <c r="E41" s="381">
        <v>24714903</v>
      </c>
      <c r="F41" s="378">
        <f>+D41+E41</f>
        <v>565634336</v>
      </c>
      <c r="G41" s="381">
        <v>565634336</v>
      </c>
      <c r="H41" s="381">
        <f>+G41</f>
        <v>565634336</v>
      </c>
      <c r="I41" s="378">
        <f>+F41-G41</f>
        <v>0</v>
      </c>
      <c r="K41" s="162"/>
    </row>
    <row r="42" spans="1:11" ht="15">
      <c r="A42" s="382"/>
      <c r="B42" s="636" t="s">
        <v>380</v>
      </c>
      <c r="C42" s="637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3"/>
      <c r="B43" s="534"/>
      <c r="C43" s="498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3"/>
      <c r="B44" s="626" t="s">
        <v>382</v>
      </c>
      <c r="C44" s="627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8"/>
    </row>
    <row r="45" spans="1:10" ht="15">
      <c r="A45" s="533"/>
      <c r="B45" s="534"/>
      <c r="C45" s="532" t="s">
        <v>383</v>
      </c>
      <c r="D45" s="378"/>
      <c r="E45" s="378"/>
      <c r="F45" s="378"/>
      <c r="G45" s="378"/>
      <c r="H45" s="378"/>
      <c r="I45" s="378"/>
      <c r="J45" s="488"/>
    </row>
    <row r="46" spans="1:9" ht="15">
      <c r="A46" s="533"/>
      <c r="B46" s="534"/>
      <c r="C46" s="532" t="s">
        <v>384</v>
      </c>
      <c r="D46" s="378"/>
      <c r="E46" s="378"/>
      <c r="F46" s="378"/>
      <c r="G46" s="378"/>
      <c r="H46" s="378"/>
      <c r="I46" s="378"/>
    </row>
    <row r="47" spans="1:11" ht="15">
      <c r="A47" s="533"/>
      <c r="B47" s="534"/>
      <c r="C47" s="536"/>
      <c r="D47" s="378"/>
      <c r="E47" s="378"/>
      <c r="F47" s="378"/>
      <c r="G47" s="378"/>
      <c r="H47" s="378"/>
      <c r="I47" s="378"/>
      <c r="K47" s="488"/>
    </row>
    <row r="48" spans="1:11" ht="15">
      <c r="A48" s="623" t="s">
        <v>385</v>
      </c>
      <c r="B48" s="624"/>
      <c r="C48" s="625"/>
      <c r="D48" s="630">
        <f aca="true" t="shared" si="2" ref="D48:I48">+D10+D11+D12+D13+D14+D15+D16+D17+D33+D41+D42+D44</f>
        <v>540919433</v>
      </c>
      <c r="E48" s="630">
        <f t="shared" si="2"/>
        <v>24984206.98</v>
      </c>
      <c r="F48" s="630">
        <f t="shared" si="2"/>
        <v>565903639.98</v>
      </c>
      <c r="G48" s="630">
        <f>+G10+G11+G12+G13+G14+G15+G16+G17+G33+G41+G42+G44</f>
        <v>565903639.98</v>
      </c>
      <c r="H48" s="630">
        <f t="shared" si="2"/>
        <v>565903639.98</v>
      </c>
      <c r="I48" s="630">
        <f t="shared" si="2"/>
        <v>269303.98</v>
      </c>
      <c r="K48" s="488"/>
    </row>
    <row r="49" spans="1:11" ht="15">
      <c r="A49" s="623" t="s">
        <v>386</v>
      </c>
      <c r="B49" s="624"/>
      <c r="C49" s="625"/>
      <c r="D49" s="630"/>
      <c r="E49" s="630"/>
      <c r="F49" s="630"/>
      <c r="G49" s="630"/>
      <c r="H49" s="630"/>
      <c r="I49" s="630"/>
      <c r="J49" s="162"/>
      <c r="K49" s="162"/>
    </row>
    <row r="50" spans="1:9" ht="15">
      <c r="A50" s="628"/>
      <c r="B50" s="638"/>
      <c r="C50" s="639"/>
      <c r="D50" s="630"/>
      <c r="E50" s="630"/>
      <c r="F50" s="630"/>
      <c r="G50" s="630"/>
      <c r="H50" s="630"/>
      <c r="I50" s="630"/>
    </row>
    <row r="51" spans="1:9" ht="15">
      <c r="A51" s="623" t="s">
        <v>387</v>
      </c>
      <c r="B51" s="624"/>
      <c r="C51" s="625"/>
      <c r="D51" s="385"/>
      <c r="E51" s="385"/>
      <c r="F51" s="385"/>
      <c r="G51" s="385"/>
      <c r="H51" s="385"/>
      <c r="I51" s="386"/>
    </row>
    <row r="52" spans="1:9" ht="15">
      <c r="A52" s="533"/>
      <c r="B52" s="534"/>
      <c r="C52" s="536"/>
      <c r="D52" s="386"/>
      <c r="E52" s="386"/>
      <c r="F52" s="386"/>
      <c r="G52" s="386"/>
      <c r="H52" s="386"/>
      <c r="I52" s="386"/>
    </row>
    <row r="53" spans="1:10" ht="15">
      <c r="A53" s="623" t="s">
        <v>388</v>
      </c>
      <c r="B53" s="624"/>
      <c r="C53" s="625"/>
      <c r="D53" s="378"/>
      <c r="E53" s="378"/>
      <c r="F53" s="378"/>
      <c r="G53" s="378"/>
      <c r="H53" s="378"/>
      <c r="I53" s="378"/>
      <c r="J53" s="162"/>
    </row>
    <row r="54" spans="1:11" ht="15">
      <c r="A54" s="533"/>
      <c r="B54" s="626" t="s">
        <v>389</v>
      </c>
      <c r="C54" s="627"/>
      <c r="D54" s="378">
        <f aca="true" t="shared" si="3" ref="D54:I54">SUM(D55:D70)</f>
        <v>0</v>
      </c>
      <c r="E54" s="387">
        <f>SUM(E55:E70)</f>
        <v>4103581</v>
      </c>
      <c r="F54" s="387">
        <f t="shared" si="3"/>
        <v>4103581</v>
      </c>
      <c r="G54" s="387">
        <f t="shared" si="3"/>
        <v>4103581</v>
      </c>
      <c r="H54" s="387">
        <f t="shared" si="3"/>
        <v>4103581</v>
      </c>
      <c r="I54" s="387">
        <f t="shared" si="3"/>
        <v>4103581</v>
      </c>
      <c r="J54" s="348"/>
      <c r="K54" s="348"/>
    </row>
    <row r="55" spans="1:11" ht="15">
      <c r="A55" s="628"/>
      <c r="B55" s="631"/>
      <c r="C55" s="532" t="s">
        <v>390</v>
      </c>
      <c r="D55" s="632"/>
      <c r="E55" s="632"/>
      <c r="F55" s="632"/>
      <c r="G55" s="632"/>
      <c r="H55" s="632"/>
      <c r="I55" s="632"/>
      <c r="K55" s="488"/>
    </row>
    <row r="56" spans="1:11" ht="15">
      <c r="A56" s="628"/>
      <c r="B56" s="631"/>
      <c r="C56" s="532" t="s">
        <v>391</v>
      </c>
      <c r="D56" s="632"/>
      <c r="E56" s="632"/>
      <c r="F56" s="632"/>
      <c r="G56" s="632"/>
      <c r="H56" s="632"/>
      <c r="I56" s="632"/>
      <c r="K56" s="488"/>
    </row>
    <row r="57" spans="1:9" ht="15">
      <c r="A57" s="628"/>
      <c r="B57" s="631"/>
      <c r="C57" s="532" t="s">
        <v>392</v>
      </c>
      <c r="D57" s="632"/>
      <c r="E57" s="632"/>
      <c r="F57" s="632"/>
      <c r="G57" s="632"/>
      <c r="H57" s="632"/>
      <c r="I57" s="632"/>
    </row>
    <row r="58" spans="1:9" ht="15">
      <c r="A58" s="628"/>
      <c r="B58" s="631"/>
      <c r="C58" s="532" t="s">
        <v>393</v>
      </c>
      <c r="D58" s="632"/>
      <c r="E58" s="632"/>
      <c r="F58" s="632"/>
      <c r="G58" s="632"/>
      <c r="H58" s="632"/>
      <c r="I58" s="632"/>
    </row>
    <row r="59" spans="1:9" ht="15">
      <c r="A59" s="628"/>
      <c r="B59" s="631"/>
      <c r="C59" s="532" t="s">
        <v>394</v>
      </c>
      <c r="D59" s="632"/>
      <c r="E59" s="632"/>
      <c r="F59" s="632"/>
      <c r="G59" s="632"/>
      <c r="H59" s="632"/>
      <c r="I59" s="632"/>
    </row>
    <row r="60" spans="1:9" ht="15">
      <c r="A60" s="628"/>
      <c r="B60" s="631"/>
      <c r="C60" s="532" t="s">
        <v>395</v>
      </c>
      <c r="D60" s="632"/>
      <c r="E60" s="632"/>
      <c r="F60" s="632"/>
      <c r="G60" s="632"/>
      <c r="H60" s="632"/>
      <c r="I60" s="632"/>
    </row>
    <row r="61" spans="1:9" ht="15">
      <c r="A61" s="628"/>
      <c r="B61" s="631"/>
      <c r="C61" s="532" t="s">
        <v>396</v>
      </c>
      <c r="D61" s="632"/>
      <c r="E61" s="632"/>
      <c r="F61" s="632"/>
      <c r="G61" s="632"/>
      <c r="H61" s="632"/>
      <c r="I61" s="632"/>
    </row>
    <row r="62" spans="1:9" ht="15">
      <c r="A62" s="628"/>
      <c r="B62" s="631"/>
      <c r="C62" s="532" t="s">
        <v>397</v>
      </c>
      <c r="D62" s="632"/>
      <c r="E62" s="632"/>
      <c r="F62" s="632"/>
      <c r="G62" s="632"/>
      <c r="H62" s="632"/>
      <c r="I62" s="632"/>
    </row>
    <row r="63" spans="1:9" ht="15">
      <c r="A63" s="628"/>
      <c r="B63" s="631"/>
      <c r="C63" s="532" t="s">
        <v>398</v>
      </c>
      <c r="D63" s="632"/>
      <c r="E63" s="632"/>
      <c r="F63" s="632"/>
      <c r="G63" s="632"/>
      <c r="H63" s="632"/>
      <c r="I63" s="632"/>
    </row>
    <row r="64" spans="1:11" ht="15">
      <c r="A64" s="533"/>
      <c r="B64" s="534"/>
      <c r="C64" s="532" t="s">
        <v>399</v>
      </c>
      <c r="D64" s="379">
        <v>0</v>
      </c>
      <c r="E64" s="379">
        <v>4103581</v>
      </c>
      <c r="F64" s="378">
        <f>+D64+E64</f>
        <v>4103581</v>
      </c>
      <c r="G64" s="378">
        <v>4103581</v>
      </c>
      <c r="H64" s="378">
        <v>4103581</v>
      </c>
      <c r="I64" s="378">
        <f>+H64-D64</f>
        <v>4103581</v>
      </c>
      <c r="K64" s="345"/>
    </row>
    <row r="65" spans="1:11" ht="15">
      <c r="A65" s="628"/>
      <c r="B65" s="631"/>
      <c r="C65" s="532" t="s">
        <v>400</v>
      </c>
      <c r="D65" s="632"/>
      <c r="E65" s="632"/>
      <c r="F65" s="632"/>
      <c r="G65" s="632"/>
      <c r="H65" s="632"/>
      <c r="I65" s="632"/>
      <c r="K65" s="345"/>
    </row>
    <row r="66" spans="1:9" ht="15">
      <c r="A66" s="628"/>
      <c r="B66" s="631"/>
      <c r="C66" s="532" t="s">
        <v>401</v>
      </c>
      <c r="D66" s="632"/>
      <c r="E66" s="632"/>
      <c r="F66" s="632"/>
      <c r="G66" s="632"/>
      <c r="H66" s="632"/>
      <c r="I66" s="632"/>
    </row>
    <row r="67" spans="1:9" ht="15">
      <c r="A67" s="628"/>
      <c r="B67" s="631"/>
      <c r="C67" s="532" t="s">
        <v>402</v>
      </c>
      <c r="D67" s="632"/>
      <c r="E67" s="632"/>
      <c r="F67" s="632"/>
      <c r="G67" s="632"/>
      <c r="H67" s="632"/>
      <c r="I67" s="632"/>
    </row>
    <row r="68" spans="1:9" ht="15">
      <c r="A68" s="628"/>
      <c r="B68" s="631"/>
      <c r="C68" s="532" t="s">
        <v>403</v>
      </c>
      <c r="D68" s="632"/>
      <c r="E68" s="632"/>
      <c r="F68" s="632"/>
      <c r="G68" s="632"/>
      <c r="H68" s="632"/>
      <c r="I68" s="632"/>
    </row>
    <row r="69" spans="1:9" ht="15">
      <c r="A69" s="628"/>
      <c r="B69" s="631"/>
      <c r="C69" s="532" t="s">
        <v>404</v>
      </c>
      <c r="D69" s="632"/>
      <c r="E69" s="632"/>
      <c r="F69" s="632"/>
      <c r="G69" s="632"/>
      <c r="H69" s="632"/>
      <c r="I69" s="632"/>
    </row>
    <row r="70" spans="1:9" ht="15">
      <c r="A70" s="628"/>
      <c r="B70" s="631"/>
      <c r="C70" s="532" t="s">
        <v>405</v>
      </c>
      <c r="D70" s="632"/>
      <c r="E70" s="632"/>
      <c r="F70" s="632"/>
      <c r="G70" s="632"/>
      <c r="H70" s="632"/>
      <c r="I70" s="632"/>
    </row>
    <row r="71" spans="1:9" ht="15">
      <c r="A71" s="388"/>
      <c r="B71" s="640" t="s">
        <v>406</v>
      </c>
      <c r="C71" s="641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3"/>
      <c r="B73" s="534"/>
      <c r="C73" s="532" t="s">
        <v>408</v>
      </c>
      <c r="D73" s="378"/>
      <c r="E73" s="378"/>
      <c r="F73" s="378"/>
      <c r="G73" s="378"/>
      <c r="H73" s="378"/>
      <c r="I73" s="378"/>
    </row>
    <row r="74" spans="1:9" ht="15">
      <c r="A74" s="533"/>
      <c r="B74" s="534"/>
      <c r="C74" s="532" t="s">
        <v>409</v>
      </c>
      <c r="D74" s="378"/>
      <c r="E74" s="378"/>
      <c r="F74" s="378"/>
      <c r="G74" s="378"/>
      <c r="H74" s="378"/>
      <c r="I74" s="378"/>
    </row>
    <row r="75" spans="1:9" ht="15">
      <c r="A75" s="533"/>
      <c r="B75" s="534"/>
      <c r="C75" s="532" t="s">
        <v>410</v>
      </c>
      <c r="D75" s="378"/>
      <c r="E75" s="378"/>
      <c r="F75" s="378"/>
      <c r="G75" s="378"/>
      <c r="H75" s="378"/>
      <c r="I75" s="378"/>
    </row>
    <row r="76" spans="1:9" ht="15">
      <c r="A76" s="533"/>
      <c r="B76" s="626" t="s">
        <v>411</v>
      </c>
      <c r="C76" s="627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28"/>
      <c r="B77" s="631"/>
      <c r="C77" s="532" t="s">
        <v>412</v>
      </c>
      <c r="D77" s="632"/>
      <c r="E77" s="632"/>
      <c r="F77" s="632"/>
      <c r="G77" s="632"/>
      <c r="H77" s="632"/>
      <c r="I77" s="632"/>
    </row>
    <row r="78" spans="1:9" ht="15">
      <c r="A78" s="628"/>
      <c r="B78" s="631"/>
      <c r="C78" s="532" t="s">
        <v>413</v>
      </c>
      <c r="D78" s="632"/>
      <c r="E78" s="632"/>
      <c r="F78" s="632"/>
      <c r="G78" s="632"/>
      <c r="H78" s="632"/>
      <c r="I78" s="632"/>
    </row>
    <row r="79" spans="1:9" ht="15">
      <c r="A79" s="533"/>
      <c r="B79" s="534"/>
      <c r="C79" s="532" t="s">
        <v>414</v>
      </c>
      <c r="D79" s="378"/>
      <c r="E79" s="378"/>
      <c r="F79" s="378"/>
      <c r="G79" s="378"/>
      <c r="H79" s="378"/>
      <c r="I79" s="378"/>
    </row>
    <row r="80" spans="1:9" ht="15">
      <c r="A80" s="628"/>
      <c r="B80" s="626" t="s">
        <v>415</v>
      </c>
      <c r="C80" s="627"/>
      <c r="D80" s="632"/>
      <c r="E80" s="632"/>
      <c r="F80" s="632"/>
      <c r="G80" s="632"/>
      <c r="H80" s="632"/>
      <c r="I80" s="632"/>
    </row>
    <row r="81" spans="1:9" ht="15">
      <c r="A81" s="628"/>
      <c r="B81" s="626" t="s">
        <v>416</v>
      </c>
      <c r="C81" s="627"/>
      <c r="D81" s="632"/>
      <c r="E81" s="632"/>
      <c r="F81" s="632"/>
      <c r="G81" s="632"/>
      <c r="H81" s="632"/>
      <c r="I81" s="632"/>
    </row>
    <row r="82" spans="1:9" ht="15">
      <c r="A82" s="533"/>
      <c r="B82" s="626" t="s">
        <v>417</v>
      </c>
      <c r="C82" s="627"/>
      <c r="D82" s="378"/>
      <c r="E82" s="378"/>
      <c r="F82" s="378"/>
      <c r="G82" s="378"/>
      <c r="H82" s="378"/>
      <c r="I82" s="378"/>
    </row>
    <row r="83" spans="1:9" ht="15">
      <c r="A83" s="533"/>
      <c r="B83" s="631"/>
      <c r="C83" s="639"/>
      <c r="D83" s="386"/>
      <c r="E83" s="386"/>
      <c r="F83" s="386"/>
      <c r="G83" s="386"/>
      <c r="H83" s="386"/>
      <c r="I83" s="386"/>
    </row>
    <row r="84" spans="1:9" ht="15">
      <c r="A84" s="623" t="s">
        <v>418</v>
      </c>
      <c r="B84" s="624"/>
      <c r="C84" s="625"/>
      <c r="D84" s="642">
        <f>+D54+D71+D76+D80</f>
        <v>0</v>
      </c>
      <c r="E84" s="642">
        <f>+E54+E71+E76+E80</f>
        <v>4103581</v>
      </c>
      <c r="F84" s="642">
        <f>+F54+F71+F76+F80</f>
        <v>4103581</v>
      </c>
      <c r="G84" s="642">
        <f>+G54+G71+G76</f>
        <v>4103581</v>
      </c>
      <c r="H84" s="642">
        <f>+H54+H71+H76</f>
        <v>4103581</v>
      </c>
      <c r="I84" s="642">
        <f>+H84-D84</f>
        <v>4103581</v>
      </c>
    </row>
    <row r="85" spans="1:9" ht="15">
      <c r="A85" s="623" t="s">
        <v>419</v>
      </c>
      <c r="B85" s="624"/>
      <c r="C85" s="625"/>
      <c r="D85" s="642"/>
      <c r="E85" s="642"/>
      <c r="F85" s="642"/>
      <c r="G85" s="642"/>
      <c r="H85" s="642"/>
      <c r="I85" s="642">
        <f>+H85-D85</f>
        <v>0</v>
      </c>
    </row>
    <row r="86" spans="1:9" ht="15">
      <c r="A86" s="533"/>
      <c r="B86" s="631"/>
      <c r="C86" s="639"/>
      <c r="D86" s="386"/>
      <c r="E86" s="386"/>
      <c r="F86" s="386"/>
      <c r="G86" s="386"/>
      <c r="H86" s="386"/>
      <c r="I86" s="386"/>
    </row>
    <row r="87" spans="1:9" ht="15">
      <c r="A87" s="623" t="s">
        <v>420</v>
      </c>
      <c r="B87" s="624"/>
      <c r="C87" s="625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3"/>
      <c r="B88" s="626" t="s">
        <v>421</v>
      </c>
      <c r="C88" s="627"/>
      <c r="D88" s="378">
        <v>0</v>
      </c>
      <c r="E88" s="378"/>
      <c r="F88" s="378"/>
      <c r="G88" s="378"/>
      <c r="H88" s="378"/>
      <c r="I88" s="378"/>
    </row>
    <row r="89" spans="1:9" ht="15">
      <c r="A89" s="533"/>
      <c r="B89" s="631"/>
      <c r="C89" s="639"/>
      <c r="D89" s="378"/>
      <c r="E89" s="378"/>
      <c r="F89" s="378"/>
      <c r="G89" s="378"/>
      <c r="H89" s="378"/>
      <c r="I89" s="378"/>
    </row>
    <row r="90" spans="1:11" ht="15">
      <c r="A90" s="623" t="s">
        <v>422</v>
      </c>
      <c r="B90" s="624"/>
      <c r="C90" s="625"/>
      <c r="D90" s="387">
        <f>+D48+D84+D87</f>
        <v>540919433</v>
      </c>
      <c r="E90" s="387">
        <f>+E48+E84+E87</f>
        <v>29087787.98</v>
      </c>
      <c r="F90" s="387">
        <f>+F48+F84+F87</f>
        <v>570007220.98</v>
      </c>
      <c r="G90" s="387">
        <f>+G48+G84+G87</f>
        <v>570007220.98</v>
      </c>
      <c r="H90" s="387">
        <f>+H48+H84+H87</f>
        <v>570007220.98</v>
      </c>
      <c r="I90" s="387">
        <f>+H90-D90</f>
        <v>29087787.98000002</v>
      </c>
      <c r="K90" s="345"/>
    </row>
    <row r="91" spans="1:11" ht="15">
      <c r="A91" s="533"/>
      <c r="B91" s="631"/>
      <c r="C91" s="639"/>
      <c r="D91" s="378"/>
      <c r="E91" s="378"/>
      <c r="F91" s="378"/>
      <c r="G91" s="378"/>
      <c r="H91" s="378"/>
      <c r="I91" s="378"/>
      <c r="K91" s="345"/>
    </row>
    <row r="92" spans="1:9" ht="15">
      <c r="A92" s="533"/>
      <c r="B92" s="643" t="s">
        <v>423</v>
      </c>
      <c r="C92" s="625"/>
      <c r="D92" s="378"/>
      <c r="E92" s="378"/>
      <c r="F92" s="378"/>
      <c r="G92" s="378"/>
      <c r="H92" s="378"/>
      <c r="I92" s="378"/>
    </row>
    <row r="93" spans="1:11" ht="15">
      <c r="A93" s="628"/>
      <c r="B93" s="626" t="s">
        <v>424</v>
      </c>
      <c r="C93" s="627"/>
      <c r="D93" s="632"/>
      <c r="E93" s="632"/>
      <c r="F93" s="632"/>
      <c r="G93" s="632"/>
      <c r="H93" s="632"/>
      <c r="I93" s="632"/>
      <c r="K93" s="162"/>
    </row>
    <row r="94" spans="1:9" ht="15">
      <c r="A94" s="628"/>
      <c r="B94" s="626" t="s">
        <v>425</v>
      </c>
      <c r="C94" s="627"/>
      <c r="D94" s="632"/>
      <c r="E94" s="632"/>
      <c r="F94" s="632"/>
      <c r="G94" s="632"/>
      <c r="H94" s="632"/>
      <c r="I94" s="632"/>
    </row>
    <row r="95" spans="1:9" ht="15">
      <c r="A95" s="628"/>
      <c r="B95" s="626" t="s">
        <v>426</v>
      </c>
      <c r="C95" s="627"/>
      <c r="D95" s="632"/>
      <c r="E95" s="632"/>
      <c r="F95" s="632"/>
      <c r="G95" s="632"/>
      <c r="H95" s="632"/>
      <c r="I95" s="632"/>
    </row>
    <row r="96" spans="1:9" ht="15">
      <c r="A96" s="628"/>
      <c r="B96" s="626" t="s">
        <v>427</v>
      </c>
      <c r="C96" s="627"/>
      <c r="D96" s="632"/>
      <c r="E96" s="632"/>
      <c r="F96" s="632"/>
      <c r="G96" s="632"/>
      <c r="H96" s="632"/>
      <c r="I96" s="632"/>
    </row>
    <row r="97" spans="1:9" ht="15">
      <c r="A97" s="628"/>
      <c r="B97" s="626" t="s">
        <v>321</v>
      </c>
      <c r="C97" s="627"/>
      <c r="D97" s="632"/>
      <c r="E97" s="632"/>
      <c r="F97" s="632"/>
      <c r="G97" s="632"/>
      <c r="H97" s="632"/>
      <c r="I97" s="632"/>
    </row>
    <row r="98" spans="1:9" ht="15">
      <c r="A98" s="628"/>
      <c r="B98" s="643" t="s">
        <v>428</v>
      </c>
      <c r="C98" s="625"/>
      <c r="D98" s="630">
        <f aca="true" t="shared" si="4" ref="D98:I98">+D93+D95</f>
        <v>0</v>
      </c>
      <c r="E98" s="630">
        <f t="shared" si="4"/>
        <v>0</v>
      </c>
      <c r="F98" s="630">
        <f t="shared" si="4"/>
        <v>0</v>
      </c>
      <c r="G98" s="630">
        <f t="shared" si="4"/>
        <v>0</v>
      </c>
      <c r="H98" s="630">
        <f t="shared" si="4"/>
        <v>0</v>
      </c>
      <c r="I98" s="630">
        <f t="shared" si="4"/>
        <v>0</v>
      </c>
    </row>
    <row r="99" spans="1:9" ht="15">
      <c r="A99" s="628"/>
      <c r="B99" s="643" t="s">
        <v>429</v>
      </c>
      <c r="C99" s="625"/>
      <c r="D99" s="630"/>
      <c r="E99" s="630"/>
      <c r="F99" s="630"/>
      <c r="G99" s="630"/>
      <c r="H99" s="630"/>
      <c r="I99" s="630"/>
    </row>
    <row r="100" spans="1:9" ht="5.25" customHeight="1">
      <c r="A100" s="388"/>
      <c r="B100" s="644"/>
      <c r="C100" s="645"/>
      <c r="D100" s="394"/>
      <c r="E100" s="394"/>
      <c r="F100" s="394"/>
      <c r="G100" s="394"/>
      <c r="H100" s="394"/>
      <c r="I100" s="394"/>
    </row>
    <row r="102" ht="15.75" customHeight="1"/>
    <row r="104" ht="15"/>
    <row r="105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SheetLayoutView="100" zoomScalePageLayoutView="0" workbookViewId="0" topLeftCell="A1">
      <selection activeCell="B26" sqref="B26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46" t="str">
        <f>+'FORMATO 5'!A1:I1</f>
        <v>COLEGIO DE ESTUDIOS CIENTÍFICOS Y TECNOLÓGICOS DEL ESTADO DE TLAXCALA</v>
      </c>
      <c r="B1" s="647"/>
      <c r="C1" s="647"/>
      <c r="D1" s="647"/>
      <c r="E1" s="647"/>
      <c r="F1" s="647"/>
      <c r="G1" s="647"/>
      <c r="H1" s="648"/>
    </row>
    <row r="2" spans="1:8" ht="15">
      <c r="A2" s="649" t="s">
        <v>430</v>
      </c>
      <c r="B2" s="650"/>
      <c r="C2" s="650"/>
      <c r="D2" s="650"/>
      <c r="E2" s="650"/>
      <c r="F2" s="650"/>
      <c r="G2" s="650"/>
      <c r="H2" s="651"/>
    </row>
    <row r="3" spans="1:8" ht="15">
      <c r="A3" s="649" t="s">
        <v>431</v>
      </c>
      <c r="B3" s="650"/>
      <c r="C3" s="650"/>
      <c r="D3" s="650"/>
      <c r="E3" s="650"/>
      <c r="F3" s="650"/>
      <c r="G3" s="650"/>
      <c r="H3" s="651"/>
    </row>
    <row r="4" spans="1:8" ht="15">
      <c r="A4" s="649" t="str">
        <f>+'FORMATO 5'!A3:I3</f>
        <v>Del 1 de enero al 31 de diciembre de 2022</v>
      </c>
      <c r="B4" s="650"/>
      <c r="C4" s="650"/>
      <c r="D4" s="650"/>
      <c r="E4" s="650"/>
      <c r="F4" s="650"/>
      <c r="G4" s="650"/>
      <c r="H4" s="651"/>
    </row>
    <row r="5" spans="1:8" ht="15">
      <c r="A5" s="652" t="s">
        <v>0</v>
      </c>
      <c r="B5" s="653"/>
      <c r="C5" s="653"/>
      <c r="D5" s="653"/>
      <c r="E5" s="653"/>
      <c r="F5" s="653"/>
      <c r="G5" s="653"/>
      <c r="H5" s="654"/>
    </row>
    <row r="6" spans="1:8" ht="15">
      <c r="A6" s="574" t="s">
        <v>1</v>
      </c>
      <c r="B6" s="576"/>
      <c r="C6" s="655" t="s">
        <v>432</v>
      </c>
      <c r="D6" s="656"/>
      <c r="E6" s="656"/>
      <c r="F6" s="656"/>
      <c r="G6" s="657"/>
      <c r="H6" s="537" t="s">
        <v>433</v>
      </c>
    </row>
    <row r="7" spans="1:8" ht="15">
      <c r="A7" s="577"/>
      <c r="B7" s="579"/>
      <c r="C7" s="396" t="s">
        <v>3</v>
      </c>
      <c r="D7" s="396" t="s">
        <v>342</v>
      </c>
      <c r="E7" s="658" t="s">
        <v>343</v>
      </c>
      <c r="F7" s="658" t="s">
        <v>294</v>
      </c>
      <c r="G7" s="658" t="s">
        <v>297</v>
      </c>
      <c r="H7" s="551" t="s">
        <v>434</v>
      </c>
    </row>
    <row r="8" spans="1:8" ht="15">
      <c r="A8" s="580"/>
      <c r="B8" s="582"/>
      <c r="C8" s="397" t="s">
        <v>435</v>
      </c>
      <c r="D8" s="397" t="s">
        <v>346</v>
      </c>
      <c r="E8" s="659"/>
      <c r="F8" s="659"/>
      <c r="G8" s="659"/>
      <c r="H8" s="398"/>
    </row>
    <row r="9" spans="1:10" ht="15">
      <c r="A9" s="660" t="s">
        <v>436</v>
      </c>
      <c r="B9" s="661"/>
      <c r="C9" s="399">
        <f aca="true" t="shared" si="0" ref="C9:H9">+C10+C18+C29+C40+C51+C62+C66+C76</f>
        <v>540919433.01</v>
      </c>
      <c r="D9" s="400">
        <f t="shared" si="0"/>
        <v>24984206.969999995</v>
      </c>
      <c r="E9" s="401">
        <f t="shared" si="0"/>
        <v>565903639.98</v>
      </c>
      <c r="F9" s="402">
        <f t="shared" si="0"/>
        <v>565903639.98</v>
      </c>
      <c r="G9" s="403">
        <f t="shared" si="0"/>
        <v>548786980.1300001</v>
      </c>
      <c r="H9" s="403">
        <f t="shared" si="0"/>
        <v>0</v>
      </c>
      <c r="J9" s="162"/>
    </row>
    <row r="10" spans="1:10" ht="15">
      <c r="A10" s="662" t="s">
        <v>437</v>
      </c>
      <c r="B10" s="663"/>
      <c r="C10" s="541">
        <f>SUM(C11:C17)</f>
        <v>498680001.01</v>
      </c>
      <c r="D10" s="542">
        <f>SUM(D11:D17)</f>
        <v>15340141.869999997</v>
      </c>
      <c r="E10" s="543">
        <f>SUM(E11:E17)</f>
        <v>514020142.88</v>
      </c>
      <c r="F10" s="404">
        <f>SUM(F11:F17)</f>
        <v>514020142.88</v>
      </c>
      <c r="G10" s="405">
        <f>SUM(G11:G17)</f>
        <v>501810611.19000006</v>
      </c>
      <c r="H10" s="406">
        <f>+SUM(H11:H17)</f>
        <v>0</v>
      </c>
      <c r="I10" s="407"/>
      <c r="J10" s="348"/>
    </row>
    <row r="11" spans="1:8" ht="15">
      <c r="A11" s="539"/>
      <c r="B11" s="408" t="s">
        <v>438</v>
      </c>
      <c r="C11" s="494">
        <v>242718128</v>
      </c>
      <c r="D11" s="494">
        <v>-29841467.39</v>
      </c>
      <c r="E11" s="494">
        <f>+C11+D11</f>
        <v>212876660.61</v>
      </c>
      <c r="F11" s="494">
        <v>212876660.61</v>
      </c>
      <c r="G11" s="494">
        <v>212851761.13</v>
      </c>
      <c r="H11" s="411">
        <f>+E11-F11</f>
        <v>0</v>
      </c>
    </row>
    <row r="12" spans="1:8" ht="15">
      <c r="A12" s="539"/>
      <c r="B12" s="408" t="s">
        <v>439</v>
      </c>
      <c r="C12" s="494">
        <v>0</v>
      </c>
      <c r="D12" s="494">
        <v>530159.1</v>
      </c>
      <c r="E12" s="494">
        <f aca="true" t="shared" si="1" ref="E12:E17">+C12+D12</f>
        <v>530159.1</v>
      </c>
      <c r="F12" s="494">
        <v>530159.1</v>
      </c>
      <c r="G12" s="494">
        <v>530159.1</v>
      </c>
      <c r="H12" s="496">
        <f aca="true" t="shared" si="2" ref="H12:H17">+E12-F12</f>
        <v>0</v>
      </c>
    </row>
    <row r="13" spans="1:8" ht="15">
      <c r="A13" s="539"/>
      <c r="B13" s="408" t="s">
        <v>440</v>
      </c>
      <c r="C13" s="494">
        <v>70126965</v>
      </c>
      <c r="D13" s="494">
        <v>13889587.67</v>
      </c>
      <c r="E13" s="494">
        <f t="shared" si="1"/>
        <v>84016552.67</v>
      </c>
      <c r="F13" s="494">
        <v>84016552.67</v>
      </c>
      <c r="G13" s="494">
        <v>83777548.89</v>
      </c>
      <c r="H13" s="496">
        <f t="shared" si="2"/>
        <v>0</v>
      </c>
    </row>
    <row r="14" spans="1:8" ht="15">
      <c r="A14" s="539"/>
      <c r="B14" s="408" t="s">
        <v>441</v>
      </c>
      <c r="C14" s="494">
        <v>117218699</v>
      </c>
      <c r="D14" s="494">
        <v>-43938836.92</v>
      </c>
      <c r="E14" s="494">
        <f t="shared" si="1"/>
        <v>73279862.08</v>
      </c>
      <c r="F14" s="494">
        <v>73279862.08</v>
      </c>
      <c r="G14" s="494">
        <v>65869321.8</v>
      </c>
      <c r="H14" s="496">
        <f t="shared" si="2"/>
        <v>0</v>
      </c>
    </row>
    <row r="15" spans="1:8" ht="15">
      <c r="A15" s="539"/>
      <c r="B15" s="408" t="s">
        <v>442</v>
      </c>
      <c r="C15" s="493">
        <v>68616209.01</v>
      </c>
      <c r="D15" s="493">
        <v>74700699.41</v>
      </c>
      <c r="E15" s="493">
        <f>+C15+D15</f>
        <v>143316908.42000002</v>
      </c>
      <c r="F15" s="493">
        <v>143316908.42</v>
      </c>
      <c r="G15" s="493">
        <v>138781820.27</v>
      </c>
      <c r="H15" s="496">
        <f>+E15-F15</f>
        <v>0</v>
      </c>
    </row>
    <row r="16" spans="1:8" ht="15">
      <c r="A16" s="539"/>
      <c r="B16" s="408" t="s">
        <v>443</v>
      </c>
      <c r="C16" s="493">
        <v>0</v>
      </c>
      <c r="D16" s="494">
        <v>0</v>
      </c>
      <c r="E16" s="494">
        <f t="shared" si="1"/>
        <v>0</v>
      </c>
      <c r="F16" s="494">
        <v>0</v>
      </c>
      <c r="G16" s="494">
        <v>0</v>
      </c>
      <c r="H16" s="496">
        <f t="shared" si="2"/>
        <v>0</v>
      </c>
    </row>
    <row r="17" spans="1:8" ht="15">
      <c r="A17" s="539"/>
      <c r="B17" s="408" t="s">
        <v>444</v>
      </c>
      <c r="C17" s="494">
        <v>0</v>
      </c>
      <c r="D17" s="493">
        <v>0</v>
      </c>
      <c r="E17" s="493">
        <f t="shared" si="1"/>
        <v>0</v>
      </c>
      <c r="F17" s="493">
        <v>0</v>
      </c>
      <c r="G17" s="493">
        <v>0</v>
      </c>
      <c r="H17" s="496">
        <f t="shared" si="2"/>
        <v>0</v>
      </c>
    </row>
    <row r="18" spans="1:10" ht="15">
      <c r="A18" s="662" t="s">
        <v>445</v>
      </c>
      <c r="B18" s="663"/>
      <c r="C18" s="541">
        <f>SUM(C19:C28)</f>
        <v>9293180.41</v>
      </c>
      <c r="D18" s="413">
        <f>SUM(D19:D28)</f>
        <v>-1929522.1400000001</v>
      </c>
      <c r="E18" s="414">
        <f>SUM(E19:E28)</f>
        <v>7363658.27</v>
      </c>
      <c r="F18" s="404">
        <f>SUM(F19:F28)</f>
        <v>7363658.27</v>
      </c>
      <c r="G18" s="405">
        <f>SUM(G19:G28)</f>
        <v>6825739.44</v>
      </c>
      <c r="H18" s="406">
        <f>+SUM(H19:H28)</f>
        <v>0</v>
      </c>
      <c r="I18" s="348"/>
      <c r="J18" s="348"/>
    </row>
    <row r="19" spans="1:9" ht="15">
      <c r="A19" s="662"/>
      <c r="B19" s="408" t="s">
        <v>446</v>
      </c>
      <c r="C19" s="415">
        <v>5293268</v>
      </c>
      <c r="D19" s="415">
        <v>-777333.64</v>
      </c>
      <c r="E19" s="415">
        <f aca="true" t="shared" si="3" ref="E19:E28">+C19+D19</f>
        <v>4515934.36</v>
      </c>
      <c r="F19" s="415">
        <v>4515934.36</v>
      </c>
      <c r="G19" s="415">
        <v>4480485.8</v>
      </c>
      <c r="H19" s="415">
        <f>+E19-F19</f>
        <v>0</v>
      </c>
      <c r="I19" s="344"/>
    </row>
    <row r="20" spans="1:9" ht="15">
      <c r="A20" s="662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39"/>
      <c r="B21" s="408" t="s">
        <v>448</v>
      </c>
      <c r="C21" s="415">
        <v>341284</v>
      </c>
      <c r="D21" s="415">
        <v>52414.2</v>
      </c>
      <c r="E21" s="415">
        <f t="shared" si="3"/>
        <v>393698.2</v>
      </c>
      <c r="F21" s="415">
        <v>393698.2</v>
      </c>
      <c r="G21" s="415">
        <v>393698.2</v>
      </c>
      <c r="H21" s="415">
        <f aca="true" t="shared" si="4" ref="H21:H28">+E21-F21</f>
        <v>0</v>
      </c>
      <c r="I21" s="344"/>
    </row>
    <row r="22" spans="1:9" ht="15">
      <c r="A22" s="539"/>
      <c r="B22" s="408" t="s">
        <v>449</v>
      </c>
      <c r="C22" s="415">
        <v>0</v>
      </c>
      <c r="D22" s="415">
        <v>0</v>
      </c>
      <c r="E22" s="415">
        <f t="shared" si="3"/>
        <v>0</v>
      </c>
      <c r="F22" s="415">
        <v>0</v>
      </c>
      <c r="G22" s="415">
        <v>0</v>
      </c>
      <c r="H22" s="415">
        <f t="shared" si="4"/>
        <v>0</v>
      </c>
      <c r="I22" s="344"/>
    </row>
    <row r="23" spans="1:9" ht="15">
      <c r="A23" s="539"/>
      <c r="B23" s="408" t="s">
        <v>450</v>
      </c>
      <c r="C23" s="415">
        <v>611000</v>
      </c>
      <c r="D23" s="415">
        <v>-284242.23</v>
      </c>
      <c r="E23" s="415">
        <f t="shared" si="3"/>
        <v>326757.77</v>
      </c>
      <c r="F23" s="415">
        <v>326757.77</v>
      </c>
      <c r="G23" s="415">
        <v>325934.58</v>
      </c>
      <c r="H23" s="415">
        <f t="shared" si="4"/>
        <v>0</v>
      </c>
      <c r="I23" s="344"/>
    </row>
    <row r="24" spans="1:9" ht="15">
      <c r="A24" s="539"/>
      <c r="B24" s="408" t="s">
        <v>451</v>
      </c>
      <c r="C24" s="415">
        <v>600000</v>
      </c>
      <c r="D24" s="415">
        <v>-52745.24</v>
      </c>
      <c r="E24" s="415">
        <f t="shared" si="3"/>
        <v>547254.76</v>
      </c>
      <c r="F24" s="415">
        <v>547254.76</v>
      </c>
      <c r="G24" s="415">
        <v>152162.73</v>
      </c>
      <c r="H24" s="415">
        <f t="shared" si="4"/>
        <v>0</v>
      </c>
      <c r="I24" s="344"/>
    </row>
    <row r="25" spans="1:9" ht="15">
      <c r="A25" s="539"/>
      <c r="B25" s="408" t="s">
        <v>452</v>
      </c>
      <c r="C25" s="415">
        <v>954000</v>
      </c>
      <c r="D25" s="415">
        <v>-255081.63</v>
      </c>
      <c r="E25" s="415">
        <f t="shared" si="3"/>
        <v>698918.37</v>
      </c>
      <c r="F25" s="415">
        <v>698918.37</v>
      </c>
      <c r="G25" s="415">
        <v>626418.37</v>
      </c>
      <c r="H25" s="415">
        <f t="shared" si="4"/>
        <v>0</v>
      </c>
      <c r="I25" s="344"/>
    </row>
    <row r="26" spans="1:8" ht="15">
      <c r="A26" s="539"/>
      <c r="B26" s="408" t="s">
        <v>453</v>
      </c>
      <c r="C26" s="415">
        <v>892319.41</v>
      </c>
      <c r="D26" s="415">
        <v>-540953.74</v>
      </c>
      <c r="E26" s="415">
        <f t="shared" si="3"/>
        <v>351365.67000000004</v>
      </c>
      <c r="F26" s="415">
        <v>351365.67</v>
      </c>
      <c r="G26" s="415">
        <v>351365.67</v>
      </c>
      <c r="H26" s="415">
        <f t="shared" si="4"/>
        <v>0</v>
      </c>
    </row>
    <row r="27" spans="1:8" ht="15">
      <c r="A27" s="539"/>
      <c r="B27" s="408" t="s">
        <v>454</v>
      </c>
      <c r="C27" s="415">
        <v>0</v>
      </c>
      <c r="D27" s="415">
        <v>0</v>
      </c>
      <c r="E27" s="415">
        <f t="shared" si="3"/>
        <v>0</v>
      </c>
      <c r="F27" s="415">
        <v>0</v>
      </c>
      <c r="G27" s="415">
        <v>0</v>
      </c>
      <c r="H27" s="415">
        <f t="shared" si="4"/>
        <v>0</v>
      </c>
    </row>
    <row r="28" spans="1:8" ht="15">
      <c r="A28" s="539"/>
      <c r="B28" s="408" t="s">
        <v>455</v>
      </c>
      <c r="C28" s="415">
        <v>601309</v>
      </c>
      <c r="D28" s="415">
        <v>-71579.86</v>
      </c>
      <c r="E28" s="415">
        <f t="shared" si="3"/>
        <v>529729.14</v>
      </c>
      <c r="F28" s="415">
        <v>529729.14</v>
      </c>
      <c r="G28" s="415">
        <v>495674.09</v>
      </c>
      <c r="H28" s="415">
        <f t="shared" si="4"/>
        <v>0</v>
      </c>
    </row>
    <row r="29" spans="1:10" ht="15">
      <c r="A29" s="662" t="s">
        <v>456</v>
      </c>
      <c r="B29" s="663"/>
      <c r="C29" s="412">
        <f>SUM(C30:C39)</f>
        <v>31413360.959999997</v>
      </c>
      <c r="D29" s="435">
        <f>SUM(D30:D39)</f>
        <v>10731192.02</v>
      </c>
      <c r="E29" s="414">
        <f>SUM(E30:E39)</f>
        <v>42144552.980000004</v>
      </c>
      <c r="F29" s="404">
        <f>SUM(F30:F39)</f>
        <v>42144552.980000004</v>
      </c>
      <c r="G29" s="405">
        <f>SUM(G30:G39)</f>
        <v>37871342.93</v>
      </c>
      <c r="H29" s="406">
        <f>+SUM(H30:H39)</f>
        <v>0</v>
      </c>
      <c r="I29" s="348"/>
      <c r="J29" s="348"/>
    </row>
    <row r="30" spans="1:10" ht="15">
      <c r="A30" s="539"/>
      <c r="B30" s="408" t="s">
        <v>457</v>
      </c>
      <c r="C30" s="415">
        <v>4674600</v>
      </c>
      <c r="D30" s="415">
        <v>939108.61</v>
      </c>
      <c r="E30" s="415">
        <f>+C30+D30</f>
        <v>5613708.61</v>
      </c>
      <c r="F30" s="415">
        <v>5613708.61</v>
      </c>
      <c r="G30" s="415">
        <v>5334280.37</v>
      </c>
      <c r="H30" s="409">
        <f>+E30-F30</f>
        <v>0</v>
      </c>
      <c r="I30" s="344"/>
      <c r="J30" s="344"/>
    </row>
    <row r="31" spans="1:10" ht="15">
      <c r="A31" s="539"/>
      <c r="B31" s="408" t="s">
        <v>458</v>
      </c>
      <c r="C31" s="415">
        <v>3316700</v>
      </c>
      <c r="D31" s="415">
        <v>-1794953.24</v>
      </c>
      <c r="E31" s="415">
        <f>+C31+D31</f>
        <v>1521746.76</v>
      </c>
      <c r="F31" s="415">
        <v>1521746.76</v>
      </c>
      <c r="G31" s="415">
        <v>1521746.76</v>
      </c>
      <c r="H31" s="409">
        <f>+E31-F31</f>
        <v>0</v>
      </c>
      <c r="I31" s="344"/>
      <c r="J31" s="348"/>
    </row>
    <row r="32" spans="1:10" ht="15">
      <c r="A32" s="539"/>
      <c r="B32" s="408" t="s">
        <v>459</v>
      </c>
      <c r="C32" s="415">
        <v>15782042.37</v>
      </c>
      <c r="D32" s="415">
        <v>-1289262.67</v>
      </c>
      <c r="E32" s="415">
        <f>+C32+D32</f>
        <v>14492779.7</v>
      </c>
      <c r="F32" s="415">
        <v>14492779.7</v>
      </c>
      <c r="G32" s="415">
        <v>14492725.34</v>
      </c>
      <c r="H32" s="409">
        <f>+E32-F32</f>
        <v>0</v>
      </c>
      <c r="I32" s="344"/>
      <c r="J32" s="345"/>
    </row>
    <row r="33" spans="1:9" ht="15">
      <c r="A33" s="539"/>
      <c r="B33" s="408" t="s">
        <v>460</v>
      </c>
      <c r="C33" s="415">
        <v>306966.7</v>
      </c>
      <c r="D33" s="415">
        <v>67164.41</v>
      </c>
      <c r="E33" s="415">
        <f>+C33+D33</f>
        <v>374131.11</v>
      </c>
      <c r="F33" s="415">
        <v>374131.11</v>
      </c>
      <c r="G33" s="415">
        <v>373752.66</v>
      </c>
      <c r="H33" s="409">
        <f>+E33-F33</f>
        <v>0</v>
      </c>
      <c r="I33" s="344"/>
    </row>
    <row r="34" spans="1:9" ht="15">
      <c r="A34" s="662"/>
      <c r="B34" s="408" t="s">
        <v>461</v>
      </c>
      <c r="C34" s="415">
        <v>1172573</v>
      </c>
      <c r="D34" s="415">
        <v>-618533.11</v>
      </c>
      <c r="E34" s="415">
        <f>+C34+D34</f>
        <v>554039.89</v>
      </c>
      <c r="F34" s="415">
        <v>554039.89</v>
      </c>
      <c r="G34" s="415">
        <v>554039.89</v>
      </c>
      <c r="H34" s="489">
        <f>+E34-F34</f>
        <v>0</v>
      </c>
      <c r="I34" s="344"/>
    </row>
    <row r="35" spans="1:9" ht="15">
      <c r="A35" s="662"/>
      <c r="B35" s="408" t="s">
        <v>462</v>
      </c>
      <c r="C35" s="415"/>
      <c r="D35" s="415"/>
      <c r="E35" s="415"/>
      <c r="F35" s="415"/>
      <c r="G35" s="415"/>
      <c r="H35" s="489"/>
      <c r="I35" s="344"/>
    </row>
    <row r="36" spans="1:9" ht="15">
      <c r="A36" s="539"/>
      <c r="B36" s="408" t="s">
        <v>463</v>
      </c>
      <c r="C36" s="415">
        <v>214000</v>
      </c>
      <c r="D36" s="415">
        <v>-140106.24</v>
      </c>
      <c r="E36" s="415">
        <f>+C36+D36</f>
        <v>73893.76000000001</v>
      </c>
      <c r="F36" s="415">
        <v>73893.76</v>
      </c>
      <c r="G36" s="415">
        <v>73893.76</v>
      </c>
      <c r="H36" s="409">
        <f>+E36-F36</f>
        <v>0</v>
      </c>
      <c r="I36" s="344"/>
    </row>
    <row r="37" spans="1:9" ht="15">
      <c r="A37" s="539"/>
      <c r="B37" s="408" t="s">
        <v>464</v>
      </c>
      <c r="C37" s="415">
        <v>548900</v>
      </c>
      <c r="D37" s="415">
        <v>-107674.75</v>
      </c>
      <c r="E37" s="415">
        <f>+C37+D37</f>
        <v>441225.25</v>
      </c>
      <c r="F37" s="415">
        <v>441225.25</v>
      </c>
      <c r="G37" s="415">
        <v>441225.25</v>
      </c>
      <c r="H37" s="409">
        <f>+E37-F37</f>
        <v>0</v>
      </c>
      <c r="I37" s="344"/>
    </row>
    <row r="38" spans="1:9" ht="15">
      <c r="A38" s="539"/>
      <c r="B38" s="408" t="s">
        <v>465</v>
      </c>
      <c r="C38" s="415">
        <v>1077481</v>
      </c>
      <c r="D38" s="415">
        <v>-249702.1</v>
      </c>
      <c r="E38" s="415">
        <f>+C38+D38</f>
        <v>827778.9</v>
      </c>
      <c r="F38" s="415">
        <v>827778.9</v>
      </c>
      <c r="G38" s="415">
        <v>827778.9</v>
      </c>
      <c r="H38" s="409">
        <f>+E38-F38</f>
        <v>0</v>
      </c>
      <c r="I38" s="344"/>
    </row>
    <row r="39" spans="1:8" ht="15">
      <c r="A39" s="539"/>
      <c r="B39" s="408" t="s">
        <v>466</v>
      </c>
      <c r="C39" s="415">
        <v>4320097.89</v>
      </c>
      <c r="D39" s="415">
        <v>13925151.11</v>
      </c>
      <c r="E39" s="415">
        <f>+C39+D39</f>
        <v>18245249</v>
      </c>
      <c r="F39" s="415">
        <v>18245249</v>
      </c>
      <c r="G39" s="415">
        <v>14251900</v>
      </c>
      <c r="H39" s="409">
        <f>+E39-F39</f>
        <v>0</v>
      </c>
    </row>
    <row r="40" spans="1:8" ht="15">
      <c r="A40" s="662" t="s">
        <v>467</v>
      </c>
      <c r="B40" s="663"/>
      <c r="C40" s="664">
        <v>0</v>
      </c>
      <c r="D40" s="665">
        <v>0</v>
      </c>
      <c r="E40" s="665">
        <v>0</v>
      </c>
      <c r="F40" s="665">
        <f>+SUM(F42:F50)</f>
        <v>0</v>
      </c>
      <c r="G40" s="665">
        <f>+SUM(G42:G50)</f>
        <v>0</v>
      </c>
      <c r="H40" s="666">
        <f>+SUM(H42:H50)</f>
        <v>0</v>
      </c>
    </row>
    <row r="41" spans="1:8" ht="15">
      <c r="A41" s="662" t="s">
        <v>468</v>
      </c>
      <c r="B41" s="663"/>
      <c r="C41" s="664"/>
      <c r="D41" s="665"/>
      <c r="E41" s="665"/>
      <c r="F41" s="665"/>
      <c r="G41" s="665"/>
      <c r="H41" s="666"/>
    </row>
    <row r="42" spans="1:8" ht="15">
      <c r="A42" s="539"/>
      <c r="B42" s="408" t="s">
        <v>469</v>
      </c>
      <c r="C42" s="494">
        <v>0</v>
      </c>
      <c r="D42" s="410">
        <v>0</v>
      </c>
      <c r="E42" s="410">
        <v>0</v>
      </c>
      <c r="F42" s="410">
        <v>0</v>
      </c>
      <c r="G42" s="410">
        <v>0</v>
      </c>
      <c r="H42" s="496">
        <v>0</v>
      </c>
    </row>
    <row r="43" spans="1:8" ht="15">
      <c r="A43" s="539"/>
      <c r="B43" s="408" t="s">
        <v>470</v>
      </c>
      <c r="C43" s="494">
        <v>0</v>
      </c>
      <c r="D43" s="410">
        <v>0</v>
      </c>
      <c r="E43" s="410">
        <v>0</v>
      </c>
      <c r="F43" s="410">
        <v>0</v>
      </c>
      <c r="G43" s="410">
        <v>0</v>
      </c>
      <c r="H43" s="496">
        <v>0</v>
      </c>
    </row>
    <row r="44" spans="1:8" ht="15">
      <c r="A44" s="539"/>
      <c r="B44" s="408" t="s">
        <v>471</v>
      </c>
      <c r="C44" s="494">
        <v>0</v>
      </c>
      <c r="D44" s="410">
        <v>0</v>
      </c>
      <c r="E44" s="410">
        <v>0</v>
      </c>
      <c r="F44" s="410">
        <v>0</v>
      </c>
      <c r="G44" s="410">
        <v>0</v>
      </c>
      <c r="H44" s="496">
        <v>0</v>
      </c>
    </row>
    <row r="45" spans="1:8" ht="15">
      <c r="A45" s="539"/>
      <c r="B45" s="408" t="s">
        <v>472</v>
      </c>
      <c r="C45" s="494">
        <v>0</v>
      </c>
      <c r="D45" s="410">
        <v>0</v>
      </c>
      <c r="E45" s="410">
        <v>0</v>
      </c>
      <c r="F45" s="410">
        <v>0</v>
      </c>
      <c r="G45" s="410">
        <v>0</v>
      </c>
      <c r="H45" s="496">
        <v>0</v>
      </c>
    </row>
    <row r="46" spans="1:8" ht="15">
      <c r="A46" s="539"/>
      <c r="B46" s="408" t="s">
        <v>473</v>
      </c>
      <c r="C46" s="494">
        <v>0</v>
      </c>
      <c r="D46" s="410">
        <v>0</v>
      </c>
      <c r="E46" s="410">
        <v>0</v>
      </c>
      <c r="F46" s="410">
        <v>0</v>
      </c>
      <c r="G46" s="410">
        <v>0</v>
      </c>
      <c r="H46" s="496">
        <v>0</v>
      </c>
    </row>
    <row r="47" spans="1:8" ht="15">
      <c r="A47" s="539"/>
      <c r="B47" s="408" t="s">
        <v>474</v>
      </c>
      <c r="C47" s="494">
        <v>0</v>
      </c>
      <c r="D47" s="410">
        <v>0</v>
      </c>
      <c r="E47" s="410">
        <v>0</v>
      </c>
      <c r="F47" s="410">
        <v>0</v>
      </c>
      <c r="G47" s="410">
        <v>0</v>
      </c>
      <c r="H47" s="496">
        <v>0</v>
      </c>
    </row>
    <row r="48" spans="1:8" ht="15">
      <c r="A48" s="539"/>
      <c r="B48" s="408" t="s">
        <v>475</v>
      </c>
      <c r="C48" s="494">
        <v>0</v>
      </c>
      <c r="D48" s="410">
        <v>0</v>
      </c>
      <c r="E48" s="410">
        <v>0</v>
      </c>
      <c r="F48" s="410">
        <v>0</v>
      </c>
      <c r="G48" s="410">
        <v>0</v>
      </c>
      <c r="H48" s="496">
        <v>0</v>
      </c>
    </row>
    <row r="49" spans="1:8" ht="15">
      <c r="A49" s="539"/>
      <c r="B49" s="408" t="s">
        <v>476</v>
      </c>
      <c r="C49" s="494">
        <v>0</v>
      </c>
      <c r="D49" s="410">
        <v>0</v>
      </c>
      <c r="E49" s="410">
        <v>0</v>
      </c>
      <c r="F49" s="410">
        <v>0</v>
      </c>
      <c r="G49" s="410">
        <v>0</v>
      </c>
      <c r="H49" s="496">
        <v>0</v>
      </c>
    </row>
    <row r="50" spans="1:8" ht="15">
      <c r="A50" s="539"/>
      <c r="B50" s="408" t="s">
        <v>477</v>
      </c>
      <c r="C50" s="494">
        <v>0</v>
      </c>
      <c r="D50" s="410">
        <v>0</v>
      </c>
      <c r="E50" s="410">
        <v>0</v>
      </c>
      <c r="F50" s="410">
        <v>0</v>
      </c>
      <c r="G50" s="410">
        <v>0</v>
      </c>
      <c r="H50" s="496">
        <v>0</v>
      </c>
    </row>
    <row r="51" spans="1:10" ht="15">
      <c r="A51" s="662" t="s">
        <v>478</v>
      </c>
      <c r="B51" s="663"/>
      <c r="C51" s="664">
        <f>SUM(C53:C61)</f>
        <v>1532890.63</v>
      </c>
      <c r="D51" s="665">
        <f>SUM(D53:D61)</f>
        <v>842395.22</v>
      </c>
      <c r="E51" s="665">
        <f>SUM(E53:E61)</f>
        <v>2375285.85</v>
      </c>
      <c r="F51" s="665">
        <f>SUM(F53:F61)</f>
        <v>2375285.85</v>
      </c>
      <c r="G51" s="665">
        <f>SUM(G53:G61)</f>
        <v>2279286.57</v>
      </c>
      <c r="H51" s="666">
        <f>+SUM(H53:H61)</f>
        <v>0</v>
      </c>
      <c r="I51" s="162"/>
      <c r="J51" s="348"/>
    </row>
    <row r="52" spans="1:10" ht="15">
      <c r="A52" s="662" t="s">
        <v>479</v>
      </c>
      <c r="B52" s="663"/>
      <c r="C52" s="664"/>
      <c r="D52" s="665"/>
      <c r="E52" s="665"/>
      <c r="F52" s="665"/>
      <c r="G52" s="665"/>
      <c r="H52" s="666"/>
      <c r="J52" s="348"/>
    </row>
    <row r="53" spans="1:9" ht="15">
      <c r="A53" s="539"/>
      <c r="B53" s="408" t="s">
        <v>480</v>
      </c>
      <c r="C53" s="494">
        <v>1532890.63</v>
      </c>
      <c r="D53" s="494">
        <v>-106521.9</v>
      </c>
      <c r="E53" s="494">
        <f>+C53+D53</f>
        <v>1426368.73</v>
      </c>
      <c r="F53" s="494">
        <v>1426368.73</v>
      </c>
      <c r="G53" s="494">
        <v>1426368.73</v>
      </c>
      <c r="H53" s="496">
        <f>+E53-F53</f>
        <v>0</v>
      </c>
      <c r="I53" s="344"/>
    </row>
    <row r="54" spans="1:9" ht="15">
      <c r="A54" s="539"/>
      <c r="B54" s="408" t="s">
        <v>481</v>
      </c>
      <c r="C54" s="494">
        <v>0</v>
      </c>
      <c r="D54" s="494"/>
      <c r="E54" s="494">
        <f aca="true" t="shared" si="5" ref="E54:E61">+C54+D54</f>
        <v>0</v>
      </c>
      <c r="F54" s="494"/>
      <c r="G54" s="494"/>
      <c r="H54" s="496">
        <f aca="true" t="shared" si="6" ref="H54:H66">+E54-F54</f>
        <v>0</v>
      </c>
      <c r="I54" s="344"/>
    </row>
    <row r="55" spans="1:9" ht="15">
      <c r="A55" s="416"/>
      <c r="B55" s="408" t="s">
        <v>482</v>
      </c>
      <c r="C55" s="494">
        <v>0</v>
      </c>
      <c r="D55" s="494">
        <v>426880</v>
      </c>
      <c r="E55" s="494">
        <f t="shared" si="5"/>
        <v>426880</v>
      </c>
      <c r="F55" s="494">
        <v>426880</v>
      </c>
      <c r="G55" s="494">
        <v>426880</v>
      </c>
      <c r="H55" s="496">
        <f t="shared" si="6"/>
        <v>0</v>
      </c>
      <c r="I55" s="344"/>
    </row>
    <row r="56" spans="1:9" ht="15">
      <c r="A56" s="539"/>
      <c r="B56" s="408" t="s">
        <v>483</v>
      </c>
      <c r="C56" s="494">
        <v>0</v>
      </c>
      <c r="D56" s="494"/>
      <c r="E56" s="494">
        <f t="shared" si="5"/>
        <v>0</v>
      </c>
      <c r="F56" s="494"/>
      <c r="G56" s="494"/>
      <c r="H56" s="496">
        <f t="shared" si="6"/>
        <v>0</v>
      </c>
      <c r="I56" s="344"/>
    </row>
    <row r="57" spans="1:8" ht="15">
      <c r="A57" s="539" t="s">
        <v>484</v>
      </c>
      <c r="B57" s="408" t="s">
        <v>485</v>
      </c>
      <c r="C57" s="494">
        <v>0</v>
      </c>
      <c r="D57" s="494"/>
      <c r="E57" s="494">
        <f t="shared" si="5"/>
        <v>0</v>
      </c>
      <c r="F57" s="494"/>
      <c r="G57" s="494"/>
      <c r="H57" s="496">
        <f t="shared" si="6"/>
        <v>0</v>
      </c>
    </row>
    <row r="58" spans="1:8" ht="15">
      <c r="A58" s="539"/>
      <c r="B58" s="408" t="s">
        <v>486</v>
      </c>
      <c r="C58" s="494">
        <v>0</v>
      </c>
      <c r="D58" s="494">
        <v>306124</v>
      </c>
      <c r="E58" s="494">
        <f t="shared" si="5"/>
        <v>306124</v>
      </c>
      <c r="F58" s="494">
        <v>306124</v>
      </c>
      <c r="G58" s="494">
        <v>306124</v>
      </c>
      <c r="H58" s="496">
        <f t="shared" si="6"/>
        <v>0</v>
      </c>
    </row>
    <row r="59" spans="1:8" ht="15">
      <c r="A59" s="416"/>
      <c r="B59" s="408" t="s">
        <v>487</v>
      </c>
      <c r="C59" s="494">
        <v>0</v>
      </c>
      <c r="D59" s="494"/>
      <c r="E59" s="494">
        <f t="shared" si="5"/>
        <v>0</v>
      </c>
      <c r="F59" s="494"/>
      <c r="G59" s="494"/>
      <c r="H59" s="496">
        <f t="shared" si="6"/>
        <v>0</v>
      </c>
    </row>
    <row r="60" spans="1:8" ht="15">
      <c r="A60" s="539"/>
      <c r="B60" s="408" t="s">
        <v>488</v>
      </c>
      <c r="C60" s="494">
        <v>0</v>
      </c>
      <c r="D60" s="494"/>
      <c r="E60" s="494">
        <f t="shared" si="5"/>
        <v>0</v>
      </c>
      <c r="F60" s="494"/>
      <c r="G60" s="494"/>
      <c r="H60" s="496">
        <f t="shared" si="6"/>
        <v>0</v>
      </c>
    </row>
    <row r="61" spans="1:8" ht="15">
      <c r="A61" s="539"/>
      <c r="B61" s="408" t="s">
        <v>489</v>
      </c>
      <c r="C61" s="494">
        <v>0</v>
      </c>
      <c r="D61" s="494">
        <v>215913.12</v>
      </c>
      <c r="E61" s="494">
        <f t="shared" si="5"/>
        <v>215913.12</v>
      </c>
      <c r="F61" s="494">
        <v>215913.12</v>
      </c>
      <c r="G61" s="494">
        <v>119913.84</v>
      </c>
      <c r="H61" s="496">
        <f t="shared" si="6"/>
        <v>0</v>
      </c>
    </row>
    <row r="62" spans="1:8" ht="15">
      <c r="A62" s="662" t="s">
        <v>490</v>
      </c>
      <c r="B62" s="663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6">
        <f t="shared" si="6"/>
        <v>0</v>
      </c>
    </row>
    <row r="63" spans="1:8" ht="15">
      <c r="A63" s="539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6">
        <f t="shared" si="6"/>
        <v>0</v>
      </c>
    </row>
    <row r="64" spans="1:8" ht="15">
      <c r="A64" s="539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6">
        <f t="shared" si="6"/>
        <v>0</v>
      </c>
    </row>
    <row r="65" spans="1:8" ht="15">
      <c r="A65" s="539"/>
      <c r="B65" s="408" t="s">
        <v>493</v>
      </c>
      <c r="C65" s="494">
        <v>0</v>
      </c>
      <c r="D65" s="410">
        <v>0</v>
      </c>
      <c r="E65" s="410">
        <v>0</v>
      </c>
      <c r="F65" s="410">
        <v>0</v>
      </c>
      <c r="G65" s="410">
        <v>0</v>
      </c>
      <c r="H65" s="496">
        <f t="shared" si="6"/>
        <v>0</v>
      </c>
    </row>
    <row r="66" spans="1:8" ht="15">
      <c r="A66" s="418" t="s">
        <v>494</v>
      </c>
      <c r="B66" s="419"/>
      <c r="C66" s="494">
        <f>SUM(C68:C75)</f>
        <v>0</v>
      </c>
      <c r="D66" s="495">
        <f>SUM(D68:D75)</f>
        <v>0</v>
      </c>
      <c r="E66" s="495">
        <f>SUM(E68:E75)</f>
        <v>0</v>
      </c>
      <c r="F66" s="495">
        <f>SUM(F68:F75)</f>
        <v>0</v>
      </c>
      <c r="G66" s="495">
        <f>SUM(G68:G75)</f>
        <v>0</v>
      </c>
      <c r="H66" s="496">
        <f t="shared" si="6"/>
        <v>0</v>
      </c>
    </row>
    <row r="67" spans="1:8" ht="15">
      <c r="A67" s="420" t="s">
        <v>495</v>
      </c>
      <c r="B67" s="419"/>
      <c r="C67" s="494"/>
      <c r="D67" s="495"/>
      <c r="E67" s="495"/>
      <c r="F67" s="495"/>
      <c r="G67" s="495"/>
      <c r="H67" s="493"/>
    </row>
    <row r="68" spans="1:8" ht="15">
      <c r="A68" s="539"/>
      <c r="B68" s="408" t="s">
        <v>496</v>
      </c>
      <c r="C68" s="494">
        <v>0</v>
      </c>
      <c r="D68" s="495">
        <v>0</v>
      </c>
      <c r="E68" s="495">
        <v>0</v>
      </c>
      <c r="F68" s="495">
        <v>0</v>
      </c>
      <c r="G68" s="495">
        <v>0</v>
      </c>
      <c r="H68" s="493">
        <v>0</v>
      </c>
    </row>
    <row r="69" spans="1:8" ht="15">
      <c r="A69" s="539"/>
      <c r="B69" s="408" t="s">
        <v>497</v>
      </c>
      <c r="C69" s="494">
        <v>0</v>
      </c>
      <c r="D69" s="495">
        <v>0</v>
      </c>
      <c r="E69" s="495">
        <v>0</v>
      </c>
      <c r="F69" s="495">
        <v>0</v>
      </c>
      <c r="G69" s="495">
        <v>0</v>
      </c>
      <c r="H69" s="493">
        <v>0</v>
      </c>
    </row>
    <row r="70" spans="1:8" ht="15">
      <c r="A70" s="539"/>
      <c r="B70" s="408" t="s">
        <v>498</v>
      </c>
      <c r="C70" s="494">
        <v>0</v>
      </c>
      <c r="D70" s="495">
        <v>0</v>
      </c>
      <c r="E70" s="495">
        <v>0</v>
      </c>
      <c r="F70" s="495">
        <v>0</v>
      </c>
      <c r="G70" s="495">
        <v>0</v>
      </c>
      <c r="H70" s="493">
        <v>0</v>
      </c>
    </row>
    <row r="71" spans="1:8" ht="15">
      <c r="A71" s="539"/>
      <c r="B71" s="408" t="s">
        <v>499</v>
      </c>
      <c r="C71" s="494">
        <v>0</v>
      </c>
      <c r="D71" s="495">
        <v>0</v>
      </c>
      <c r="E71" s="495">
        <v>0</v>
      </c>
      <c r="F71" s="495">
        <v>0</v>
      </c>
      <c r="G71" s="495">
        <v>0</v>
      </c>
      <c r="H71" s="493">
        <v>0</v>
      </c>
    </row>
    <row r="72" spans="1:8" ht="15">
      <c r="A72" s="539"/>
      <c r="B72" s="408" t="s">
        <v>500</v>
      </c>
      <c r="C72" s="494">
        <v>0</v>
      </c>
      <c r="D72" s="495">
        <v>0</v>
      </c>
      <c r="E72" s="495">
        <v>0</v>
      </c>
      <c r="F72" s="495">
        <v>0</v>
      </c>
      <c r="G72" s="495">
        <v>0</v>
      </c>
      <c r="H72" s="493">
        <v>0</v>
      </c>
    </row>
    <row r="73" spans="1:8" ht="15">
      <c r="A73" s="421"/>
      <c r="B73" s="540" t="s">
        <v>501</v>
      </c>
      <c r="C73" s="494">
        <v>0</v>
      </c>
      <c r="D73" s="494">
        <v>0</v>
      </c>
      <c r="E73" s="494">
        <v>0</v>
      </c>
      <c r="F73" s="494">
        <v>0</v>
      </c>
      <c r="G73" s="494">
        <v>0</v>
      </c>
      <c r="H73" s="422">
        <v>0</v>
      </c>
    </row>
    <row r="74" spans="1:8" ht="15">
      <c r="A74" s="539"/>
      <c r="B74" s="540" t="s">
        <v>502</v>
      </c>
      <c r="C74" s="494">
        <v>0</v>
      </c>
      <c r="D74" s="495">
        <v>0</v>
      </c>
      <c r="E74" s="495">
        <v>0</v>
      </c>
      <c r="F74" s="495">
        <v>0</v>
      </c>
      <c r="G74" s="495">
        <v>0</v>
      </c>
      <c r="H74" s="493">
        <v>0</v>
      </c>
    </row>
    <row r="75" spans="1:8" ht="15">
      <c r="A75" s="539"/>
      <c r="B75" s="408" t="s">
        <v>503</v>
      </c>
      <c r="C75" s="494">
        <v>0</v>
      </c>
      <c r="D75" s="495">
        <v>0</v>
      </c>
      <c r="E75" s="495">
        <v>0</v>
      </c>
      <c r="F75" s="495">
        <v>0</v>
      </c>
      <c r="G75" s="495">
        <v>0</v>
      </c>
      <c r="H75" s="493">
        <v>0</v>
      </c>
    </row>
    <row r="76" spans="1:8" ht="15">
      <c r="A76" s="662" t="s">
        <v>504</v>
      </c>
      <c r="B76" s="663"/>
      <c r="C76" s="494">
        <f aca="true" t="shared" si="7" ref="C76:H76">SUM(C77:C79)</f>
        <v>0</v>
      </c>
      <c r="D76" s="495">
        <f t="shared" si="7"/>
        <v>0</v>
      </c>
      <c r="E76" s="495">
        <f t="shared" si="7"/>
        <v>0</v>
      </c>
      <c r="F76" s="495">
        <f t="shared" si="7"/>
        <v>0</v>
      </c>
      <c r="G76" s="495">
        <f t="shared" si="7"/>
        <v>0</v>
      </c>
      <c r="H76" s="493">
        <f t="shared" si="7"/>
        <v>0</v>
      </c>
    </row>
    <row r="77" spans="1:8" ht="15">
      <c r="A77" s="539"/>
      <c r="B77" s="408" t="s">
        <v>505</v>
      </c>
      <c r="C77" s="494">
        <v>0</v>
      </c>
      <c r="D77" s="495">
        <v>0</v>
      </c>
      <c r="E77" s="495">
        <v>0</v>
      </c>
      <c r="F77" s="495">
        <v>0</v>
      </c>
      <c r="G77" s="495">
        <v>0</v>
      </c>
      <c r="H77" s="493">
        <v>0</v>
      </c>
    </row>
    <row r="78" spans="1:8" ht="15">
      <c r="A78" s="539"/>
      <c r="B78" s="408" t="s">
        <v>506</v>
      </c>
      <c r="C78" s="494">
        <v>0</v>
      </c>
      <c r="D78" s="495">
        <v>0</v>
      </c>
      <c r="E78" s="495">
        <v>0</v>
      </c>
      <c r="F78" s="495">
        <v>0</v>
      </c>
      <c r="G78" s="495">
        <v>0</v>
      </c>
      <c r="H78" s="493">
        <v>0</v>
      </c>
    </row>
    <row r="79" spans="1:8" ht="15">
      <c r="A79" s="539"/>
      <c r="B79" s="408" t="s">
        <v>507</v>
      </c>
      <c r="C79" s="494">
        <v>0</v>
      </c>
      <c r="D79" s="495">
        <v>0</v>
      </c>
      <c r="E79" s="495">
        <v>0</v>
      </c>
      <c r="F79" s="495">
        <v>0</v>
      </c>
      <c r="G79" s="495">
        <v>0</v>
      </c>
      <c r="H79" s="493">
        <v>0</v>
      </c>
    </row>
    <row r="80" spans="1:8" ht="15">
      <c r="A80" s="662" t="s">
        <v>508</v>
      </c>
      <c r="B80" s="663"/>
      <c r="C80" s="494">
        <f aca="true" t="shared" si="8" ref="C80:H80">SUM(C81:C87)</f>
        <v>0</v>
      </c>
      <c r="D80" s="495">
        <f t="shared" si="8"/>
        <v>0</v>
      </c>
      <c r="E80" s="495">
        <f t="shared" si="8"/>
        <v>0</v>
      </c>
      <c r="F80" s="495">
        <f t="shared" si="8"/>
        <v>0</v>
      </c>
      <c r="G80" s="495">
        <f t="shared" si="8"/>
        <v>0</v>
      </c>
      <c r="H80" s="493">
        <f t="shared" si="8"/>
        <v>0</v>
      </c>
    </row>
    <row r="81" spans="1:8" ht="15">
      <c r="A81" s="539"/>
      <c r="B81" s="408" t="s">
        <v>509</v>
      </c>
      <c r="C81" s="494">
        <v>0</v>
      </c>
      <c r="D81" s="495">
        <v>0</v>
      </c>
      <c r="E81" s="495">
        <v>0</v>
      </c>
      <c r="F81" s="495">
        <v>0</v>
      </c>
      <c r="G81" s="495">
        <v>0</v>
      </c>
      <c r="H81" s="493">
        <v>0</v>
      </c>
    </row>
    <row r="82" spans="1:8" ht="15">
      <c r="A82" s="539"/>
      <c r="B82" s="408" t="s">
        <v>510</v>
      </c>
      <c r="C82" s="494">
        <v>0</v>
      </c>
      <c r="D82" s="495">
        <v>0</v>
      </c>
      <c r="E82" s="495">
        <v>0</v>
      </c>
      <c r="F82" s="495">
        <v>0</v>
      </c>
      <c r="G82" s="495">
        <v>0</v>
      </c>
      <c r="H82" s="493">
        <v>0</v>
      </c>
    </row>
    <row r="83" spans="1:8" ht="15">
      <c r="A83" s="539"/>
      <c r="B83" s="408" t="s">
        <v>511</v>
      </c>
      <c r="C83" s="494">
        <v>0</v>
      </c>
      <c r="D83" s="495">
        <v>0</v>
      </c>
      <c r="E83" s="495">
        <v>0</v>
      </c>
      <c r="F83" s="495">
        <v>0</v>
      </c>
      <c r="G83" s="495">
        <v>0</v>
      </c>
      <c r="H83" s="493">
        <v>0</v>
      </c>
    </row>
    <row r="84" spans="1:8" ht="15">
      <c r="A84" s="539"/>
      <c r="B84" s="408" t="s">
        <v>512</v>
      </c>
      <c r="C84" s="494">
        <v>0</v>
      </c>
      <c r="D84" s="495">
        <v>0</v>
      </c>
      <c r="E84" s="495">
        <v>0</v>
      </c>
      <c r="F84" s="495">
        <v>0</v>
      </c>
      <c r="G84" s="495">
        <v>0</v>
      </c>
      <c r="H84" s="493">
        <v>0</v>
      </c>
    </row>
    <row r="85" spans="1:8" ht="15">
      <c r="A85" s="539"/>
      <c r="B85" s="408" t="s">
        <v>513</v>
      </c>
      <c r="C85" s="494">
        <v>0</v>
      </c>
      <c r="D85" s="495">
        <v>0</v>
      </c>
      <c r="E85" s="495">
        <v>0</v>
      </c>
      <c r="F85" s="495">
        <v>0</v>
      </c>
      <c r="G85" s="495">
        <v>0</v>
      </c>
      <c r="H85" s="493">
        <v>0</v>
      </c>
    </row>
    <row r="86" spans="1:8" ht="15">
      <c r="A86" s="539"/>
      <c r="B86" s="408" t="s">
        <v>514</v>
      </c>
      <c r="C86" s="494">
        <v>0</v>
      </c>
      <c r="D86" s="495">
        <v>0</v>
      </c>
      <c r="E86" s="495">
        <v>0</v>
      </c>
      <c r="F86" s="495">
        <v>0</v>
      </c>
      <c r="G86" s="495">
        <v>0</v>
      </c>
      <c r="H86" s="493">
        <v>0</v>
      </c>
    </row>
    <row r="87" spans="1:8" ht="15">
      <c r="A87" s="539"/>
      <c r="B87" s="408" t="s">
        <v>515</v>
      </c>
      <c r="C87" s="494">
        <v>0</v>
      </c>
      <c r="D87" s="495">
        <v>0</v>
      </c>
      <c r="E87" s="495">
        <v>0</v>
      </c>
      <c r="F87" s="495">
        <v>0</v>
      </c>
      <c r="G87" s="495">
        <v>0</v>
      </c>
      <c r="H87" s="493">
        <v>0</v>
      </c>
    </row>
    <row r="88" spans="1:8" ht="15">
      <c r="A88" s="667"/>
      <c r="B88" s="668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69" t="s">
        <v>516</v>
      </c>
      <c r="B90" s="670"/>
      <c r="C90" s="428">
        <f aca="true" t="shared" si="9" ref="C90:H90">+C91+C99+C110+C121+C132+C143+C147+C157+C161</f>
        <v>0</v>
      </c>
      <c r="D90" s="429">
        <f t="shared" si="9"/>
        <v>4103581</v>
      </c>
      <c r="E90" s="430">
        <f t="shared" si="9"/>
        <v>4103581</v>
      </c>
      <c r="F90" s="430">
        <f t="shared" si="9"/>
        <v>4099094.8</v>
      </c>
      <c r="G90" s="430">
        <f t="shared" si="9"/>
        <v>2495513.8</v>
      </c>
      <c r="H90" s="430">
        <f t="shared" si="9"/>
        <v>4486.200000000186</v>
      </c>
    </row>
    <row r="91" spans="1:8" ht="15">
      <c r="A91" s="671" t="s">
        <v>437</v>
      </c>
      <c r="B91" s="672"/>
      <c r="C91" s="542">
        <f>SUM(C92:C98)</f>
        <v>0</v>
      </c>
      <c r="D91" s="542">
        <f>SUM(D92:D98)</f>
        <v>0</v>
      </c>
      <c r="E91" s="542">
        <f>SUM(E92:E98)</f>
        <v>0</v>
      </c>
      <c r="F91" s="542">
        <f>SUM(F92:F98)</f>
        <v>0</v>
      </c>
      <c r="G91" s="542">
        <f>SUM(G92:G98)</f>
        <v>0</v>
      </c>
      <c r="H91" s="431">
        <f aca="true" t="shared" si="10" ref="H91:H96">+C91+E91-F91</f>
        <v>0</v>
      </c>
    </row>
    <row r="92" spans="1:8" ht="15">
      <c r="A92" s="539"/>
      <c r="B92" s="408" t="s">
        <v>438</v>
      </c>
      <c r="C92" s="546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39"/>
      <c r="B93" s="408" t="s">
        <v>439</v>
      </c>
      <c r="C93" s="546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39"/>
      <c r="B94" s="408" t="s">
        <v>440</v>
      </c>
      <c r="C94" s="546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39"/>
      <c r="B95" s="408" t="s">
        <v>441</v>
      </c>
      <c r="C95" s="546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39"/>
      <c r="B96" s="408" t="s">
        <v>442</v>
      </c>
      <c r="C96" s="546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39"/>
      <c r="B97" s="408" t="s">
        <v>443</v>
      </c>
      <c r="C97" s="546">
        <v>0</v>
      </c>
      <c r="D97" s="546">
        <v>0</v>
      </c>
      <c r="E97" s="546">
        <v>0</v>
      </c>
      <c r="F97" s="417">
        <v>0</v>
      </c>
      <c r="G97" s="417">
        <v>0</v>
      </c>
      <c r="H97" s="546">
        <v>0</v>
      </c>
    </row>
    <row r="98" spans="1:8" ht="15">
      <c r="A98" s="539"/>
      <c r="B98" s="408" t="s">
        <v>444</v>
      </c>
      <c r="C98" s="546">
        <v>0</v>
      </c>
      <c r="D98" s="546">
        <v>0</v>
      </c>
      <c r="E98" s="546">
        <v>0</v>
      </c>
      <c r="F98" s="417">
        <v>0</v>
      </c>
      <c r="G98" s="417">
        <v>0</v>
      </c>
      <c r="H98" s="546">
        <v>0</v>
      </c>
    </row>
    <row r="99" spans="1:8" ht="15">
      <c r="A99" s="671" t="s">
        <v>445</v>
      </c>
      <c r="B99" s="672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62"/>
      <c r="B100" s="408" t="s">
        <v>446</v>
      </c>
      <c r="C100" s="673">
        <v>0</v>
      </c>
      <c r="D100" s="673">
        <v>0</v>
      </c>
      <c r="E100" s="673">
        <f>+C100+D100</f>
        <v>0</v>
      </c>
      <c r="F100" s="673">
        <v>0</v>
      </c>
      <c r="G100" s="673">
        <v>0</v>
      </c>
      <c r="H100" s="673">
        <v>0</v>
      </c>
    </row>
    <row r="101" spans="1:8" ht="15">
      <c r="A101" s="662"/>
      <c r="B101" s="408" t="s">
        <v>447</v>
      </c>
      <c r="C101" s="673"/>
      <c r="D101" s="673"/>
      <c r="E101" s="673"/>
      <c r="F101" s="673"/>
      <c r="G101" s="673"/>
      <c r="H101" s="673"/>
    </row>
    <row r="102" spans="1:8" ht="15">
      <c r="A102" s="539"/>
      <c r="B102" s="408" t="s">
        <v>448</v>
      </c>
      <c r="C102" s="546">
        <v>0</v>
      </c>
      <c r="D102" s="546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39"/>
      <c r="B103" s="408" t="s">
        <v>449</v>
      </c>
      <c r="C103" s="546">
        <v>0</v>
      </c>
      <c r="D103" s="546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39"/>
      <c r="B104" s="408" t="s">
        <v>450</v>
      </c>
      <c r="C104" s="546">
        <v>0</v>
      </c>
      <c r="D104" s="546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39"/>
      <c r="B105" s="408" t="s">
        <v>451</v>
      </c>
      <c r="C105" s="546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39"/>
      <c r="B106" s="408" t="s">
        <v>452</v>
      </c>
      <c r="C106" s="546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39"/>
      <c r="B107" s="408" t="s">
        <v>453</v>
      </c>
      <c r="C107" s="546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39"/>
      <c r="B108" s="408" t="s">
        <v>454</v>
      </c>
      <c r="C108" s="546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39"/>
      <c r="B109" s="408" t="s">
        <v>455</v>
      </c>
      <c r="C109" s="546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71" t="s">
        <v>456</v>
      </c>
      <c r="B110" s="672"/>
      <c r="C110" s="413">
        <f aca="true" t="shared" si="13" ref="C110:H110">SUM(C111:C120)</f>
        <v>0</v>
      </c>
      <c r="D110" s="413">
        <f t="shared" si="13"/>
        <v>1603581</v>
      </c>
      <c r="E110" s="413">
        <f t="shared" si="13"/>
        <v>1603581</v>
      </c>
      <c r="F110" s="413">
        <f t="shared" si="13"/>
        <v>1603581</v>
      </c>
      <c r="G110" s="413">
        <f t="shared" si="13"/>
        <v>0</v>
      </c>
      <c r="H110" s="413">
        <f t="shared" si="13"/>
        <v>0</v>
      </c>
    </row>
    <row r="111" spans="1:8" ht="15">
      <c r="A111" s="539"/>
      <c r="B111" s="408" t="s">
        <v>457</v>
      </c>
      <c r="C111" s="546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39"/>
      <c r="B112" s="408" t="s">
        <v>458</v>
      </c>
      <c r="C112" s="546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39"/>
      <c r="B113" s="408" t="s">
        <v>459</v>
      </c>
      <c r="C113" s="546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39"/>
      <c r="B114" s="408" t="s">
        <v>460</v>
      </c>
      <c r="C114" s="546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62"/>
      <c r="B115" s="408" t="s">
        <v>461</v>
      </c>
      <c r="C115" s="673">
        <v>0</v>
      </c>
      <c r="D115" s="673">
        <v>1603581</v>
      </c>
      <c r="E115" s="673">
        <f>+C115+D115</f>
        <v>1603581</v>
      </c>
      <c r="F115" s="673">
        <v>1603581</v>
      </c>
      <c r="G115" s="673">
        <v>0</v>
      </c>
      <c r="H115" s="673">
        <f>+E115-F115</f>
        <v>0</v>
      </c>
    </row>
    <row r="116" spans="1:8" ht="15">
      <c r="A116" s="662"/>
      <c r="B116" s="408" t="s">
        <v>462</v>
      </c>
      <c r="C116" s="673"/>
      <c r="D116" s="673"/>
      <c r="E116" s="673"/>
      <c r="F116" s="673"/>
      <c r="G116" s="673"/>
      <c r="H116" s="673"/>
    </row>
    <row r="117" spans="1:8" ht="15">
      <c r="A117" s="539"/>
      <c r="B117" s="408" t="s">
        <v>463</v>
      </c>
      <c r="C117" s="546">
        <v>0</v>
      </c>
      <c r="D117" s="417">
        <v>0</v>
      </c>
      <c r="E117" s="417">
        <f>+C117+D117</f>
        <v>0</v>
      </c>
      <c r="F117" s="417">
        <v>0</v>
      </c>
      <c r="G117" s="417">
        <v>0</v>
      </c>
      <c r="H117" s="417">
        <f>+C117+E117-F117</f>
        <v>0</v>
      </c>
    </row>
    <row r="118" spans="1:8" ht="15">
      <c r="A118" s="539"/>
      <c r="B118" s="408" t="s">
        <v>464</v>
      </c>
      <c r="C118" s="546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39"/>
      <c r="B119" s="408" t="s">
        <v>465</v>
      </c>
      <c r="C119" s="546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39"/>
      <c r="B120" s="408" t="s">
        <v>466</v>
      </c>
      <c r="C120" s="546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62" t="s">
        <v>467</v>
      </c>
      <c r="B121" s="676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62" t="s">
        <v>468</v>
      </c>
      <c r="B122" s="676"/>
      <c r="C122" s="413"/>
      <c r="D122" s="413"/>
      <c r="E122" s="413"/>
      <c r="F122" s="413"/>
      <c r="G122" s="413"/>
      <c r="H122" s="413"/>
    </row>
    <row r="123" spans="1:8" ht="15">
      <c r="A123" s="539"/>
      <c r="B123" s="408" t="s">
        <v>469</v>
      </c>
      <c r="C123" s="546">
        <v>0</v>
      </c>
      <c r="D123" s="546">
        <v>0</v>
      </c>
      <c r="E123" s="546">
        <v>0</v>
      </c>
      <c r="F123" s="546">
        <v>0</v>
      </c>
      <c r="G123" s="546">
        <v>0</v>
      </c>
      <c r="H123" s="546">
        <v>0</v>
      </c>
    </row>
    <row r="124" spans="1:8" ht="15">
      <c r="A124" s="539"/>
      <c r="B124" s="408" t="s">
        <v>470</v>
      </c>
      <c r="C124" s="546">
        <v>0</v>
      </c>
      <c r="D124" s="546">
        <v>0</v>
      </c>
      <c r="E124" s="546">
        <v>0</v>
      </c>
      <c r="F124" s="546">
        <v>0</v>
      </c>
      <c r="G124" s="546">
        <v>0</v>
      </c>
      <c r="H124" s="546">
        <v>0</v>
      </c>
    </row>
    <row r="125" spans="1:8" ht="15">
      <c r="A125" s="539"/>
      <c r="B125" s="408" t="s">
        <v>471</v>
      </c>
      <c r="C125" s="546">
        <v>0</v>
      </c>
      <c r="D125" s="546">
        <v>0</v>
      </c>
      <c r="E125" s="546">
        <v>0</v>
      </c>
      <c r="F125" s="546">
        <v>0</v>
      </c>
      <c r="G125" s="546">
        <v>0</v>
      </c>
      <c r="H125" s="546">
        <v>0</v>
      </c>
    </row>
    <row r="126" spans="1:8" ht="15">
      <c r="A126" s="539"/>
      <c r="B126" s="408" t="s">
        <v>472</v>
      </c>
      <c r="C126" s="546">
        <v>0</v>
      </c>
      <c r="D126" s="546">
        <v>0</v>
      </c>
      <c r="E126" s="546">
        <v>0</v>
      </c>
      <c r="F126" s="546">
        <v>0</v>
      </c>
      <c r="G126" s="546">
        <v>0</v>
      </c>
      <c r="H126" s="546">
        <v>0</v>
      </c>
    </row>
    <row r="127" spans="1:8" ht="15">
      <c r="A127" s="539"/>
      <c r="B127" s="408" t="s">
        <v>473</v>
      </c>
      <c r="C127" s="546">
        <v>0</v>
      </c>
      <c r="D127" s="546">
        <v>0</v>
      </c>
      <c r="E127" s="546">
        <v>0</v>
      </c>
      <c r="F127" s="546">
        <v>0</v>
      </c>
      <c r="G127" s="546">
        <v>0</v>
      </c>
      <c r="H127" s="546">
        <v>0</v>
      </c>
    </row>
    <row r="128" spans="1:8" ht="15">
      <c r="A128" s="539"/>
      <c r="B128" s="408" t="s">
        <v>474</v>
      </c>
      <c r="C128" s="546">
        <v>0</v>
      </c>
      <c r="D128" s="546">
        <v>0</v>
      </c>
      <c r="E128" s="546">
        <v>0</v>
      </c>
      <c r="F128" s="546">
        <v>0</v>
      </c>
      <c r="G128" s="546">
        <v>0</v>
      </c>
      <c r="H128" s="546">
        <v>0</v>
      </c>
    </row>
    <row r="129" spans="1:8" ht="15">
      <c r="A129" s="539"/>
      <c r="B129" s="408" t="s">
        <v>475</v>
      </c>
      <c r="C129" s="546">
        <v>0</v>
      </c>
      <c r="D129" s="546">
        <v>0</v>
      </c>
      <c r="E129" s="546">
        <v>0</v>
      </c>
      <c r="F129" s="546">
        <v>0</v>
      </c>
      <c r="G129" s="546">
        <v>0</v>
      </c>
      <c r="H129" s="546">
        <v>0</v>
      </c>
    </row>
    <row r="130" spans="1:8" ht="15">
      <c r="A130" s="539"/>
      <c r="B130" s="408" t="s">
        <v>476</v>
      </c>
      <c r="C130" s="546">
        <v>0</v>
      </c>
      <c r="D130" s="546">
        <v>0</v>
      </c>
      <c r="E130" s="546">
        <v>0</v>
      </c>
      <c r="F130" s="546">
        <v>0</v>
      </c>
      <c r="G130" s="546">
        <v>0</v>
      </c>
      <c r="H130" s="546">
        <v>0</v>
      </c>
    </row>
    <row r="131" spans="1:8" ht="15">
      <c r="A131" s="539"/>
      <c r="B131" s="408" t="s">
        <v>477</v>
      </c>
      <c r="C131" s="546">
        <v>0</v>
      </c>
      <c r="D131" s="546">
        <v>0</v>
      </c>
      <c r="E131" s="546">
        <v>0</v>
      </c>
      <c r="F131" s="546">
        <v>0</v>
      </c>
      <c r="G131" s="546">
        <v>0</v>
      </c>
      <c r="H131" s="546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2500000</v>
      </c>
      <c r="E132" s="435">
        <f>SUM(E134:E142)</f>
        <v>2500000</v>
      </c>
      <c r="F132" s="436">
        <f>SUM(F134:F142)</f>
        <v>2495513.8</v>
      </c>
      <c r="G132" s="436">
        <f>SUM(G134:G142)</f>
        <v>2495513.8</v>
      </c>
      <c r="H132" s="435">
        <f>+E132-F132</f>
        <v>4486.200000000186</v>
      </c>
    </row>
    <row r="133" spans="1:8" ht="15">
      <c r="A133" s="437" t="s">
        <v>479</v>
      </c>
      <c r="B133" s="438"/>
      <c r="C133" s="546"/>
      <c r="D133" s="546">
        <v>0</v>
      </c>
      <c r="E133" s="546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39"/>
      <c r="B134" s="408" t="s">
        <v>480</v>
      </c>
      <c r="C134" s="546">
        <v>0</v>
      </c>
      <c r="D134" s="546">
        <v>2500000</v>
      </c>
      <c r="E134" s="417">
        <f>+C134+D134</f>
        <v>2500000</v>
      </c>
      <c r="F134" s="546">
        <v>2495513.8</v>
      </c>
      <c r="G134" s="546">
        <v>2495513.8</v>
      </c>
      <c r="H134" s="417">
        <f t="shared" si="15"/>
        <v>4486.200000000186</v>
      </c>
      <c r="I134" s="441"/>
    </row>
    <row r="135" spans="1:8" ht="15">
      <c r="A135" s="539"/>
      <c r="B135" s="408" t="s">
        <v>481</v>
      </c>
      <c r="C135" s="546">
        <v>0</v>
      </c>
      <c r="D135" s="546">
        <v>0</v>
      </c>
      <c r="E135" s="546">
        <v>0</v>
      </c>
      <c r="F135" s="546">
        <v>0</v>
      </c>
      <c r="G135" s="546">
        <v>0</v>
      </c>
      <c r="H135" s="417">
        <f t="shared" si="15"/>
        <v>0</v>
      </c>
    </row>
    <row r="136" spans="1:8" ht="15">
      <c r="A136" s="539"/>
      <c r="B136" s="408" t="s">
        <v>482</v>
      </c>
      <c r="C136" s="546">
        <v>0</v>
      </c>
      <c r="D136" s="410">
        <v>0</v>
      </c>
      <c r="E136" s="546">
        <v>0</v>
      </c>
      <c r="F136" s="546">
        <v>0</v>
      </c>
      <c r="G136" s="546">
        <v>0</v>
      </c>
      <c r="H136" s="417">
        <f t="shared" si="15"/>
        <v>0</v>
      </c>
    </row>
    <row r="137" spans="1:8" ht="15">
      <c r="A137" s="539"/>
      <c r="B137" s="408" t="s">
        <v>483</v>
      </c>
      <c r="C137" s="546">
        <v>0</v>
      </c>
      <c r="D137" s="410">
        <v>0</v>
      </c>
      <c r="E137" s="546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39"/>
      <c r="B138" s="408" t="s">
        <v>485</v>
      </c>
      <c r="C138" s="546">
        <v>0</v>
      </c>
      <c r="D138" s="410">
        <v>0</v>
      </c>
      <c r="E138" s="546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39"/>
      <c r="B139" s="408" t="s">
        <v>486</v>
      </c>
      <c r="C139" s="546">
        <v>0</v>
      </c>
      <c r="D139" s="410">
        <v>0</v>
      </c>
      <c r="E139" s="546">
        <f>+C139+D139</f>
        <v>0</v>
      </c>
      <c r="F139" s="518">
        <v>0</v>
      </c>
      <c r="G139" s="440">
        <v>0</v>
      </c>
      <c r="H139" s="417">
        <f>+E139-F139</f>
        <v>0</v>
      </c>
    </row>
    <row r="140" spans="1:8" ht="15">
      <c r="A140" s="539"/>
      <c r="B140" s="408" t="s">
        <v>487</v>
      </c>
      <c r="C140" s="546">
        <v>0</v>
      </c>
      <c r="D140" s="546">
        <v>0</v>
      </c>
      <c r="E140" s="546">
        <v>0</v>
      </c>
      <c r="F140" s="439">
        <v>0</v>
      </c>
      <c r="G140" s="440">
        <v>0</v>
      </c>
      <c r="H140" s="417">
        <v>0</v>
      </c>
    </row>
    <row r="141" spans="1:8" ht="15">
      <c r="A141" s="539"/>
      <c r="B141" s="408" t="s">
        <v>488</v>
      </c>
      <c r="C141" s="546">
        <v>0</v>
      </c>
      <c r="D141" s="546">
        <v>0</v>
      </c>
      <c r="E141" s="546">
        <v>0</v>
      </c>
      <c r="F141" s="439">
        <v>0</v>
      </c>
      <c r="G141" s="440">
        <v>0</v>
      </c>
      <c r="H141" s="417">
        <v>0</v>
      </c>
    </row>
    <row r="142" spans="1:8" ht="15">
      <c r="A142" s="539"/>
      <c r="B142" s="408" t="s">
        <v>489</v>
      </c>
      <c r="C142" s="546">
        <v>0</v>
      </c>
      <c r="D142" s="546">
        <v>0</v>
      </c>
      <c r="E142" s="546">
        <v>0</v>
      </c>
      <c r="F142" s="546">
        <v>0</v>
      </c>
      <c r="G142" s="439">
        <v>0</v>
      </c>
      <c r="H142" s="417">
        <v>0</v>
      </c>
    </row>
    <row r="143" spans="1:8" ht="15">
      <c r="A143" s="671" t="s">
        <v>490</v>
      </c>
      <c r="B143" s="672"/>
      <c r="C143" s="546">
        <f aca="true" t="shared" si="16" ref="C143:H143">SUM(C144:C146)</f>
        <v>0</v>
      </c>
      <c r="D143" s="546">
        <f t="shared" si="16"/>
        <v>0</v>
      </c>
      <c r="E143" s="546">
        <f t="shared" si="16"/>
        <v>0</v>
      </c>
      <c r="F143" s="546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39"/>
      <c r="B144" s="408" t="s">
        <v>491</v>
      </c>
      <c r="C144" s="546">
        <v>0</v>
      </c>
      <c r="D144" s="546">
        <v>0</v>
      </c>
      <c r="E144" s="546">
        <v>0</v>
      </c>
      <c r="F144" s="546">
        <v>0</v>
      </c>
      <c r="G144" s="546">
        <v>0</v>
      </c>
      <c r="H144" s="546">
        <v>0</v>
      </c>
    </row>
    <row r="145" spans="1:8" ht="15">
      <c r="A145" s="539"/>
      <c r="B145" s="408" t="s">
        <v>492</v>
      </c>
      <c r="C145" s="546">
        <v>0</v>
      </c>
      <c r="D145" s="546">
        <v>0</v>
      </c>
      <c r="E145" s="546">
        <v>0</v>
      </c>
      <c r="F145" s="546">
        <v>0</v>
      </c>
      <c r="G145" s="546">
        <v>0</v>
      </c>
      <c r="H145" s="546">
        <v>0</v>
      </c>
    </row>
    <row r="146" spans="1:8" ht="15">
      <c r="A146" s="421"/>
      <c r="B146" s="540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71" t="s">
        <v>494</v>
      </c>
      <c r="B147" s="672"/>
      <c r="C147" s="546">
        <f aca="true" t="shared" si="17" ref="C147:H147">SUM(C149:C156)</f>
        <v>0</v>
      </c>
      <c r="D147" s="546">
        <f t="shared" si="17"/>
        <v>0</v>
      </c>
      <c r="E147" s="546">
        <f t="shared" si="17"/>
        <v>0</v>
      </c>
      <c r="F147" s="546">
        <f t="shared" si="17"/>
        <v>0</v>
      </c>
      <c r="G147" s="546">
        <f t="shared" si="17"/>
        <v>0</v>
      </c>
      <c r="H147" s="546">
        <f t="shared" si="17"/>
        <v>0</v>
      </c>
    </row>
    <row r="148" spans="1:8" ht="15">
      <c r="A148" s="671" t="s">
        <v>495</v>
      </c>
      <c r="B148" s="672"/>
      <c r="C148" s="546"/>
      <c r="D148" s="546"/>
      <c r="E148" s="546"/>
      <c r="F148" s="546"/>
      <c r="G148" s="546"/>
      <c r="H148" s="546"/>
    </row>
    <row r="149" spans="1:8" ht="15">
      <c r="A149" s="539"/>
      <c r="B149" s="408" t="s">
        <v>496</v>
      </c>
      <c r="C149" s="546">
        <v>0</v>
      </c>
      <c r="D149" s="546">
        <v>0</v>
      </c>
      <c r="E149" s="546">
        <v>0</v>
      </c>
      <c r="F149" s="546">
        <v>0</v>
      </c>
      <c r="G149" s="546">
        <v>0</v>
      </c>
      <c r="H149" s="546">
        <v>0</v>
      </c>
    </row>
    <row r="150" spans="1:8" ht="15">
      <c r="A150" s="539"/>
      <c r="B150" s="408" t="s">
        <v>497</v>
      </c>
      <c r="C150" s="546">
        <v>0</v>
      </c>
      <c r="D150" s="546">
        <v>0</v>
      </c>
      <c r="E150" s="546">
        <v>0</v>
      </c>
      <c r="F150" s="546">
        <v>0</v>
      </c>
      <c r="G150" s="546">
        <v>0</v>
      </c>
      <c r="H150" s="546">
        <v>0</v>
      </c>
    </row>
    <row r="151" spans="1:8" ht="15">
      <c r="A151" s="539"/>
      <c r="B151" s="408" t="s">
        <v>498</v>
      </c>
      <c r="C151" s="546">
        <v>0</v>
      </c>
      <c r="D151" s="546">
        <v>0</v>
      </c>
      <c r="E151" s="546">
        <v>0</v>
      </c>
      <c r="F151" s="546">
        <v>0</v>
      </c>
      <c r="G151" s="546">
        <v>0</v>
      </c>
      <c r="H151" s="546">
        <v>0</v>
      </c>
    </row>
    <row r="152" spans="1:8" ht="15">
      <c r="A152" s="539"/>
      <c r="B152" s="408" t="s">
        <v>499</v>
      </c>
      <c r="C152" s="546">
        <v>0</v>
      </c>
      <c r="D152" s="546">
        <v>0</v>
      </c>
      <c r="E152" s="546">
        <v>0</v>
      </c>
      <c r="F152" s="546">
        <v>0</v>
      </c>
      <c r="G152" s="546">
        <v>0</v>
      </c>
      <c r="H152" s="546">
        <v>0</v>
      </c>
    </row>
    <row r="153" spans="1:8" ht="15">
      <c r="A153" s="539"/>
      <c r="B153" s="408" t="s">
        <v>500</v>
      </c>
      <c r="C153" s="546">
        <v>0</v>
      </c>
      <c r="D153" s="546">
        <v>0</v>
      </c>
      <c r="E153" s="546">
        <v>0</v>
      </c>
      <c r="F153" s="546">
        <v>0</v>
      </c>
      <c r="G153" s="546">
        <v>0</v>
      </c>
      <c r="H153" s="546">
        <v>0</v>
      </c>
    </row>
    <row r="154" spans="1:8" ht="15">
      <c r="A154" s="539"/>
      <c r="B154" s="408" t="s">
        <v>501</v>
      </c>
      <c r="C154" s="546">
        <v>0</v>
      </c>
      <c r="D154" s="546">
        <v>0</v>
      </c>
      <c r="E154" s="546">
        <v>0</v>
      </c>
      <c r="F154" s="546">
        <v>0</v>
      </c>
      <c r="G154" s="546">
        <v>0</v>
      </c>
      <c r="H154" s="546">
        <v>0</v>
      </c>
    </row>
    <row r="155" spans="1:8" ht="15">
      <c r="A155" s="539"/>
      <c r="B155" s="408" t="s">
        <v>502</v>
      </c>
      <c r="C155" s="546">
        <v>0</v>
      </c>
      <c r="D155" s="546">
        <v>0</v>
      </c>
      <c r="E155" s="546">
        <v>0</v>
      </c>
      <c r="F155" s="546">
        <v>0</v>
      </c>
      <c r="G155" s="546">
        <v>0</v>
      </c>
      <c r="H155" s="546">
        <v>0</v>
      </c>
    </row>
    <row r="156" spans="1:8" ht="15">
      <c r="A156" s="539"/>
      <c r="B156" s="408" t="s">
        <v>503</v>
      </c>
      <c r="C156" s="546">
        <v>0</v>
      </c>
      <c r="D156" s="546">
        <v>0</v>
      </c>
      <c r="E156" s="546">
        <v>0</v>
      </c>
      <c r="F156" s="546">
        <v>0</v>
      </c>
      <c r="G156" s="546">
        <v>0</v>
      </c>
      <c r="H156" s="546">
        <v>0</v>
      </c>
    </row>
    <row r="157" spans="1:8" ht="15">
      <c r="A157" s="671" t="s">
        <v>504</v>
      </c>
      <c r="B157" s="672"/>
      <c r="C157" s="546">
        <f aca="true" t="shared" si="18" ref="C157:H157">SUM(C158:C160)</f>
        <v>0</v>
      </c>
      <c r="D157" s="546">
        <f t="shared" si="18"/>
        <v>0</v>
      </c>
      <c r="E157" s="546">
        <f t="shared" si="18"/>
        <v>0</v>
      </c>
      <c r="F157" s="546">
        <f t="shared" si="18"/>
        <v>0</v>
      </c>
      <c r="G157" s="546">
        <f t="shared" si="18"/>
        <v>0</v>
      </c>
      <c r="H157" s="546">
        <f t="shared" si="18"/>
        <v>0</v>
      </c>
    </row>
    <row r="158" spans="1:8" ht="15">
      <c r="A158" s="539"/>
      <c r="B158" s="408" t="s">
        <v>505</v>
      </c>
      <c r="C158" s="546">
        <v>0</v>
      </c>
      <c r="D158" s="546">
        <v>0</v>
      </c>
      <c r="E158" s="546">
        <v>0</v>
      </c>
      <c r="F158" s="546">
        <v>0</v>
      </c>
      <c r="G158" s="546">
        <v>0</v>
      </c>
      <c r="H158" s="546">
        <v>0</v>
      </c>
    </row>
    <row r="159" spans="1:8" ht="15">
      <c r="A159" s="539"/>
      <c r="B159" s="408" t="s">
        <v>506</v>
      </c>
      <c r="C159" s="546">
        <v>0</v>
      </c>
      <c r="D159" s="546">
        <v>0</v>
      </c>
      <c r="E159" s="546">
        <v>0</v>
      </c>
      <c r="F159" s="546">
        <v>0</v>
      </c>
      <c r="G159" s="546">
        <v>0</v>
      </c>
      <c r="H159" s="546">
        <v>0</v>
      </c>
    </row>
    <row r="160" spans="1:8" ht="15">
      <c r="A160" s="539"/>
      <c r="B160" s="408" t="s">
        <v>507</v>
      </c>
      <c r="C160" s="546">
        <v>0</v>
      </c>
      <c r="D160" s="546">
        <v>0</v>
      </c>
      <c r="E160" s="546">
        <v>0</v>
      </c>
      <c r="F160" s="546">
        <v>0</v>
      </c>
      <c r="G160" s="546">
        <v>0</v>
      </c>
      <c r="H160" s="546">
        <v>0</v>
      </c>
    </row>
    <row r="161" spans="1:8" ht="15">
      <c r="A161" s="671" t="s">
        <v>508</v>
      </c>
      <c r="B161" s="672"/>
      <c r="C161" s="546">
        <f aca="true" t="shared" si="19" ref="C161:H161">SUM(C162:C168)</f>
        <v>0</v>
      </c>
      <c r="D161" s="546">
        <f t="shared" si="19"/>
        <v>0</v>
      </c>
      <c r="E161" s="546">
        <f t="shared" si="19"/>
        <v>0</v>
      </c>
      <c r="F161" s="546">
        <f t="shared" si="19"/>
        <v>0</v>
      </c>
      <c r="G161" s="546">
        <f t="shared" si="19"/>
        <v>0</v>
      </c>
      <c r="H161" s="546">
        <f t="shared" si="19"/>
        <v>0</v>
      </c>
    </row>
    <row r="162" spans="1:8" ht="15">
      <c r="A162" s="539"/>
      <c r="B162" s="408" t="s">
        <v>509</v>
      </c>
      <c r="C162" s="546">
        <v>0</v>
      </c>
      <c r="D162" s="546">
        <v>0</v>
      </c>
      <c r="E162" s="546">
        <v>0</v>
      </c>
      <c r="F162" s="546">
        <v>0</v>
      </c>
      <c r="G162" s="546">
        <v>0</v>
      </c>
      <c r="H162" s="546">
        <v>0</v>
      </c>
    </row>
    <row r="163" spans="1:8" ht="15">
      <c r="A163" s="539"/>
      <c r="B163" s="408" t="s">
        <v>510</v>
      </c>
      <c r="C163" s="546">
        <v>0</v>
      </c>
      <c r="D163" s="546">
        <v>0</v>
      </c>
      <c r="E163" s="546">
        <v>0</v>
      </c>
      <c r="F163" s="546">
        <v>0</v>
      </c>
      <c r="G163" s="546">
        <v>0</v>
      </c>
      <c r="H163" s="546">
        <v>0</v>
      </c>
    </row>
    <row r="164" spans="1:8" ht="15">
      <c r="A164" s="539"/>
      <c r="B164" s="408" t="s">
        <v>511</v>
      </c>
      <c r="C164" s="546">
        <v>0</v>
      </c>
      <c r="D164" s="546">
        <v>0</v>
      </c>
      <c r="E164" s="546">
        <v>0</v>
      </c>
      <c r="F164" s="546">
        <v>0</v>
      </c>
      <c r="G164" s="546">
        <v>0</v>
      </c>
      <c r="H164" s="546">
        <v>0</v>
      </c>
    </row>
    <row r="165" spans="1:8" ht="15">
      <c r="A165" s="539"/>
      <c r="B165" s="408" t="s">
        <v>512</v>
      </c>
      <c r="C165" s="546">
        <v>0</v>
      </c>
      <c r="D165" s="546">
        <v>0</v>
      </c>
      <c r="E165" s="546">
        <v>0</v>
      </c>
      <c r="F165" s="546">
        <v>0</v>
      </c>
      <c r="G165" s="546">
        <v>0</v>
      </c>
      <c r="H165" s="546">
        <v>0</v>
      </c>
    </row>
    <row r="166" spans="1:8" ht="15">
      <c r="A166" s="539"/>
      <c r="B166" s="408" t="s">
        <v>513</v>
      </c>
      <c r="C166" s="546">
        <v>0</v>
      </c>
      <c r="D166" s="546">
        <v>0</v>
      </c>
      <c r="E166" s="546">
        <v>0</v>
      </c>
      <c r="F166" s="546">
        <v>0</v>
      </c>
      <c r="G166" s="546">
        <v>0</v>
      </c>
      <c r="H166" s="546">
        <v>0</v>
      </c>
    </row>
    <row r="167" spans="1:8" ht="15">
      <c r="A167" s="539"/>
      <c r="B167" s="408" t="s">
        <v>514</v>
      </c>
      <c r="C167" s="546">
        <v>0</v>
      </c>
      <c r="D167" s="546">
        <v>0</v>
      </c>
      <c r="E167" s="546">
        <v>0</v>
      </c>
      <c r="F167" s="546">
        <v>0</v>
      </c>
      <c r="G167" s="546">
        <v>0</v>
      </c>
      <c r="H167" s="546">
        <v>0</v>
      </c>
    </row>
    <row r="168" spans="1:8" ht="15">
      <c r="A168" s="539"/>
      <c r="B168" s="408" t="s">
        <v>515</v>
      </c>
      <c r="C168" s="546">
        <v>0</v>
      </c>
      <c r="D168" s="546">
        <v>0</v>
      </c>
      <c r="E168" s="546">
        <v>0</v>
      </c>
      <c r="F168" s="546">
        <v>0</v>
      </c>
      <c r="G168" s="546">
        <v>0</v>
      </c>
      <c r="H168" s="546">
        <v>0</v>
      </c>
    </row>
    <row r="169" spans="1:9" ht="15">
      <c r="A169" s="539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74" t="s">
        <v>517</v>
      </c>
      <c r="B170" s="675"/>
      <c r="C170" s="413">
        <f aca="true" t="shared" si="20" ref="C170:H170">+C9+C90</f>
        <v>540919433.01</v>
      </c>
      <c r="D170" s="413">
        <f t="shared" si="20"/>
        <v>29087787.969999995</v>
      </c>
      <c r="E170" s="413">
        <f t="shared" si="20"/>
        <v>570007220.98</v>
      </c>
      <c r="F170" s="413">
        <f t="shared" si="20"/>
        <v>570002734.78</v>
      </c>
      <c r="G170" s="413">
        <f t="shared" si="20"/>
        <v>551282493.9300001</v>
      </c>
      <c r="H170" s="413">
        <f t="shared" si="20"/>
        <v>4486.200000000186</v>
      </c>
    </row>
    <row r="171" spans="1:8" ht="15">
      <c r="A171" s="544"/>
      <c r="B171" s="545"/>
      <c r="C171" s="445"/>
      <c r="D171" s="446"/>
      <c r="E171" s="446"/>
      <c r="F171" s="446"/>
      <c r="G171" s="446"/>
      <c r="H171" s="446"/>
    </row>
    <row r="172" spans="1:8" ht="15">
      <c r="A172" s="540"/>
      <c r="B172" s="540"/>
      <c r="C172" s="447"/>
      <c r="D172" s="447"/>
      <c r="E172" s="447"/>
      <c r="F172" s="447"/>
      <c r="G172" s="447"/>
      <c r="H172" s="447"/>
    </row>
    <row r="173" spans="1:8" ht="15">
      <c r="A173" s="540"/>
      <c r="B173" s="540"/>
      <c r="C173" s="447"/>
      <c r="D173" s="447"/>
      <c r="E173" s="447"/>
      <c r="F173" s="447"/>
      <c r="G173" s="447"/>
      <c r="H173" s="447"/>
    </row>
    <row r="174" spans="1:8" ht="15">
      <c r="A174" s="540"/>
      <c r="B174" s="540"/>
      <c r="C174" s="447"/>
      <c r="D174" s="447"/>
      <c r="E174" s="447"/>
      <c r="F174" s="447"/>
      <c r="G174" s="447"/>
      <c r="H174" s="447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B26" sqref="B26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4" t="str">
        <f>+'FORMATO 6A'!A1</f>
        <v>COLEGIO DE ESTUDIOS CIENTÍFICOS Y TECNOLÓGICOS DEL ESTADO DE TLAXCALA</v>
      </c>
      <c r="B1" s="575"/>
      <c r="C1" s="575"/>
      <c r="D1" s="575"/>
      <c r="E1" s="575"/>
      <c r="F1" s="575"/>
      <c r="G1" s="576"/>
    </row>
    <row r="2" spans="1:7" ht="15">
      <c r="A2" s="577" t="s">
        <v>430</v>
      </c>
      <c r="B2" s="578"/>
      <c r="C2" s="578"/>
      <c r="D2" s="578"/>
      <c r="E2" s="578"/>
      <c r="F2" s="578"/>
      <c r="G2" s="579"/>
    </row>
    <row r="3" spans="1:7" ht="15">
      <c r="A3" s="577" t="s">
        <v>518</v>
      </c>
      <c r="B3" s="578"/>
      <c r="C3" s="578"/>
      <c r="D3" s="578"/>
      <c r="E3" s="578"/>
      <c r="F3" s="578"/>
      <c r="G3" s="579"/>
    </row>
    <row r="4" spans="1:7" ht="15">
      <c r="A4" s="577" t="str">
        <f>+'FORMATO 6A'!A4</f>
        <v>Del 1 de enero al 31 de diciembre de 2022</v>
      </c>
      <c r="B4" s="578"/>
      <c r="C4" s="578"/>
      <c r="D4" s="578"/>
      <c r="E4" s="578"/>
      <c r="F4" s="578"/>
      <c r="G4" s="579"/>
    </row>
    <row r="5" spans="1:7" ht="15">
      <c r="A5" s="580" t="s">
        <v>0</v>
      </c>
      <c r="B5" s="581"/>
      <c r="C5" s="581"/>
      <c r="D5" s="581"/>
      <c r="E5" s="581"/>
      <c r="F5" s="581"/>
      <c r="G5" s="582"/>
    </row>
    <row r="6" spans="1:7" ht="15">
      <c r="A6" s="677" t="s">
        <v>1</v>
      </c>
      <c r="B6" s="680" t="s">
        <v>432</v>
      </c>
      <c r="C6" s="681"/>
      <c r="D6" s="681"/>
      <c r="E6" s="681"/>
      <c r="F6" s="682"/>
      <c r="G6" s="677" t="s">
        <v>519</v>
      </c>
    </row>
    <row r="7" spans="1:7" ht="15">
      <c r="A7" s="678"/>
      <c r="B7" s="677" t="s">
        <v>296</v>
      </c>
      <c r="C7" s="548" t="s">
        <v>342</v>
      </c>
      <c r="D7" s="677" t="s">
        <v>343</v>
      </c>
      <c r="E7" s="677" t="s">
        <v>294</v>
      </c>
      <c r="F7" s="677" t="s">
        <v>297</v>
      </c>
      <c r="G7" s="678"/>
    </row>
    <row r="8" spans="1:7" ht="15">
      <c r="A8" s="679"/>
      <c r="B8" s="679"/>
      <c r="C8" s="549" t="s">
        <v>346</v>
      </c>
      <c r="D8" s="679"/>
      <c r="E8" s="679"/>
      <c r="F8" s="679"/>
      <c r="G8" s="679"/>
    </row>
    <row r="9" spans="1:7" ht="15">
      <c r="A9" s="448" t="s">
        <v>520</v>
      </c>
      <c r="B9" s="683">
        <f>SUM(B11:B18)</f>
        <v>540919433.01</v>
      </c>
      <c r="C9" s="683">
        <f>SUM(C11:C18)</f>
        <v>24984206.97</v>
      </c>
      <c r="D9" s="683">
        <f>SUM(D11:D18)</f>
        <v>565903639.98</v>
      </c>
      <c r="E9" s="683">
        <f>SUM(E11:E18)</f>
        <v>565903639.98</v>
      </c>
      <c r="F9" s="683">
        <f>SUM(F11:F18)</f>
        <v>548786980.13</v>
      </c>
      <c r="G9" s="683">
        <f>+D9-E9</f>
        <v>0</v>
      </c>
    </row>
    <row r="10" spans="1:7" ht="15">
      <c r="A10" s="449" t="s">
        <v>521</v>
      </c>
      <c r="B10" s="684"/>
      <c r="C10" s="684"/>
      <c r="D10" s="684"/>
      <c r="E10" s="684"/>
      <c r="F10" s="684"/>
      <c r="G10" s="684"/>
    </row>
    <row r="11" spans="1:9" ht="15">
      <c r="A11" s="450" t="s">
        <v>522</v>
      </c>
      <c r="B11" s="491">
        <v>443452423.38</v>
      </c>
      <c r="C11" s="491">
        <v>40017071.04</v>
      </c>
      <c r="D11" s="491">
        <f aca="true" t="shared" si="0" ref="D11:D16">+B11+C11</f>
        <v>483469494.42</v>
      </c>
      <c r="E11" s="491">
        <v>483469494.42</v>
      </c>
      <c r="F11" s="491">
        <v>468498720.25</v>
      </c>
      <c r="G11" s="452">
        <f aca="true" t="shared" si="1" ref="G11:G16">+D11-E11</f>
        <v>0</v>
      </c>
      <c r="H11" s="497"/>
      <c r="I11" s="497"/>
    </row>
    <row r="12" spans="1:9" ht="15">
      <c r="A12" s="450" t="s">
        <v>523</v>
      </c>
      <c r="B12" s="491">
        <v>5044090</v>
      </c>
      <c r="C12" s="491">
        <v>-1586847.41</v>
      </c>
      <c r="D12" s="491">
        <f t="shared" si="0"/>
        <v>3457242.59</v>
      </c>
      <c r="E12" s="491">
        <v>3457242.59</v>
      </c>
      <c r="F12" s="491">
        <v>3041801.84</v>
      </c>
      <c r="G12" s="452">
        <f t="shared" si="1"/>
        <v>0</v>
      </c>
      <c r="H12" s="497"/>
      <c r="I12" s="344"/>
    </row>
    <row r="13" spans="1:9" ht="15">
      <c r="A13" s="450" t="s">
        <v>524</v>
      </c>
      <c r="B13" s="491">
        <v>2846890.63</v>
      </c>
      <c r="C13" s="491">
        <v>-1327434.84</v>
      </c>
      <c r="D13" s="491">
        <f t="shared" si="0"/>
        <v>1519455.7899999998</v>
      </c>
      <c r="E13" s="491">
        <v>1519455.79</v>
      </c>
      <c r="F13" s="491">
        <v>1511457.59</v>
      </c>
      <c r="G13" s="452">
        <f t="shared" si="1"/>
        <v>0</v>
      </c>
      <c r="H13" s="497"/>
      <c r="I13" s="344"/>
    </row>
    <row r="14" spans="1:9" ht="15">
      <c r="A14" s="450" t="s">
        <v>525</v>
      </c>
      <c r="B14" s="491">
        <v>1729700</v>
      </c>
      <c r="C14" s="491">
        <v>-443937.45</v>
      </c>
      <c r="D14" s="491">
        <f t="shared" si="0"/>
        <v>1285762.55</v>
      </c>
      <c r="E14" s="491">
        <v>1285762.55</v>
      </c>
      <c r="F14" s="491">
        <v>1285762.55</v>
      </c>
      <c r="G14" s="452">
        <f t="shared" si="1"/>
        <v>0</v>
      </c>
      <c r="H14" s="497"/>
      <c r="I14" s="344"/>
    </row>
    <row r="15" spans="1:9" ht="15">
      <c r="A15" s="450" t="s">
        <v>592</v>
      </c>
      <c r="B15" s="491">
        <v>950000</v>
      </c>
      <c r="C15" s="491">
        <v>-236976.23</v>
      </c>
      <c r="D15" s="491">
        <f t="shared" si="0"/>
        <v>713023.77</v>
      </c>
      <c r="E15" s="491">
        <v>713023.77</v>
      </c>
      <c r="F15" s="491">
        <v>617024.49</v>
      </c>
      <c r="G15" s="452">
        <f t="shared" si="1"/>
        <v>0</v>
      </c>
      <c r="H15" s="497"/>
      <c r="I15" s="344"/>
    </row>
    <row r="16" spans="1:7" ht="15">
      <c r="A16" s="450" t="s">
        <v>526</v>
      </c>
      <c r="B16" s="491">
        <v>86896329</v>
      </c>
      <c r="C16" s="491">
        <v>-11437668.14</v>
      </c>
      <c r="D16" s="491">
        <f t="shared" si="0"/>
        <v>75458660.86</v>
      </c>
      <c r="E16" s="491">
        <v>75458660.86</v>
      </c>
      <c r="F16" s="491">
        <v>73832213.41</v>
      </c>
      <c r="G16" s="452">
        <f t="shared" si="1"/>
        <v>0</v>
      </c>
    </row>
    <row r="17" spans="1:7" ht="15">
      <c r="A17" s="450"/>
      <c r="B17" s="451"/>
      <c r="C17" s="491"/>
      <c r="D17" s="451"/>
      <c r="E17" s="451"/>
      <c r="F17" s="451"/>
      <c r="G17" s="451"/>
    </row>
    <row r="18" spans="1:9" ht="15">
      <c r="A18" s="450"/>
      <c r="B18" s="451"/>
      <c r="C18" s="451"/>
      <c r="D18" s="451"/>
      <c r="E18" s="451"/>
      <c r="F18" s="451"/>
      <c r="G18" s="451"/>
      <c r="I18" s="453"/>
    </row>
    <row r="19" spans="1:7" ht="15">
      <c r="A19" s="450"/>
      <c r="B19" s="451"/>
      <c r="C19" s="451"/>
      <c r="D19" s="451"/>
      <c r="E19" s="451"/>
      <c r="F19" s="454"/>
      <c r="G19" s="451"/>
    </row>
    <row r="20" spans="1:10" ht="15">
      <c r="A20" s="455" t="s">
        <v>527</v>
      </c>
      <c r="B20" s="684">
        <f>SUM(B22:B29)</f>
        <v>0</v>
      </c>
      <c r="C20" s="684">
        <f>SUM(C22:C29)</f>
        <v>4103581</v>
      </c>
      <c r="D20" s="684">
        <f>SUM(D22:D29)</f>
        <v>4103581</v>
      </c>
      <c r="E20" s="684">
        <f>SUM(E22:E29)</f>
        <v>4099094.8</v>
      </c>
      <c r="F20" s="684">
        <f>SUM(F22:F29)</f>
        <v>2495513.8</v>
      </c>
      <c r="G20" s="684">
        <f>+D20-E20</f>
        <v>4486.200000000186</v>
      </c>
      <c r="I20" s="453"/>
      <c r="J20" s="453"/>
    </row>
    <row r="21" spans="1:10" ht="15">
      <c r="A21" s="455" t="s">
        <v>528</v>
      </c>
      <c r="B21" s="684"/>
      <c r="C21" s="684"/>
      <c r="D21" s="684"/>
      <c r="E21" s="684"/>
      <c r="F21" s="684"/>
      <c r="G21" s="684"/>
      <c r="J21" s="453"/>
    </row>
    <row r="22" spans="1:8" ht="15">
      <c r="A22" s="450" t="s">
        <v>524</v>
      </c>
      <c r="B22" s="451">
        <v>0</v>
      </c>
      <c r="C22" s="519">
        <f>+'FORMATO 6A'!D90</f>
        <v>4103581</v>
      </c>
      <c r="D22" s="451">
        <f>+B22+C22</f>
        <v>4103581</v>
      </c>
      <c r="E22" s="451">
        <f>+'FORMATO 6A'!F90</f>
        <v>4099094.8</v>
      </c>
      <c r="F22" s="451">
        <f>+'FORMATO 6A'!G90</f>
        <v>2495513.8</v>
      </c>
      <c r="G22" s="456">
        <f>+D22-E22</f>
        <v>4486.200000000186</v>
      </c>
      <c r="H22" s="344"/>
    </row>
    <row r="23" spans="1:7" ht="15">
      <c r="A23" s="450" t="s">
        <v>526</v>
      </c>
      <c r="B23" s="451"/>
      <c r="C23" s="451">
        <v>0</v>
      </c>
      <c r="D23" s="451">
        <f>+B23+C23</f>
        <v>0</v>
      </c>
      <c r="E23" s="451">
        <v>0</v>
      </c>
      <c r="F23" s="451">
        <v>0</v>
      </c>
      <c r="G23" s="456">
        <f>+D23-E23</f>
        <v>0</v>
      </c>
    </row>
    <row r="24" spans="1:7" ht="15">
      <c r="A24" s="450"/>
      <c r="B24" s="451"/>
      <c r="C24" s="451"/>
      <c r="D24" s="451"/>
      <c r="E24" s="451"/>
      <c r="F24" s="451"/>
      <c r="G24" s="451"/>
    </row>
    <row r="25" spans="1:8" ht="15">
      <c r="A25" s="450"/>
      <c r="B25" s="451"/>
      <c r="C25" s="451"/>
      <c r="D25" s="451"/>
      <c r="E25" s="451"/>
      <c r="F25" s="451"/>
      <c r="G25" s="451"/>
      <c r="H25" s="453"/>
    </row>
    <row r="26" spans="1:7" ht="15">
      <c r="A26" s="450"/>
      <c r="B26" s="451"/>
      <c r="C26" s="451"/>
      <c r="D26" s="451"/>
      <c r="E26" s="451"/>
      <c r="F26" s="451"/>
      <c r="G26" s="451"/>
    </row>
    <row r="27" spans="1:7" ht="15">
      <c r="A27" s="450"/>
      <c r="B27" s="451"/>
      <c r="C27" s="451"/>
      <c r="D27" s="451"/>
      <c r="E27" s="451"/>
      <c r="F27" s="451"/>
      <c r="G27" s="451"/>
    </row>
    <row r="28" spans="1:7" ht="15">
      <c r="A28" s="450"/>
      <c r="B28" s="451"/>
      <c r="C28" s="451"/>
      <c r="D28" s="451"/>
      <c r="E28" s="451"/>
      <c r="F28" s="451"/>
      <c r="G28" s="451"/>
    </row>
    <row r="29" spans="1:7" ht="15">
      <c r="A29" s="450"/>
      <c r="B29" s="451"/>
      <c r="C29" s="451"/>
      <c r="D29" s="451"/>
      <c r="E29" s="451"/>
      <c r="F29" s="451"/>
      <c r="G29" s="451"/>
    </row>
    <row r="30" spans="1:7" ht="15">
      <c r="A30" s="457"/>
      <c r="B30" s="451"/>
      <c r="C30" s="451"/>
      <c r="D30" s="451"/>
      <c r="E30" s="451"/>
      <c r="F30" s="451"/>
      <c r="G30" s="451"/>
    </row>
    <row r="31" spans="1:7" ht="15">
      <c r="A31" s="458" t="s">
        <v>517</v>
      </c>
      <c r="B31" s="550">
        <f aca="true" t="shared" si="2" ref="B31:G31">+B9+B20</f>
        <v>540919433.01</v>
      </c>
      <c r="C31" s="550">
        <f>+C9+C20</f>
        <v>29087787.97</v>
      </c>
      <c r="D31" s="550">
        <f t="shared" si="2"/>
        <v>570007220.98</v>
      </c>
      <c r="E31" s="550">
        <f t="shared" si="2"/>
        <v>570002734.78</v>
      </c>
      <c r="F31" s="550">
        <f t="shared" si="2"/>
        <v>551282493.93</v>
      </c>
      <c r="G31" s="550">
        <f t="shared" si="2"/>
        <v>4486.200000000186</v>
      </c>
    </row>
    <row r="32" spans="1:7" ht="15">
      <c r="A32" s="459"/>
      <c r="B32" s="460"/>
      <c r="C32" s="460"/>
      <c r="D32" s="460"/>
      <c r="E32" s="460"/>
      <c r="F32" s="460"/>
      <c r="G32" s="460"/>
    </row>
    <row r="33" spans="1:7" ht="15">
      <c r="A33" s="461"/>
      <c r="B33" s="462"/>
      <c r="C33" s="462"/>
      <c r="D33" s="462"/>
      <c r="E33" s="462"/>
      <c r="F33" s="462"/>
      <c r="G33" s="462"/>
    </row>
    <row r="34" spans="1:7" ht="15">
      <c r="A34" s="461"/>
      <c r="B34" s="462"/>
      <c r="C34" s="462"/>
      <c r="D34" s="462"/>
      <c r="E34" s="462"/>
      <c r="F34" s="462"/>
      <c r="G34" s="462"/>
    </row>
    <row r="35" spans="1:7" ht="15">
      <c r="A35" s="461"/>
      <c r="B35" s="462"/>
      <c r="C35" s="462"/>
      <c r="D35" s="462"/>
      <c r="E35" s="462"/>
      <c r="F35" s="462"/>
      <c r="G35" s="462"/>
    </row>
    <row r="36" spans="1:7" ht="15">
      <c r="A36" s="461"/>
      <c r="B36" s="462"/>
      <c r="C36" s="462"/>
      <c r="D36" s="462"/>
      <c r="E36" s="462"/>
      <c r="F36" s="462"/>
      <c r="G36" s="462"/>
    </row>
    <row r="37" ht="15">
      <c r="F37" s="463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view="pageBreakPreview" zoomScale="110" zoomScaleSheetLayoutView="110" zoomScalePageLayoutView="0" workbookViewId="0" topLeftCell="A1">
      <selection activeCell="B26" sqref="B26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74" t="str">
        <f>+'FORMATO 6B'!A1</f>
        <v>COLEGIO DE ESTUDIOS CIENTÍFICOS Y TECNOLÓGICOS DEL ESTADO DE TLAXCALA</v>
      </c>
      <c r="B1" s="575"/>
      <c r="C1" s="575"/>
      <c r="D1" s="575"/>
      <c r="E1" s="575"/>
      <c r="F1" s="575"/>
      <c r="G1" s="575"/>
      <c r="H1" s="576"/>
    </row>
    <row r="2" spans="1:8" ht="15">
      <c r="A2" s="577" t="s">
        <v>430</v>
      </c>
      <c r="B2" s="578"/>
      <c r="C2" s="578"/>
      <c r="D2" s="578"/>
      <c r="E2" s="578"/>
      <c r="F2" s="578"/>
      <c r="G2" s="578"/>
      <c r="H2" s="579"/>
    </row>
    <row r="3" spans="1:8" ht="15">
      <c r="A3" s="577" t="s">
        <v>529</v>
      </c>
      <c r="B3" s="578"/>
      <c r="C3" s="578"/>
      <c r="D3" s="578"/>
      <c r="E3" s="578"/>
      <c r="F3" s="578"/>
      <c r="G3" s="578"/>
      <c r="H3" s="579"/>
    </row>
    <row r="4" spans="1:8" ht="15">
      <c r="A4" s="577" t="str">
        <f>+'FORMATO 6B'!A4</f>
        <v>Del 1 de enero al 31 de diciembre de 2022</v>
      </c>
      <c r="B4" s="578"/>
      <c r="C4" s="578"/>
      <c r="D4" s="578"/>
      <c r="E4" s="578"/>
      <c r="F4" s="578"/>
      <c r="G4" s="578"/>
      <c r="H4" s="579"/>
    </row>
    <row r="5" spans="1:8" ht="15">
      <c r="A5" s="580" t="s">
        <v>0</v>
      </c>
      <c r="B5" s="581"/>
      <c r="C5" s="581"/>
      <c r="D5" s="581"/>
      <c r="E5" s="581"/>
      <c r="F5" s="581"/>
      <c r="G5" s="581"/>
      <c r="H5" s="582"/>
    </row>
    <row r="6" spans="1:8" ht="15">
      <c r="A6" s="574" t="s">
        <v>1</v>
      </c>
      <c r="B6" s="576"/>
      <c r="C6" s="655" t="s">
        <v>432</v>
      </c>
      <c r="D6" s="656"/>
      <c r="E6" s="656"/>
      <c r="F6" s="656"/>
      <c r="G6" s="657"/>
      <c r="H6" s="658" t="s">
        <v>519</v>
      </c>
    </row>
    <row r="7" spans="1:8" ht="15">
      <c r="A7" s="577"/>
      <c r="B7" s="579"/>
      <c r="C7" s="658" t="s">
        <v>296</v>
      </c>
      <c r="D7" s="464" t="s">
        <v>342</v>
      </c>
      <c r="E7" s="658" t="s">
        <v>343</v>
      </c>
      <c r="F7" s="658" t="s">
        <v>294</v>
      </c>
      <c r="G7" s="658" t="s">
        <v>297</v>
      </c>
      <c r="H7" s="685"/>
    </row>
    <row r="8" spans="1:8" ht="15">
      <c r="A8" s="577"/>
      <c r="B8" s="579"/>
      <c r="C8" s="659"/>
      <c r="D8" s="397" t="s">
        <v>346</v>
      </c>
      <c r="E8" s="659"/>
      <c r="F8" s="659"/>
      <c r="G8" s="659"/>
      <c r="H8" s="659"/>
    </row>
    <row r="9" spans="1:8" ht="15">
      <c r="A9" s="686"/>
      <c r="B9" s="687"/>
      <c r="C9" s="465"/>
      <c r="D9" s="465"/>
      <c r="E9" s="465"/>
      <c r="F9" s="465"/>
      <c r="G9" s="465"/>
      <c r="H9" s="465"/>
    </row>
    <row r="10" spans="1:8" ht="15">
      <c r="A10" s="688" t="s">
        <v>530</v>
      </c>
      <c r="B10" s="689"/>
      <c r="C10" s="466">
        <f aca="true" t="shared" si="0" ref="C10:H10">+C11+C21+C31+C44</f>
        <v>540919433.01</v>
      </c>
      <c r="D10" s="466">
        <f t="shared" si="0"/>
        <v>24984206.97</v>
      </c>
      <c r="E10" s="466">
        <f t="shared" si="0"/>
        <v>565903639.98</v>
      </c>
      <c r="F10" s="466">
        <f>+F11+F21+F31+F44</f>
        <v>565903639.98</v>
      </c>
      <c r="G10" s="466">
        <f t="shared" si="0"/>
        <v>548786980.13</v>
      </c>
      <c r="H10" s="466">
        <f t="shared" si="0"/>
        <v>0</v>
      </c>
    </row>
    <row r="11" spans="1:8" ht="15">
      <c r="A11" s="688" t="s">
        <v>531</v>
      </c>
      <c r="B11" s="689"/>
      <c r="C11" s="467">
        <f aca="true" t="shared" si="1" ref="C11:H11">SUM(C12:C19)</f>
        <v>0</v>
      </c>
      <c r="D11" s="467">
        <f t="shared" si="1"/>
        <v>0</v>
      </c>
      <c r="E11" s="467">
        <f t="shared" si="1"/>
        <v>0</v>
      </c>
      <c r="F11" s="467">
        <f t="shared" si="1"/>
        <v>0</v>
      </c>
      <c r="G11" s="467">
        <f t="shared" si="1"/>
        <v>0</v>
      </c>
      <c r="H11" s="467">
        <f t="shared" si="1"/>
        <v>0</v>
      </c>
    </row>
    <row r="12" spans="1:8" ht="15">
      <c r="A12" s="554"/>
      <c r="B12" s="468" t="s">
        <v>532</v>
      </c>
      <c r="C12" s="467"/>
      <c r="D12" s="467"/>
      <c r="E12" s="467"/>
      <c r="F12" s="467"/>
      <c r="G12" s="467"/>
      <c r="H12" s="467"/>
    </row>
    <row r="13" spans="1:8" ht="15">
      <c r="A13" s="554"/>
      <c r="B13" s="468" t="s">
        <v>533</v>
      </c>
      <c r="C13" s="467"/>
      <c r="D13" s="467"/>
      <c r="E13" s="467"/>
      <c r="F13" s="467"/>
      <c r="G13" s="467"/>
      <c r="H13" s="467"/>
    </row>
    <row r="14" spans="1:8" ht="15">
      <c r="A14" s="554"/>
      <c r="B14" s="468" t="s">
        <v>534</v>
      </c>
      <c r="C14" s="467"/>
      <c r="D14" s="467"/>
      <c r="E14" s="467"/>
      <c r="F14" s="467"/>
      <c r="G14" s="467"/>
      <c r="H14" s="467"/>
    </row>
    <row r="15" spans="1:8" ht="15">
      <c r="A15" s="554"/>
      <c r="B15" s="468" t="s">
        <v>535</v>
      </c>
      <c r="C15" s="467"/>
      <c r="D15" s="467"/>
      <c r="E15" s="467"/>
      <c r="F15" s="467"/>
      <c r="G15" s="467"/>
      <c r="H15" s="467"/>
    </row>
    <row r="16" spans="1:8" ht="15">
      <c r="A16" s="554"/>
      <c r="B16" s="468" t="s">
        <v>536</v>
      </c>
      <c r="C16" s="467"/>
      <c r="D16" s="467"/>
      <c r="E16" s="467"/>
      <c r="F16" s="467"/>
      <c r="G16" s="467"/>
      <c r="H16" s="467"/>
    </row>
    <row r="17" spans="1:8" ht="15">
      <c r="A17" s="554"/>
      <c r="B17" s="468" t="s">
        <v>537</v>
      </c>
      <c r="C17" s="467"/>
      <c r="D17" s="467"/>
      <c r="E17" s="467"/>
      <c r="F17" s="467"/>
      <c r="G17" s="467"/>
      <c r="H17" s="467"/>
    </row>
    <row r="18" spans="1:8" ht="15">
      <c r="A18" s="554"/>
      <c r="B18" s="468" t="s">
        <v>538</v>
      </c>
      <c r="C18" s="467"/>
      <c r="D18" s="467"/>
      <c r="E18" s="467"/>
      <c r="F18" s="467"/>
      <c r="G18" s="467"/>
      <c r="H18" s="467"/>
    </row>
    <row r="19" spans="1:8" ht="15">
      <c r="A19" s="554"/>
      <c r="B19" s="468" t="s">
        <v>539</v>
      </c>
      <c r="C19" s="467"/>
      <c r="D19" s="467"/>
      <c r="E19" s="467"/>
      <c r="F19" s="467"/>
      <c r="G19" s="467"/>
      <c r="H19" s="467"/>
    </row>
    <row r="20" spans="1:8" ht="15">
      <c r="A20" s="554"/>
      <c r="B20" s="468"/>
      <c r="C20" s="467"/>
      <c r="D20" s="467"/>
      <c r="E20" s="467"/>
      <c r="F20" s="467"/>
      <c r="G20" s="467"/>
      <c r="H20" s="467"/>
    </row>
    <row r="21" spans="1:8" ht="15">
      <c r="A21" s="688" t="s">
        <v>540</v>
      </c>
      <c r="B21" s="689"/>
      <c r="C21" s="466">
        <f aca="true" t="shared" si="2" ref="C21:H21">SUM(C22:C29)</f>
        <v>540919433.01</v>
      </c>
      <c r="D21" s="466">
        <f t="shared" si="2"/>
        <v>24984206.97</v>
      </c>
      <c r="E21" s="466">
        <f t="shared" si="2"/>
        <v>565903639.98</v>
      </c>
      <c r="F21" s="466">
        <f t="shared" si="2"/>
        <v>565903639.98</v>
      </c>
      <c r="G21" s="466">
        <f t="shared" si="2"/>
        <v>548786980.13</v>
      </c>
      <c r="H21" s="466">
        <f t="shared" si="2"/>
        <v>0</v>
      </c>
    </row>
    <row r="22" spans="1:8" ht="15">
      <c r="A22" s="554"/>
      <c r="B22" s="468" t="s">
        <v>541</v>
      </c>
      <c r="C22" s="467"/>
      <c r="D22" s="467"/>
      <c r="E22" s="467"/>
      <c r="F22" s="467"/>
      <c r="G22" s="467"/>
      <c r="H22" s="467"/>
    </row>
    <row r="23" spans="1:8" ht="15">
      <c r="A23" s="554"/>
      <c r="B23" s="468" t="s">
        <v>542</v>
      </c>
      <c r="C23" s="467"/>
      <c r="D23" s="467"/>
      <c r="E23" s="467"/>
      <c r="F23" s="467"/>
      <c r="G23" s="467"/>
      <c r="H23" s="467"/>
    </row>
    <row r="24" spans="1:8" ht="15">
      <c r="A24" s="554"/>
      <c r="B24" s="468" t="s">
        <v>543</v>
      </c>
      <c r="C24" s="467"/>
      <c r="D24" s="467"/>
      <c r="E24" s="467"/>
      <c r="F24" s="467"/>
      <c r="G24" s="467"/>
      <c r="H24" s="467"/>
    </row>
    <row r="25" spans="1:8" ht="15">
      <c r="A25" s="690"/>
      <c r="B25" s="468" t="s">
        <v>544</v>
      </c>
      <c r="C25" s="594"/>
      <c r="D25" s="594"/>
      <c r="E25" s="594"/>
      <c r="F25" s="594"/>
      <c r="G25" s="594"/>
      <c r="H25" s="594"/>
    </row>
    <row r="26" spans="1:8" ht="15">
      <c r="A26" s="690"/>
      <c r="B26" s="468" t="s">
        <v>545</v>
      </c>
      <c r="C26" s="594"/>
      <c r="D26" s="594"/>
      <c r="E26" s="594"/>
      <c r="F26" s="594"/>
      <c r="G26" s="594"/>
      <c r="H26" s="594"/>
    </row>
    <row r="27" spans="1:8" ht="15">
      <c r="A27" s="554"/>
      <c r="B27" s="468" t="s">
        <v>546</v>
      </c>
      <c r="C27" s="467">
        <f>+'FORMATO 6A'!C170</f>
        <v>540919433.01</v>
      </c>
      <c r="D27" s="467">
        <f>+'FORMATO 6B'!C9</f>
        <v>24984206.97</v>
      </c>
      <c r="E27" s="467">
        <f>+C27+D27</f>
        <v>565903639.98</v>
      </c>
      <c r="F27" s="467">
        <f>+'FORMATO 6B'!E9</f>
        <v>565903639.98</v>
      </c>
      <c r="G27" s="467">
        <f>+'FORMATO 6B'!F9</f>
        <v>548786980.13</v>
      </c>
      <c r="H27" s="467">
        <f>+E27-F27</f>
        <v>0</v>
      </c>
    </row>
    <row r="28" spans="1:8" ht="15">
      <c r="A28" s="554"/>
      <c r="B28" s="468" t="s">
        <v>547</v>
      </c>
      <c r="C28" s="467"/>
      <c r="D28" s="467"/>
      <c r="E28" s="467"/>
      <c r="F28" s="467"/>
      <c r="G28" s="467"/>
      <c r="H28" s="467"/>
    </row>
    <row r="29" spans="1:8" ht="15">
      <c r="A29" s="554"/>
      <c r="B29" s="468" t="s">
        <v>548</v>
      </c>
      <c r="C29" s="467"/>
      <c r="D29" s="467"/>
      <c r="E29" s="467"/>
      <c r="F29" s="467"/>
      <c r="G29" s="467"/>
      <c r="H29" s="467"/>
    </row>
    <row r="30" spans="1:8" ht="15">
      <c r="A30" s="469"/>
      <c r="B30" s="470"/>
      <c r="C30" s="478"/>
      <c r="D30" s="467"/>
      <c r="E30" s="467"/>
      <c r="F30" s="467"/>
      <c r="G30" s="467"/>
      <c r="H30" s="467"/>
    </row>
    <row r="31" spans="1:8" ht="15">
      <c r="A31" s="688" t="s">
        <v>549</v>
      </c>
      <c r="B31" s="689"/>
      <c r="C31" s="594">
        <f aca="true" t="shared" si="3" ref="C31:H31">SUM(C33:C42)</f>
        <v>0</v>
      </c>
      <c r="D31" s="594">
        <f t="shared" si="3"/>
        <v>0</v>
      </c>
      <c r="E31" s="594">
        <f t="shared" si="3"/>
        <v>0</v>
      </c>
      <c r="F31" s="594">
        <f t="shared" si="3"/>
        <v>0</v>
      </c>
      <c r="G31" s="594">
        <f t="shared" si="3"/>
        <v>0</v>
      </c>
      <c r="H31" s="594">
        <f t="shared" si="3"/>
        <v>0</v>
      </c>
    </row>
    <row r="32" spans="1:8" ht="15">
      <c r="A32" s="688" t="s">
        <v>550</v>
      </c>
      <c r="B32" s="689"/>
      <c r="C32" s="594"/>
      <c r="D32" s="594"/>
      <c r="E32" s="594"/>
      <c r="F32" s="594"/>
      <c r="G32" s="594"/>
      <c r="H32" s="594"/>
    </row>
    <row r="33" spans="1:8" ht="15">
      <c r="A33" s="690"/>
      <c r="B33" s="468" t="s">
        <v>551</v>
      </c>
      <c r="C33" s="594"/>
      <c r="D33" s="594"/>
      <c r="E33" s="594"/>
      <c r="F33" s="594"/>
      <c r="G33" s="594"/>
      <c r="H33" s="594"/>
    </row>
    <row r="34" spans="1:8" ht="15">
      <c r="A34" s="690"/>
      <c r="B34" s="468" t="s">
        <v>552</v>
      </c>
      <c r="C34" s="594"/>
      <c r="D34" s="594"/>
      <c r="E34" s="594"/>
      <c r="F34" s="594"/>
      <c r="G34" s="594"/>
      <c r="H34" s="594"/>
    </row>
    <row r="35" spans="1:8" ht="15">
      <c r="A35" s="554"/>
      <c r="B35" s="468" t="s">
        <v>553</v>
      </c>
      <c r="C35" s="467"/>
      <c r="D35" s="467"/>
      <c r="E35" s="467"/>
      <c r="F35" s="467"/>
      <c r="G35" s="467"/>
      <c r="H35" s="467"/>
    </row>
    <row r="36" spans="1:8" ht="15">
      <c r="A36" s="554"/>
      <c r="B36" s="468" t="s">
        <v>554</v>
      </c>
      <c r="C36" s="467"/>
      <c r="D36" s="467"/>
      <c r="E36" s="467"/>
      <c r="F36" s="467"/>
      <c r="G36" s="467"/>
      <c r="H36" s="467"/>
    </row>
    <row r="37" spans="1:8" ht="15">
      <c r="A37" s="554"/>
      <c r="B37" s="468" t="s">
        <v>555</v>
      </c>
      <c r="C37" s="467"/>
      <c r="D37" s="467"/>
      <c r="E37" s="467"/>
      <c r="F37" s="467"/>
      <c r="G37" s="467"/>
      <c r="H37" s="467"/>
    </row>
    <row r="38" spans="1:8" ht="15">
      <c r="A38" s="554"/>
      <c r="B38" s="468" t="s">
        <v>556</v>
      </c>
      <c r="C38" s="467"/>
      <c r="D38" s="467"/>
      <c r="E38" s="467"/>
      <c r="F38" s="467"/>
      <c r="G38" s="467"/>
      <c r="H38" s="467"/>
    </row>
    <row r="39" spans="1:8" ht="15">
      <c r="A39" s="554"/>
      <c r="B39" s="468" t="s">
        <v>557</v>
      </c>
      <c r="C39" s="467"/>
      <c r="D39" s="467"/>
      <c r="E39" s="467"/>
      <c r="F39" s="467"/>
      <c r="G39" s="467"/>
      <c r="H39" s="467"/>
    </row>
    <row r="40" spans="1:8" ht="15">
      <c r="A40" s="554"/>
      <c r="B40" s="468" t="s">
        <v>558</v>
      </c>
      <c r="C40" s="467"/>
      <c r="D40" s="467"/>
      <c r="E40" s="467"/>
      <c r="F40" s="467"/>
      <c r="G40" s="467"/>
      <c r="H40" s="467"/>
    </row>
    <row r="41" spans="1:8" ht="15">
      <c r="A41" s="554"/>
      <c r="B41" s="468" t="s">
        <v>559</v>
      </c>
      <c r="C41" s="467"/>
      <c r="D41" s="467"/>
      <c r="E41" s="467"/>
      <c r="F41" s="467"/>
      <c r="G41" s="467"/>
      <c r="H41" s="467"/>
    </row>
    <row r="42" spans="1:8" ht="15">
      <c r="A42" s="554"/>
      <c r="B42" s="468" t="s">
        <v>560</v>
      </c>
      <c r="C42" s="467"/>
      <c r="D42" s="467"/>
      <c r="E42" s="467"/>
      <c r="F42" s="467"/>
      <c r="G42" s="467"/>
      <c r="H42" s="467"/>
    </row>
    <row r="43" spans="1:8" ht="15">
      <c r="A43" s="554"/>
      <c r="B43" s="468"/>
      <c r="C43" s="467"/>
      <c r="D43" s="467"/>
      <c r="E43" s="467"/>
      <c r="F43" s="467"/>
      <c r="G43" s="467"/>
      <c r="H43" s="467"/>
    </row>
    <row r="44" spans="1:8" ht="15">
      <c r="A44" s="688" t="s">
        <v>561</v>
      </c>
      <c r="B44" s="689"/>
      <c r="C44" s="594">
        <f aca="true" t="shared" si="4" ref="C44:H44">SUM(C46:C51)</f>
        <v>0</v>
      </c>
      <c r="D44" s="594">
        <f t="shared" si="4"/>
        <v>0</v>
      </c>
      <c r="E44" s="594">
        <f t="shared" si="4"/>
        <v>0</v>
      </c>
      <c r="F44" s="594">
        <f t="shared" si="4"/>
        <v>0</v>
      </c>
      <c r="G44" s="594">
        <f t="shared" si="4"/>
        <v>0</v>
      </c>
      <c r="H44" s="594">
        <f t="shared" si="4"/>
        <v>0</v>
      </c>
    </row>
    <row r="45" spans="1:8" ht="15">
      <c r="A45" s="688" t="s">
        <v>562</v>
      </c>
      <c r="B45" s="689"/>
      <c r="C45" s="594"/>
      <c r="D45" s="594"/>
      <c r="E45" s="594"/>
      <c r="F45" s="594"/>
      <c r="G45" s="594"/>
      <c r="H45" s="594"/>
    </row>
    <row r="46" spans="1:8" ht="15">
      <c r="A46" s="690"/>
      <c r="B46" s="468" t="s">
        <v>563</v>
      </c>
      <c r="C46" s="594"/>
      <c r="D46" s="594"/>
      <c r="E46" s="594"/>
      <c r="F46" s="594"/>
      <c r="G46" s="594"/>
      <c r="H46" s="594"/>
    </row>
    <row r="47" spans="1:8" ht="15">
      <c r="A47" s="690"/>
      <c r="B47" s="468" t="s">
        <v>564</v>
      </c>
      <c r="C47" s="594"/>
      <c r="D47" s="594"/>
      <c r="E47" s="594"/>
      <c r="F47" s="594"/>
      <c r="G47" s="594"/>
      <c r="H47" s="594"/>
    </row>
    <row r="48" spans="1:8" ht="15">
      <c r="A48" s="690"/>
      <c r="B48" s="468" t="s">
        <v>565</v>
      </c>
      <c r="C48" s="594"/>
      <c r="D48" s="594"/>
      <c r="E48" s="594"/>
      <c r="F48" s="594"/>
      <c r="G48" s="594"/>
      <c r="H48" s="594"/>
    </row>
    <row r="49" spans="1:8" ht="15">
      <c r="A49" s="690"/>
      <c r="B49" s="468" t="s">
        <v>566</v>
      </c>
      <c r="C49" s="594"/>
      <c r="D49" s="594"/>
      <c r="E49" s="594"/>
      <c r="F49" s="594"/>
      <c r="G49" s="594"/>
      <c r="H49" s="594"/>
    </row>
    <row r="50" spans="1:8" ht="15">
      <c r="A50" s="554"/>
      <c r="B50" s="468" t="s">
        <v>567</v>
      </c>
      <c r="C50" s="467"/>
      <c r="D50" s="467"/>
      <c r="E50" s="467"/>
      <c r="F50" s="467"/>
      <c r="G50" s="467"/>
      <c r="H50" s="467"/>
    </row>
    <row r="51" spans="1:8" ht="15">
      <c r="A51" s="554"/>
      <c r="B51" s="468" t="s">
        <v>568</v>
      </c>
      <c r="C51" s="467"/>
      <c r="D51" s="467"/>
      <c r="E51" s="467"/>
      <c r="F51" s="467"/>
      <c r="G51" s="467"/>
      <c r="H51" s="467"/>
    </row>
    <row r="52" spans="1:8" ht="15">
      <c r="A52" s="554"/>
      <c r="B52" s="468"/>
      <c r="C52" s="467"/>
      <c r="D52" s="467"/>
      <c r="E52" s="467"/>
      <c r="F52" s="467"/>
      <c r="G52" s="467"/>
      <c r="H52" s="467"/>
    </row>
    <row r="53" spans="1:8" ht="15">
      <c r="A53" s="688" t="s">
        <v>569</v>
      </c>
      <c r="B53" s="689"/>
      <c r="C53" s="466">
        <f>+C54+C64+C74+C87</f>
        <v>0</v>
      </c>
      <c r="D53" s="466">
        <f>+D54+D64+D74+D87</f>
        <v>4103581</v>
      </c>
      <c r="E53" s="466">
        <f>+E54+E64+E74+E87</f>
        <v>4103581</v>
      </c>
      <c r="F53" s="466">
        <f>+F54+F64+F74+F87</f>
        <v>4099094.8</v>
      </c>
      <c r="G53" s="466">
        <f>+G54+G64+G74+G87</f>
        <v>2495513.8</v>
      </c>
      <c r="H53" s="466">
        <f>+C53+E53-F53</f>
        <v>4486.200000000186</v>
      </c>
    </row>
    <row r="54" spans="1:8" ht="15">
      <c r="A54" s="688" t="s">
        <v>531</v>
      </c>
      <c r="B54" s="689"/>
      <c r="C54" s="467">
        <f>SUM(C55:C62)</f>
        <v>0</v>
      </c>
      <c r="D54" s="467"/>
      <c r="E54" s="467"/>
      <c r="F54" s="467"/>
      <c r="G54" s="467"/>
      <c r="H54" s="467"/>
    </row>
    <row r="55" spans="1:8" ht="15">
      <c r="A55" s="554"/>
      <c r="B55" s="468" t="s">
        <v>532</v>
      </c>
      <c r="C55" s="467"/>
      <c r="D55" s="467"/>
      <c r="E55" s="467"/>
      <c r="F55" s="467"/>
      <c r="G55" s="467"/>
      <c r="H55" s="467"/>
    </row>
    <row r="56" spans="1:8" ht="15">
      <c r="A56" s="554"/>
      <c r="B56" s="468" t="s">
        <v>533</v>
      </c>
      <c r="C56" s="467"/>
      <c r="D56" s="467"/>
      <c r="E56" s="467"/>
      <c r="F56" s="467"/>
      <c r="G56" s="467"/>
      <c r="H56" s="467"/>
    </row>
    <row r="57" spans="1:8" ht="15">
      <c r="A57" s="554"/>
      <c r="B57" s="468" t="s">
        <v>534</v>
      </c>
      <c r="C57" s="467"/>
      <c r="D57" s="467"/>
      <c r="E57" s="467"/>
      <c r="F57" s="467"/>
      <c r="G57" s="467"/>
      <c r="H57" s="467"/>
    </row>
    <row r="58" spans="1:8" ht="15">
      <c r="A58" s="554"/>
      <c r="B58" s="468" t="s">
        <v>535</v>
      </c>
      <c r="C58" s="467"/>
      <c r="D58" s="467"/>
      <c r="E58" s="467"/>
      <c r="F58" s="467"/>
      <c r="G58" s="467"/>
      <c r="H58" s="467"/>
    </row>
    <row r="59" spans="1:8" ht="15">
      <c r="A59" s="554"/>
      <c r="B59" s="468" t="s">
        <v>536</v>
      </c>
      <c r="C59" s="467"/>
      <c r="D59" s="467"/>
      <c r="E59" s="467"/>
      <c r="F59" s="467"/>
      <c r="G59" s="467"/>
      <c r="H59" s="467"/>
    </row>
    <row r="60" spans="1:8" ht="15">
      <c r="A60" s="554"/>
      <c r="B60" s="468" t="s">
        <v>537</v>
      </c>
      <c r="C60" s="467"/>
      <c r="D60" s="467"/>
      <c r="E60" s="467"/>
      <c r="F60" s="467"/>
      <c r="G60" s="467"/>
      <c r="H60" s="467"/>
    </row>
    <row r="61" spans="1:8" ht="15">
      <c r="A61" s="554"/>
      <c r="B61" s="468" t="s">
        <v>538</v>
      </c>
      <c r="C61" s="467"/>
      <c r="D61" s="467"/>
      <c r="E61" s="467"/>
      <c r="F61" s="467"/>
      <c r="G61" s="467"/>
      <c r="H61" s="467"/>
    </row>
    <row r="62" spans="1:8" ht="15">
      <c r="A62" s="554"/>
      <c r="B62" s="468" t="s">
        <v>539</v>
      </c>
      <c r="C62" s="467"/>
      <c r="D62" s="467"/>
      <c r="E62" s="467"/>
      <c r="F62" s="467"/>
      <c r="G62" s="467"/>
      <c r="H62" s="467"/>
    </row>
    <row r="63" spans="1:8" ht="15">
      <c r="A63" s="554"/>
      <c r="B63" s="468"/>
      <c r="C63" s="467"/>
      <c r="D63" s="467"/>
      <c r="E63" s="467"/>
      <c r="F63" s="467"/>
      <c r="G63" s="467"/>
      <c r="H63" s="467"/>
    </row>
    <row r="64" spans="1:8" ht="15">
      <c r="A64" s="691" t="s">
        <v>540</v>
      </c>
      <c r="B64" s="692"/>
      <c r="C64" s="478">
        <f>SUM(C65:C72)</f>
        <v>0</v>
      </c>
      <c r="D64" s="467">
        <f>SUM(D65:D72)</f>
        <v>4103581</v>
      </c>
      <c r="E64" s="467">
        <f>SUM(E65:E72)</f>
        <v>4103581</v>
      </c>
      <c r="F64" s="467">
        <f>SUM(F65:F72)</f>
        <v>4099094.8</v>
      </c>
      <c r="G64" s="467">
        <f>SUM(G65:G72)</f>
        <v>2495513.8</v>
      </c>
      <c r="H64" s="467">
        <f>+C64+E64-F64</f>
        <v>4486.200000000186</v>
      </c>
    </row>
    <row r="65" spans="1:8" ht="15">
      <c r="A65" s="469"/>
      <c r="B65" s="470" t="s">
        <v>541</v>
      </c>
      <c r="C65" s="478"/>
      <c r="D65" s="467"/>
      <c r="E65" s="467"/>
      <c r="F65" s="467"/>
      <c r="G65" s="467"/>
      <c r="H65" s="467"/>
    </row>
    <row r="66" spans="1:8" ht="15">
      <c r="A66" s="469"/>
      <c r="B66" s="470" t="s">
        <v>542</v>
      </c>
      <c r="C66" s="478"/>
      <c r="D66" s="467"/>
      <c r="E66" s="467"/>
      <c r="F66" s="467"/>
      <c r="G66" s="467"/>
      <c r="H66" s="467"/>
    </row>
    <row r="67" spans="1:8" ht="15">
      <c r="A67" s="469"/>
      <c r="B67" s="470" t="s">
        <v>543</v>
      </c>
      <c r="C67" s="478"/>
      <c r="D67" s="467"/>
      <c r="E67" s="467"/>
      <c r="F67" s="467"/>
      <c r="G67" s="467"/>
      <c r="H67" s="467"/>
    </row>
    <row r="68" spans="1:8" ht="15">
      <c r="A68" s="690"/>
      <c r="B68" s="468" t="s">
        <v>544</v>
      </c>
      <c r="C68" s="594"/>
      <c r="D68" s="594"/>
      <c r="E68" s="594"/>
      <c r="F68" s="594"/>
      <c r="G68" s="594"/>
      <c r="H68" s="594"/>
    </row>
    <row r="69" spans="1:8" ht="15">
      <c r="A69" s="690"/>
      <c r="B69" s="468" t="s">
        <v>545</v>
      </c>
      <c r="C69" s="594"/>
      <c r="D69" s="594"/>
      <c r="E69" s="594"/>
      <c r="F69" s="594"/>
      <c r="G69" s="594"/>
      <c r="H69" s="594"/>
    </row>
    <row r="70" spans="1:8" ht="15">
      <c r="A70" s="554"/>
      <c r="B70" s="468" t="s">
        <v>546</v>
      </c>
      <c r="C70" s="467"/>
      <c r="D70" s="467">
        <f>+'FORMATO 6A'!D90</f>
        <v>4103581</v>
      </c>
      <c r="E70" s="467">
        <f>+D70</f>
        <v>4103581</v>
      </c>
      <c r="F70" s="467">
        <f>+'FORMATO 6A'!F90</f>
        <v>4099094.8</v>
      </c>
      <c r="G70" s="467">
        <f>+'FORMATO 6B'!F22</f>
        <v>2495513.8</v>
      </c>
      <c r="H70" s="467">
        <f>+C70+E70-F70</f>
        <v>4486.200000000186</v>
      </c>
    </row>
    <row r="71" spans="1:8" ht="15">
      <c r="A71" s="554"/>
      <c r="B71" s="468" t="s">
        <v>547</v>
      </c>
      <c r="C71" s="467"/>
      <c r="D71" s="467"/>
      <c r="E71" s="467"/>
      <c r="F71" s="467"/>
      <c r="G71" s="467"/>
      <c r="H71" s="467"/>
    </row>
    <row r="72" spans="1:8" ht="15">
      <c r="A72" s="554"/>
      <c r="B72" s="468" t="s">
        <v>548</v>
      </c>
      <c r="C72" s="467"/>
      <c r="D72" s="467"/>
      <c r="E72" s="467"/>
      <c r="F72" s="467"/>
      <c r="G72" s="467"/>
      <c r="H72" s="467"/>
    </row>
    <row r="73" spans="1:8" ht="15">
      <c r="A73" s="554"/>
      <c r="B73" s="468"/>
      <c r="C73" s="467"/>
      <c r="D73" s="467"/>
      <c r="E73" s="467"/>
      <c r="F73" s="467"/>
      <c r="G73" s="467"/>
      <c r="H73" s="467"/>
    </row>
    <row r="74" spans="1:8" ht="15">
      <c r="A74" s="688" t="s">
        <v>549</v>
      </c>
      <c r="B74" s="689"/>
      <c r="C74" s="594">
        <f aca="true" t="shared" si="5" ref="C74:H74">SUM(C76:C85)</f>
        <v>0</v>
      </c>
      <c r="D74" s="594">
        <f t="shared" si="5"/>
        <v>0</v>
      </c>
      <c r="E74" s="594">
        <f t="shared" si="5"/>
        <v>0</v>
      </c>
      <c r="F74" s="594">
        <f t="shared" si="5"/>
        <v>0</v>
      </c>
      <c r="G74" s="594">
        <f t="shared" si="5"/>
        <v>0</v>
      </c>
      <c r="H74" s="594">
        <f t="shared" si="5"/>
        <v>0</v>
      </c>
    </row>
    <row r="75" spans="1:8" ht="15">
      <c r="A75" s="688" t="s">
        <v>550</v>
      </c>
      <c r="B75" s="689"/>
      <c r="C75" s="594"/>
      <c r="D75" s="594"/>
      <c r="E75" s="594"/>
      <c r="F75" s="594"/>
      <c r="G75" s="594"/>
      <c r="H75" s="594"/>
    </row>
    <row r="76" spans="1:8" ht="15">
      <c r="A76" s="690"/>
      <c r="B76" s="468" t="s">
        <v>551</v>
      </c>
      <c r="C76" s="594"/>
      <c r="D76" s="594"/>
      <c r="E76" s="594"/>
      <c r="F76" s="594"/>
      <c r="G76" s="594"/>
      <c r="H76" s="594"/>
    </row>
    <row r="77" spans="1:8" ht="15">
      <c r="A77" s="690"/>
      <c r="B77" s="468" t="s">
        <v>552</v>
      </c>
      <c r="C77" s="594"/>
      <c r="D77" s="594"/>
      <c r="E77" s="594"/>
      <c r="F77" s="594"/>
      <c r="G77" s="594"/>
      <c r="H77" s="594"/>
    </row>
    <row r="78" spans="1:8" ht="15">
      <c r="A78" s="554"/>
      <c r="B78" s="468" t="s">
        <v>553</v>
      </c>
      <c r="C78" s="467"/>
      <c r="D78" s="467"/>
      <c r="E78" s="467"/>
      <c r="F78" s="467"/>
      <c r="G78" s="467"/>
      <c r="H78" s="467"/>
    </row>
    <row r="79" spans="1:8" ht="15">
      <c r="A79" s="554"/>
      <c r="B79" s="468" t="s">
        <v>554</v>
      </c>
      <c r="C79" s="467"/>
      <c r="D79" s="467"/>
      <c r="E79" s="467"/>
      <c r="F79" s="467"/>
      <c r="G79" s="467"/>
      <c r="H79" s="467"/>
    </row>
    <row r="80" spans="1:8" ht="15">
      <c r="A80" s="554"/>
      <c r="B80" s="468" t="s">
        <v>555</v>
      </c>
      <c r="C80" s="467"/>
      <c r="D80" s="467"/>
      <c r="E80" s="467"/>
      <c r="F80" s="467"/>
      <c r="G80" s="467"/>
      <c r="H80" s="467"/>
    </row>
    <row r="81" spans="1:8" ht="15">
      <c r="A81" s="554"/>
      <c r="B81" s="468" t="s">
        <v>556</v>
      </c>
      <c r="C81" s="467"/>
      <c r="D81" s="467"/>
      <c r="E81" s="467"/>
      <c r="F81" s="467"/>
      <c r="G81" s="467"/>
      <c r="H81" s="467"/>
    </row>
    <row r="82" spans="1:8" ht="15">
      <c r="A82" s="554"/>
      <c r="B82" s="468" t="s">
        <v>557</v>
      </c>
      <c r="C82" s="467"/>
      <c r="D82" s="467"/>
      <c r="E82" s="467"/>
      <c r="F82" s="467"/>
      <c r="G82" s="467"/>
      <c r="H82" s="467"/>
    </row>
    <row r="83" spans="1:8" ht="15">
      <c r="A83" s="554"/>
      <c r="B83" s="468" t="s">
        <v>558</v>
      </c>
      <c r="C83" s="467"/>
      <c r="D83" s="467"/>
      <c r="E83" s="467"/>
      <c r="F83" s="467"/>
      <c r="G83" s="467"/>
      <c r="H83" s="467"/>
    </row>
    <row r="84" spans="1:8" ht="15">
      <c r="A84" s="554"/>
      <c r="B84" s="468" t="s">
        <v>559</v>
      </c>
      <c r="C84" s="467"/>
      <c r="D84" s="467"/>
      <c r="E84" s="467"/>
      <c r="F84" s="467"/>
      <c r="G84" s="467"/>
      <c r="H84" s="467"/>
    </row>
    <row r="85" spans="1:8" ht="15">
      <c r="A85" s="554"/>
      <c r="B85" s="468" t="s">
        <v>560</v>
      </c>
      <c r="C85" s="467"/>
      <c r="D85" s="467"/>
      <c r="E85" s="467"/>
      <c r="F85" s="467"/>
      <c r="G85" s="467"/>
      <c r="H85" s="467"/>
    </row>
    <row r="86" spans="1:8" ht="15">
      <c r="A86" s="554"/>
      <c r="B86" s="468"/>
      <c r="C86" s="467"/>
      <c r="D86" s="467"/>
      <c r="E86" s="467"/>
      <c r="F86" s="467"/>
      <c r="G86" s="467"/>
      <c r="H86" s="467"/>
    </row>
    <row r="87" spans="1:8" ht="15">
      <c r="A87" s="688" t="s">
        <v>561</v>
      </c>
      <c r="B87" s="689"/>
      <c r="C87" s="594">
        <f aca="true" t="shared" si="6" ref="C87:H87">SUM(C89:C94)</f>
        <v>0</v>
      </c>
      <c r="D87" s="594">
        <f t="shared" si="6"/>
        <v>0</v>
      </c>
      <c r="E87" s="594">
        <f t="shared" si="6"/>
        <v>0</v>
      </c>
      <c r="F87" s="594">
        <f t="shared" si="6"/>
        <v>0</v>
      </c>
      <c r="G87" s="594">
        <f t="shared" si="6"/>
        <v>0</v>
      </c>
      <c r="H87" s="594">
        <f t="shared" si="6"/>
        <v>0</v>
      </c>
    </row>
    <row r="88" spans="1:8" ht="15">
      <c r="A88" s="688" t="s">
        <v>562</v>
      </c>
      <c r="B88" s="689"/>
      <c r="C88" s="594"/>
      <c r="D88" s="594"/>
      <c r="E88" s="594"/>
      <c r="F88" s="594"/>
      <c r="G88" s="594"/>
      <c r="H88" s="594"/>
    </row>
    <row r="89" spans="1:8" ht="15">
      <c r="A89" s="690"/>
      <c r="B89" s="468" t="s">
        <v>563</v>
      </c>
      <c r="C89" s="594"/>
      <c r="D89" s="594"/>
      <c r="E89" s="594"/>
      <c r="F89" s="594"/>
      <c r="G89" s="594"/>
      <c r="H89" s="594"/>
    </row>
    <row r="90" spans="1:8" ht="15">
      <c r="A90" s="690"/>
      <c r="B90" s="468" t="s">
        <v>564</v>
      </c>
      <c r="C90" s="594"/>
      <c r="D90" s="594"/>
      <c r="E90" s="594"/>
      <c r="F90" s="594"/>
      <c r="G90" s="594"/>
      <c r="H90" s="594"/>
    </row>
    <row r="91" spans="1:8" ht="15">
      <c r="A91" s="690"/>
      <c r="B91" s="468" t="s">
        <v>565</v>
      </c>
      <c r="C91" s="594"/>
      <c r="D91" s="594"/>
      <c r="E91" s="594"/>
      <c r="F91" s="594"/>
      <c r="G91" s="594"/>
      <c r="H91" s="594"/>
    </row>
    <row r="92" spans="1:8" ht="15">
      <c r="A92" s="690"/>
      <c r="B92" s="468" t="s">
        <v>566</v>
      </c>
      <c r="C92" s="594"/>
      <c r="D92" s="594"/>
      <c r="E92" s="594"/>
      <c r="F92" s="594"/>
      <c r="G92" s="594"/>
      <c r="H92" s="594"/>
    </row>
    <row r="93" spans="1:8" ht="15">
      <c r="A93" s="554"/>
      <c r="B93" s="468" t="s">
        <v>567</v>
      </c>
      <c r="C93" s="467"/>
      <c r="D93" s="467"/>
      <c r="E93" s="467"/>
      <c r="F93" s="467"/>
      <c r="G93" s="467"/>
      <c r="H93" s="467"/>
    </row>
    <row r="94" spans="1:8" ht="15">
      <c r="A94" s="554"/>
      <c r="B94" s="468" t="s">
        <v>568</v>
      </c>
      <c r="C94" s="467"/>
      <c r="D94" s="467"/>
      <c r="E94" s="467"/>
      <c r="F94" s="467"/>
      <c r="G94" s="467"/>
      <c r="H94" s="467"/>
    </row>
    <row r="95" spans="1:8" ht="15">
      <c r="A95" s="554"/>
      <c r="B95" s="468"/>
      <c r="C95" s="467"/>
      <c r="D95" s="467"/>
      <c r="E95" s="467"/>
      <c r="F95" s="467"/>
      <c r="G95" s="467"/>
      <c r="H95" s="467"/>
    </row>
    <row r="96" spans="1:8" ht="15">
      <c r="A96" s="688" t="s">
        <v>517</v>
      </c>
      <c r="B96" s="689"/>
      <c r="C96" s="466">
        <f aca="true" t="shared" si="7" ref="C96:H96">+C10+C53</f>
        <v>540919433.01</v>
      </c>
      <c r="D96" s="466">
        <f t="shared" si="7"/>
        <v>29087787.97</v>
      </c>
      <c r="E96" s="466">
        <f t="shared" si="7"/>
        <v>570007220.98</v>
      </c>
      <c r="F96" s="466">
        <f t="shared" si="7"/>
        <v>570002734.78</v>
      </c>
      <c r="G96" s="466">
        <f t="shared" si="7"/>
        <v>551282493.93</v>
      </c>
      <c r="H96" s="466">
        <f t="shared" si="7"/>
        <v>4486.200000000186</v>
      </c>
    </row>
    <row r="97" spans="1:8" ht="15">
      <c r="A97" s="471"/>
      <c r="B97" s="472"/>
      <c r="C97" s="473"/>
      <c r="D97" s="473"/>
      <c r="E97" s="473"/>
      <c r="F97" s="473"/>
      <c r="G97" s="473"/>
      <c r="H97" s="473"/>
    </row>
    <row r="98" spans="1:8" ht="15">
      <c r="A98" s="470"/>
      <c r="B98" s="470"/>
      <c r="C98" s="474"/>
      <c r="D98" s="474"/>
      <c r="E98" s="474"/>
      <c r="F98" s="474"/>
      <c r="G98" s="474"/>
      <c r="H98" s="474"/>
    </row>
    <row r="99" spans="1:8" ht="15">
      <c r="A99" s="470"/>
      <c r="B99" s="470"/>
      <c r="C99" s="474"/>
      <c r="D99" s="474"/>
      <c r="E99" s="474"/>
      <c r="F99" s="474"/>
      <c r="G99" s="474"/>
      <c r="H99" s="474"/>
    </row>
    <row r="100" spans="1:8" ht="15">
      <c r="A100" s="470"/>
      <c r="B100" s="470"/>
      <c r="C100" s="474"/>
      <c r="D100" s="474"/>
      <c r="E100" s="474"/>
      <c r="F100" s="474"/>
      <c r="G100" s="474"/>
      <c r="H100" s="474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showGridLines="0" tabSelected="1" view="pageBreakPreview" zoomScale="130" zoomScaleSheetLayoutView="130" zoomScalePageLayoutView="0" workbookViewId="0" topLeftCell="A1">
      <selection activeCell="A5" sqref="A5:G5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96" t="str">
        <f>+'FORMATO 6C'!A1</f>
        <v>COLEGIO DE ESTUDIOS CIENTÍFICOS Y TECNOLÓGICOS DEL ESTADO DE TLAXCALA</v>
      </c>
      <c r="B1" s="597"/>
      <c r="C1" s="597"/>
      <c r="D1" s="597"/>
      <c r="E1" s="597"/>
      <c r="F1" s="597"/>
      <c r="G1" s="598"/>
    </row>
    <row r="2" spans="1:7" ht="15">
      <c r="A2" s="649" t="s">
        <v>430</v>
      </c>
      <c r="B2" s="650"/>
      <c r="C2" s="650"/>
      <c r="D2" s="650"/>
      <c r="E2" s="650"/>
      <c r="F2" s="650"/>
      <c r="G2" s="651"/>
    </row>
    <row r="3" spans="1:7" ht="15">
      <c r="A3" s="649" t="s">
        <v>570</v>
      </c>
      <c r="B3" s="650"/>
      <c r="C3" s="650"/>
      <c r="D3" s="650"/>
      <c r="E3" s="650"/>
      <c r="F3" s="650"/>
      <c r="G3" s="651"/>
    </row>
    <row r="4" spans="1:7" ht="15">
      <c r="A4" s="649" t="str">
        <f>'FORMATO 6C'!A4:H4</f>
        <v>Del 1 de enero al 31 de diciembre de 2022</v>
      </c>
      <c r="B4" s="650"/>
      <c r="C4" s="650"/>
      <c r="D4" s="650"/>
      <c r="E4" s="650"/>
      <c r="F4" s="650"/>
      <c r="G4" s="651"/>
    </row>
    <row r="5" spans="1:7" ht="15">
      <c r="A5" s="652" t="s">
        <v>0</v>
      </c>
      <c r="B5" s="653"/>
      <c r="C5" s="653"/>
      <c r="D5" s="653"/>
      <c r="E5" s="653"/>
      <c r="F5" s="653"/>
      <c r="G5" s="654"/>
    </row>
    <row r="6" spans="1:7" ht="15">
      <c r="A6" s="677" t="s">
        <v>1</v>
      </c>
      <c r="B6" s="680" t="s">
        <v>432</v>
      </c>
      <c r="C6" s="681"/>
      <c r="D6" s="681"/>
      <c r="E6" s="681"/>
      <c r="F6" s="682"/>
      <c r="G6" s="677" t="s">
        <v>519</v>
      </c>
    </row>
    <row r="7" spans="1:7" ht="15">
      <c r="A7" s="678"/>
      <c r="B7" s="677" t="s">
        <v>296</v>
      </c>
      <c r="C7" s="520" t="s">
        <v>342</v>
      </c>
      <c r="D7" s="677" t="s">
        <v>343</v>
      </c>
      <c r="E7" s="677" t="s">
        <v>294</v>
      </c>
      <c r="F7" s="677" t="s">
        <v>297</v>
      </c>
      <c r="G7" s="678"/>
    </row>
    <row r="8" spans="1:7" ht="15">
      <c r="A8" s="679"/>
      <c r="B8" s="679"/>
      <c r="C8" s="521" t="s">
        <v>346</v>
      </c>
      <c r="D8" s="679"/>
      <c r="E8" s="679"/>
      <c r="F8" s="679"/>
      <c r="G8" s="679"/>
    </row>
    <row r="9" spans="1:7" ht="15">
      <c r="A9" s="538" t="s">
        <v>571</v>
      </c>
      <c r="B9" s="556">
        <f>SUM(B10:B18)+B21</f>
        <v>498680001.01</v>
      </c>
      <c r="C9" s="556">
        <f>SUM(C10:C18)+C21</f>
        <v>15340141.869999997</v>
      </c>
      <c r="D9" s="556">
        <f>SUM(D10:D18)+D21</f>
        <v>514020142.88</v>
      </c>
      <c r="E9" s="556">
        <f>SUM(E10:E18)+E21</f>
        <v>514020142.88</v>
      </c>
      <c r="F9" s="556">
        <f>SUM(F10:F18)+F21</f>
        <v>501810611.19000006</v>
      </c>
      <c r="G9" s="556">
        <f>+D9-E9</f>
        <v>0</v>
      </c>
    </row>
    <row r="10" spans="1:7" ht="15">
      <c r="A10" s="554" t="s">
        <v>572</v>
      </c>
      <c r="B10" s="555"/>
      <c r="C10" s="475"/>
      <c r="D10" s="475"/>
      <c r="E10" s="475"/>
      <c r="F10" s="475"/>
      <c r="G10" s="475"/>
    </row>
    <row r="11" spans="1:9" ht="15">
      <c r="A11" s="554" t="s">
        <v>573</v>
      </c>
      <c r="B11" s="555">
        <f>+'FORMATO 6A'!C10</f>
        <v>498680001.01</v>
      </c>
      <c r="C11" s="475">
        <f>+'FORMATO 6A'!D10</f>
        <v>15340141.869999997</v>
      </c>
      <c r="D11" s="475">
        <f>+B11+C11</f>
        <v>514020142.88</v>
      </c>
      <c r="E11" s="475">
        <f>+'FORMATO 6A'!F10</f>
        <v>514020142.88</v>
      </c>
      <c r="F11" s="475">
        <f>+'FORMATO 6A'!G10</f>
        <v>501810611.19000006</v>
      </c>
      <c r="G11" s="475">
        <f>+D11-E11</f>
        <v>0</v>
      </c>
      <c r="H11" s="344"/>
      <c r="I11" s="345"/>
    </row>
    <row r="12" spans="1:7" ht="15">
      <c r="A12" s="554" t="s">
        <v>574</v>
      </c>
      <c r="B12" s="555"/>
      <c r="C12" s="475"/>
      <c r="D12" s="475"/>
      <c r="E12" s="475"/>
      <c r="F12" s="475"/>
      <c r="G12" s="475"/>
    </row>
    <row r="13" spans="1:7" ht="15">
      <c r="A13" s="554" t="s">
        <v>575</v>
      </c>
      <c r="B13" s="555"/>
      <c r="C13" s="475"/>
      <c r="D13" s="475"/>
      <c r="E13" s="475"/>
      <c r="F13" s="475"/>
      <c r="G13" s="475"/>
    </row>
    <row r="14" spans="1:7" ht="15">
      <c r="A14" s="554" t="s">
        <v>576</v>
      </c>
      <c r="B14" s="555"/>
      <c r="C14" s="475"/>
      <c r="D14" s="475"/>
      <c r="E14" s="475"/>
      <c r="F14" s="475"/>
      <c r="G14" s="475"/>
    </row>
    <row r="15" spans="1:7" ht="15">
      <c r="A15" s="554" t="s">
        <v>577</v>
      </c>
      <c r="B15" s="555"/>
      <c r="C15" s="475"/>
      <c r="D15" s="475"/>
      <c r="E15" s="475"/>
      <c r="F15" s="475"/>
      <c r="G15" s="475"/>
    </row>
    <row r="16" spans="1:7" ht="15">
      <c r="A16" s="554" t="s">
        <v>578</v>
      </c>
      <c r="B16" s="693">
        <f>+B19+B20</f>
        <v>0</v>
      </c>
      <c r="C16" s="693"/>
      <c r="D16" s="693"/>
      <c r="E16" s="693"/>
      <c r="F16" s="693"/>
      <c r="G16" s="693"/>
    </row>
    <row r="17" spans="1:7" ht="15">
      <c r="A17" s="554" t="s">
        <v>579</v>
      </c>
      <c r="B17" s="693"/>
      <c r="C17" s="693"/>
      <c r="D17" s="693"/>
      <c r="E17" s="693"/>
      <c r="F17" s="693"/>
      <c r="G17" s="693"/>
    </row>
    <row r="18" spans="1:7" ht="15">
      <c r="A18" s="554" t="s">
        <v>580</v>
      </c>
      <c r="B18" s="693"/>
      <c r="C18" s="693"/>
      <c r="D18" s="693"/>
      <c r="E18" s="693"/>
      <c r="F18" s="693"/>
      <c r="G18" s="693"/>
    </row>
    <row r="19" spans="1:7" ht="15">
      <c r="A19" s="476" t="s">
        <v>581</v>
      </c>
      <c r="B19" s="555"/>
      <c r="C19" s="475"/>
      <c r="D19" s="475"/>
      <c r="E19" s="475"/>
      <c r="F19" s="475"/>
      <c r="G19" s="475"/>
    </row>
    <row r="20" spans="1:7" ht="15">
      <c r="A20" s="476" t="s">
        <v>582</v>
      </c>
      <c r="B20" s="555"/>
      <c r="C20" s="475"/>
      <c r="D20" s="475"/>
      <c r="E20" s="475"/>
      <c r="F20" s="475"/>
      <c r="G20" s="475"/>
    </row>
    <row r="21" spans="1:7" ht="15">
      <c r="A21" s="554" t="s">
        <v>583</v>
      </c>
      <c r="B21" s="555"/>
      <c r="C21" s="475"/>
      <c r="D21" s="475"/>
      <c r="E21" s="475"/>
      <c r="F21" s="475"/>
      <c r="G21" s="475"/>
    </row>
    <row r="22" spans="1:7" ht="15">
      <c r="A22" s="554"/>
      <c r="B22" s="555"/>
      <c r="C22" s="475"/>
      <c r="D22" s="475"/>
      <c r="E22" s="475"/>
      <c r="F22" s="475"/>
      <c r="G22" s="475"/>
    </row>
    <row r="23" spans="1:7" ht="15">
      <c r="A23" s="547" t="s">
        <v>584</v>
      </c>
      <c r="B23" s="556">
        <f>SUM(B24:B32)+B35</f>
        <v>0</v>
      </c>
      <c r="C23" s="556">
        <f>SUM(C24:C32)+C35</f>
        <v>0</v>
      </c>
      <c r="D23" s="556">
        <f>SUM(D24:D32)+D35</f>
        <v>0</v>
      </c>
      <c r="E23" s="556">
        <f>SUM(E24:E32)+E35</f>
        <v>0</v>
      </c>
      <c r="F23" s="556">
        <f>SUM(F24:F32)+F35</f>
        <v>0</v>
      </c>
      <c r="G23" s="556">
        <f>+D23-E23</f>
        <v>0</v>
      </c>
    </row>
    <row r="24" spans="1:9" ht="15">
      <c r="A24" s="554" t="s">
        <v>572</v>
      </c>
      <c r="B24" s="555"/>
      <c r="C24" s="475"/>
      <c r="D24" s="475"/>
      <c r="E24" s="475"/>
      <c r="F24" s="475"/>
      <c r="G24" s="475"/>
      <c r="H24" s="344"/>
      <c r="I24" s="345"/>
    </row>
    <row r="25" spans="1:7" ht="15">
      <c r="A25" s="554" t="s">
        <v>573</v>
      </c>
      <c r="B25" s="555">
        <v>0</v>
      </c>
      <c r="C25" s="475">
        <v>0</v>
      </c>
      <c r="D25" s="475">
        <f>+B25+C25</f>
        <v>0</v>
      </c>
      <c r="E25" s="475">
        <v>0</v>
      </c>
      <c r="F25" s="475">
        <v>0</v>
      </c>
      <c r="G25" s="555">
        <f>+D25-E25</f>
        <v>0</v>
      </c>
    </row>
    <row r="26" spans="1:7" ht="15">
      <c r="A26" s="554" t="s">
        <v>574</v>
      </c>
      <c r="B26" s="555"/>
      <c r="C26" s="475"/>
      <c r="D26" s="475"/>
      <c r="E26" s="475"/>
      <c r="F26" s="475"/>
      <c r="G26" s="475"/>
    </row>
    <row r="27" spans="1:7" ht="15">
      <c r="A27" s="554" t="s">
        <v>575</v>
      </c>
      <c r="B27" s="555"/>
      <c r="C27" s="475"/>
      <c r="D27" s="475"/>
      <c r="E27" s="475"/>
      <c r="F27" s="475"/>
      <c r="G27" s="475"/>
    </row>
    <row r="28" spans="1:7" ht="15">
      <c r="A28" s="554" t="s">
        <v>576</v>
      </c>
      <c r="B28" s="555"/>
      <c r="C28" s="475"/>
      <c r="D28" s="475"/>
      <c r="E28" s="475"/>
      <c r="F28" s="475"/>
      <c r="G28" s="475"/>
    </row>
    <row r="29" spans="1:7" ht="15">
      <c r="A29" s="554" t="s">
        <v>577</v>
      </c>
      <c r="B29" s="555"/>
      <c r="C29" s="475"/>
      <c r="D29" s="475"/>
      <c r="E29" s="475"/>
      <c r="F29" s="475"/>
      <c r="G29" s="475"/>
    </row>
    <row r="30" spans="1:7" ht="15">
      <c r="A30" s="554" t="s">
        <v>578</v>
      </c>
      <c r="B30" s="693">
        <f>+B33+B34</f>
        <v>0</v>
      </c>
      <c r="C30" s="693"/>
      <c r="D30" s="693"/>
      <c r="E30" s="693"/>
      <c r="F30" s="693"/>
      <c r="G30" s="693"/>
    </row>
    <row r="31" spans="1:7" ht="15">
      <c r="A31" s="554" t="s">
        <v>579</v>
      </c>
      <c r="B31" s="693"/>
      <c r="C31" s="693"/>
      <c r="D31" s="693"/>
      <c r="E31" s="693"/>
      <c r="F31" s="693"/>
      <c r="G31" s="693"/>
    </row>
    <row r="32" spans="1:7" ht="15">
      <c r="A32" s="554" t="s">
        <v>580</v>
      </c>
      <c r="B32" s="693"/>
      <c r="C32" s="693"/>
      <c r="D32" s="693"/>
      <c r="E32" s="693"/>
      <c r="F32" s="693"/>
      <c r="G32" s="693"/>
    </row>
    <row r="33" spans="1:7" ht="15">
      <c r="A33" s="476" t="s">
        <v>581</v>
      </c>
      <c r="B33" s="555"/>
      <c r="C33" s="475"/>
      <c r="D33" s="475"/>
      <c r="E33" s="475"/>
      <c r="F33" s="475"/>
      <c r="G33" s="475"/>
    </row>
    <row r="34" spans="1:7" ht="15">
      <c r="A34" s="476" t="s">
        <v>582</v>
      </c>
      <c r="B34" s="555"/>
      <c r="C34" s="475"/>
      <c r="D34" s="475"/>
      <c r="E34" s="475"/>
      <c r="F34" s="475"/>
      <c r="G34" s="475"/>
    </row>
    <row r="35" spans="1:7" ht="15">
      <c r="A35" s="554" t="s">
        <v>583</v>
      </c>
      <c r="B35" s="555"/>
      <c r="C35" s="475"/>
      <c r="D35" s="475"/>
      <c r="E35" s="475"/>
      <c r="F35" s="475"/>
      <c r="G35" s="475"/>
    </row>
    <row r="36" spans="1:7" ht="15">
      <c r="A36" s="553" t="s">
        <v>585</v>
      </c>
      <c r="B36" s="694">
        <f aca="true" t="shared" si="0" ref="B36:G36">+B9+B23</f>
        <v>498680001.01</v>
      </c>
      <c r="C36" s="694">
        <f t="shared" si="0"/>
        <v>15340141.869999997</v>
      </c>
      <c r="D36" s="694">
        <f t="shared" si="0"/>
        <v>514020142.88</v>
      </c>
      <c r="E36" s="694">
        <f t="shared" si="0"/>
        <v>514020142.88</v>
      </c>
      <c r="F36" s="694">
        <f t="shared" si="0"/>
        <v>501810611.19000006</v>
      </c>
      <c r="G36" s="694">
        <f t="shared" si="0"/>
        <v>0</v>
      </c>
    </row>
    <row r="37" spans="1:7" ht="15">
      <c r="A37" s="553" t="s">
        <v>586</v>
      </c>
      <c r="B37" s="694"/>
      <c r="C37" s="694"/>
      <c r="D37" s="694"/>
      <c r="E37" s="694"/>
      <c r="F37" s="694"/>
      <c r="G37" s="694"/>
    </row>
    <row r="38" spans="1:7" ht="15">
      <c r="A38" s="544"/>
      <c r="B38" s="460"/>
      <c r="C38" s="477"/>
      <c r="D38" s="477"/>
      <c r="E38" s="477"/>
      <c r="F38" s="477"/>
      <c r="G38" s="477"/>
    </row>
    <row r="39" spans="1:7" ht="15">
      <c r="A39" s="540"/>
      <c r="B39" s="462"/>
      <c r="C39" s="462"/>
      <c r="D39" s="462"/>
      <c r="E39" s="462"/>
      <c r="F39" s="462"/>
      <c r="G39" s="462"/>
    </row>
    <row r="40" spans="1:7" ht="15">
      <c r="A40" s="540"/>
      <c r="B40" s="462"/>
      <c r="C40" s="462"/>
      <c r="D40" s="462"/>
      <c r="E40" s="462"/>
      <c r="F40" s="462"/>
      <c r="G40" s="462"/>
    </row>
    <row r="41" spans="1:7" ht="15">
      <c r="A41" s="540"/>
      <c r="B41" s="462"/>
      <c r="C41" s="462"/>
      <c r="D41" s="462"/>
      <c r="E41" s="462"/>
      <c r="F41" s="462"/>
      <c r="G41" s="462"/>
    </row>
    <row r="42" spans="1:7" ht="15">
      <c r="A42" s="540"/>
      <c r="B42" s="462"/>
      <c r="C42" s="462"/>
      <c r="D42" s="462"/>
      <c r="E42" s="462"/>
      <c r="F42" s="462"/>
      <c r="G42" s="462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2023-01-11T16:32:56Z</cp:lastPrinted>
  <dcterms:created xsi:type="dcterms:W3CDTF">2016-11-22T16:59:39Z</dcterms:created>
  <dcterms:modified xsi:type="dcterms:W3CDTF">2023-01-20T20:06:34Z</dcterms:modified>
  <cp:category/>
  <cp:version/>
  <cp:contentType/>
  <cp:contentStatus/>
</cp:coreProperties>
</file>