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85" activeTab="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1'!$A$1:$G$99</definedName>
    <definedName name="_xlnm.Print_Area" localSheetId="1">'FORMATO 2'!$A$1:$I$54</definedName>
    <definedName name="_xlnm.Print_Area" localSheetId="2">'FORMATO 3'!$A$1:$L$37</definedName>
    <definedName name="_xlnm.Print_Area" localSheetId="3">'FORMATO 4'!$A$1:$E$102</definedName>
    <definedName name="_xlnm.Print_Area" localSheetId="4">'FORMATO 5'!$A$1:$H$113</definedName>
    <definedName name="_xlnm.Print_Area" localSheetId="5">'FORMATO 6A'!$A$1:$I$182</definedName>
    <definedName name="_xlnm.Print_Area" localSheetId="6">'FORMATO 6B'!$A$1:$H$223</definedName>
    <definedName name="_xlnm.Print_Area" localSheetId="7">'FORMATO 6C'!$A$1:$G$44</definedName>
    <definedName name="_xlnm.Print_Area" localSheetId="8">'FORMATO 6D'!$A$1:$G$106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<sst xmlns="http://schemas.openxmlformats.org/spreadsheetml/2006/main" count="827" uniqueCount="536">
  <si>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</si>
  <si>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</si>
  <si>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</si>
  <si>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</si>
  <si>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</si>
  <si>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</si>
  <si>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</si>
  <si>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</si>
  <si>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</si>
  <si>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</si>
  <si>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</si>
  <si>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</si>
  <si>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</si>
  <si>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</si>
  <si>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</si>
  <si>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</si>
  <si>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</si>
  <si>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</si>
  <si>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</si>
  <si>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</si>
  <si>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</si>
  <si>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</si>
  <si>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</si>
  <si>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</si>
  <si>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</si>
  <si>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</si>
  <si>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</si>
  <si>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</si>
  <si>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</si>
  <si>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</si>
  <si>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</si>
  <si>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</si>
  <si>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</si>
  <si>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</si>
  <si>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</si>
  <si>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</si>
  <si>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</si>
  <si>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</si>
  <si>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</si>
  <si>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</si>
  <si>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</si>
  <si>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</si>
  <si>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</si>
  <si>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</si>
  <si>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</si>
  <si>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</si>
  <si>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</si>
  <si>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</si>
  <si>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</si>
  <si>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</si>
  <si>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</si>
  <si>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</si>
  <si>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</si>
  <si>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</si>
  <si>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</si>
  <si>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</si>
  <si>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</si>
  <si>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</si>
  <si>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</si>
  <si>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</si>
  <si>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</si>
  <si>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</si>
  <si>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</si>
  <si>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</si>
  <si>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</si>
  <si>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</si>
  <si>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</si>
  <si>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</si>
  <si>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</si>
  <si>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</si>
  <si>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</si>
  <si>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</si>
  <si>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</si>
  <si>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</si>
  <si>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</si>
  <si>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</si>
  <si>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</si>
  <si>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</si>
  <si>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</si>
  <si>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</si>
  <si>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</si>
  <si>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</si>
  <si>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</si>
  <si>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</si>
  <si>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</si>
  <si>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</si>
  <si>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</si>
  <si>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</si>
  <si>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</si>
  <si>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</si>
  <si>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</si>
  <si>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</si>
  <si>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</si>
  <si>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</si>
  <si>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</si>
  <si>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</si>
  <si>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</si>
  <si>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</si>
  <si>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</si>
  <si>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</si>
  <si>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</si>
  <si>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</si>
  <si>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</si>
  <si>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</si>
  <si>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</si>
  <si>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</si>
  <si>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</si>
  <si>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</si>
  <si>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</si>
  <si>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</si>
  <si>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</si>
  <si>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</si>
  <si>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</si>
  <si>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</si>
  <si>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</si>
  <si>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</si>
  <si>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</si>
  <si>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</si>
  <si>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</si>
  <si>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</si>
  <si>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</si>
  <si>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2022 (d)</t>
  </si>
  <si>
    <t>31 de diciembre de 2021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</si>
  <si>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</si>
  <si>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</si>
  <si>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</si>
  <si>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</si>
  <si>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</si>
  <si>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</si>
  <si>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</si>
  <si>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</si>
  <si>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</si>
  <si>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</si>
  <si>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</si>
  <si>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</si>
  <si>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</si>
  <si>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</si>
  <si>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</si>
  <si>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</si>
  <si>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</si>
  <si>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</si>
  <si>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</si>
  <si>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</si>
  <si>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</si>
  <si>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</si>
  <si>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</si>
  <si>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</si>
  <si>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</si>
  <si>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</si>
  <si>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</si>
  <si>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</si>
  <si>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</si>
  <si>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</si>
  <si>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</si>
  <si>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</si>
  <si>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</si>
  <si>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</si>
  <si>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</si>
  <si>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</si>
  <si>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</si>
  <si>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</si>
  <si>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</si>
  <si>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</si>
  <si>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</si>
  <si>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</si>
  <si>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</si>
  <si>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</si>
  <si>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</si>
  <si>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</si>
  <si>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</si>
  <si>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</si>
  <si>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</si>
  <si>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</si>
  <si>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</si>
  <si>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</si>
  <si>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</si>
  <si>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</si>
  <si>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</si>
  <si>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</si>
  <si>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</si>
  <si>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</si>
  <si>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</si>
  <si>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</si>
  <si>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</si>
  <si>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</si>
  <si>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</si>
  <si>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</si>
  <si>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</si>
  <si>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</si>
  <si>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</si>
  <si>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</si>
  <si>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</si>
  <si>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</si>
  <si>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</si>
  <si>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</si>
  <si>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</si>
  <si>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</si>
  <si>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</si>
  <si>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</si>
  <si>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</si>
  <si>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</si>
  <si>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</si>
  <si>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</si>
  <si>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</si>
  <si>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</si>
  <si>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</si>
  <si>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</si>
  <si>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</si>
  <si>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</si>
  <si>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</si>
  <si>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</si>
  <si>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</si>
  <si>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</si>
  <si>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</si>
  <si>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</si>
  <si>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</si>
  <si>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</si>
  <si>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</si>
  <si>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</si>
  <si>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</si>
  <si>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</si>
  <si>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</si>
  <si>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</si>
  <si>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</si>
  <si>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</si>
  <si>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</si>
  <si>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</si>
  <si>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</si>
  <si>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</si>
  <si>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</si>
  <si>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</si>
  <si>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</si>
  <si>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</si>
  <si>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</si>
  <si>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</si>
  <si>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</si>
  <si>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</si>
  <si>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</si>
  <si>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</si>
  <si>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</si>
  <si>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</si>
  <si>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</si>
  <si>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</si>
  <si>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</si>
  <si>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</si>
  <si>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</si>
  <si>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</si>
  <si>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</si>
  <si>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</si>
  <si>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</si>
  <si>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</si>
  <si>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</si>
  <si>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</si>
  <si>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</si>
  <si>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</si>
  <si>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</si>
  <si>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</si>
  <si>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</si>
  <si>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</si>
  <si>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</si>
  <si>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</si>
  <si>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</si>
  <si>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</si>
  <si>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</si>
  <si>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</si>
  <si>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</si>
  <si>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</si>
  <si>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</si>
  <si>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</si>
  <si>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</si>
  <si>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</si>
  <si>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</si>
  <si>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</si>
  <si>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</si>
  <si>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</si>
  <si>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</si>
  <si>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</si>
  <si>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</si>
  <si>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</si>
  <si>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</si>
  <si>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</si>
  <si>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</si>
  <si>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</si>
  <si>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</si>
  <si>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</si>
  <si>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</si>
  <si>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</si>
  <si>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</si>
  <si>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</si>
  <si>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</si>
  <si>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</si>
  <si>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</si>
  <si>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</si>
  <si>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</si>
  <si>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</si>
  <si>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</si>
  <si>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</si>
  <si>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</si>
  <si>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</si>
  <si>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</si>
  <si>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</si>
  <si>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</si>
  <si>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</si>
  <si>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</si>
  <si>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</si>
  <si>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</si>
  <si>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</si>
  <si>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</si>
  <si>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</si>
  <si>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</si>
  <si>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</si>
  <si>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</si>
  <si>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</si>
  <si>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</si>
  <si>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</si>
  <si>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</si>
  <si>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</si>
  <si>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</si>
  <si>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</si>
  <si>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</si>
  <si>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</si>
  <si>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</si>
  <si>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</si>
  <si>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</si>
  <si>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</si>
  <si>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</si>
  <si>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</si>
  <si>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</si>
  <si>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</si>
  <si>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</si>
  <si>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</si>
  <si>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</si>
  <si>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</si>
  <si>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</si>
  <si>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</si>
  <si>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</si>
  <si>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</si>
  <si>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</si>
  <si>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</si>
  <si>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</si>
  <si>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</si>
  <si>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</si>
  <si>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</si>
  <si>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</si>
  <si>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</si>
  <si>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</si>
  <si>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</si>
  <si>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</si>
  <si>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</si>
  <si>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</si>
  <si>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</si>
  <si>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</si>
  <si>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</si>
  <si>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</si>
  <si>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</si>
  <si>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</si>
  <si>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</si>
  <si>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</si>
  <si>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</si>
  <si>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</si>
  <si>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</si>
  <si>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</si>
  <si>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</si>
  <si>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</si>
  <si>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</si>
  <si>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</si>
  <si>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</si>
  <si>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</si>
  <si>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</si>
  <si>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</si>
  <si>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</si>
  <si>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</si>
  <si>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</si>
  <si>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</si>
  <si>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</si>
  <si>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</si>
  <si>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</si>
  <si>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</si>
  <si>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</si>
  <si>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</si>
  <si>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</si>
  <si>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</si>
  <si>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</si>
  <si>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</si>
  <si>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</si>
  <si>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</si>
  <si>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</si>
  <si>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</si>
  <si>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</si>
  <si>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</si>
  <si>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</si>
  <si>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</si>
  <si>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</si>
  <si>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x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</si>
  <si>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</si>
  <si>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</si>
  <si>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</si>
  <si>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</si>
  <si>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de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</si>
  <si>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</si>
  <si>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</si>
  <si>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</si>
  <si>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2021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</si>
  <si>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</si>
  <si>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</si>
  <si>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</si>
  <si>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</si>
  <si>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</si>
  <si>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</si>
  <si>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</si>
  <si>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</si>
  <si>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</si>
  <si>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</si>
  <si>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</si>
  <si>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</si>
  <si>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</si>
  <si>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</si>
  <si>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</si>
  <si>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</si>
  <si>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</si>
  <si>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</si>
  <si>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</si>
  <si>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</si>
  <si>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</si>
  <si>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</si>
  <si>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</si>
  <si>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</si>
  <si>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</si>
  <si>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</si>
  <si>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</si>
  <si>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</si>
  <si>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</si>
  <si>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</si>
  <si>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</si>
  <si>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</si>
  <si>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</si>
  <si>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</si>
  <si>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</si>
  <si>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</si>
  <si>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</si>
  <si>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</si>
  <si>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</si>
  <si>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</si>
  <si>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</si>
  <si>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</si>
  <si>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</si>
  <si>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</si>
  <si>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</si>
  <si>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</si>
  <si>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</si>
  <si>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</si>
  <si>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</si>
  <si>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</si>
  <si>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</si>
  <si>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</si>
  <si>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</si>
  <si>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</si>
  <si>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</si>
  <si>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</si>
  <si>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</si>
  <si>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</si>
  <si>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</si>
  <si>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</si>
  <si>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</si>
  <si>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</si>
  <si>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</si>
  <si>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</si>
  <si>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</si>
  <si>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</si>
  <si>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</si>
  <si>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</si>
  <si>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</si>
  <si>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</si>
  <si>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</si>
  <si>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</si>
  <si>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</si>
  <si>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</si>
  <si>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</si>
  <si>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</si>
  <si>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</si>
  <si>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</si>
  <si>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</si>
  <si>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</si>
  <si>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</si>
  <si>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</si>
  <si>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</si>
  <si>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</si>
  <si>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</si>
  <si>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</si>
  <si>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</si>
  <si>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</si>
  <si>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</si>
  <si>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</si>
  <si>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</si>
  <si>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</si>
  <si>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</si>
  <si>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</si>
  <si>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</si>
  <si>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</si>
  <si>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</si>
  <si>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</si>
  <si>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</si>
  <si>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</si>
  <si>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</si>
  <si>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</si>
  <si>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</si>
  <si>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</si>
  <si>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</si>
  <si>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</si>
  <si>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</si>
  <si>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</si>
  <si>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</si>
  <si>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</si>
  <si>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</si>
  <si>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</si>
  <si>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Al 31 de diciembre de 2021 y al 31 de Diciembre de 2022 (b)</t>
  </si>
  <si>
    <t>Del 1 de Enero al 31 de Diciembre de 2022 (b)</t>
  </si>
  <si>
    <t>IV. Balance Primario (IV = III + E)</t>
  </si>
  <si>
    <t xml:space="preserve">Formato 6 C) Estado Analítico del Ejercicio del Presupuesto de Egresos Detallado - LDF
 (Clasificación de Servicios Personales por Categoría)
</t>
  </si>
  <si>
    <t>UNIDAD DE SERVICIOS EDUCATIVOS DEL ESTADO DE TLAXCALA</t>
  </si>
  <si>
    <t>Clasificación de Servicios Personales por Categoría</t>
  </si>
  <si>
    <t xml:space="preserve"> LDF 4TO TRIMESTRE 2022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</si>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</sst>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4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0" fontId="50" fillId="33" borderId="10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indent="1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5" xfId="0" applyNumberFormat="1" applyFont="1" applyBorder="1" applyAlignment="1">
      <alignment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4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164" fontId="46" fillId="0" borderId="12" xfId="0" applyNumberFormat="1" applyFont="1" applyBorder="1" applyAlignment="1">
      <alignment horizontal="justify" vertical="center"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5" xfId="0" applyNumberFormat="1" applyFont="1" applyBorder="1" applyAlignment="1">
      <alignment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center" vertical="center"/>
    </xf>
    <xf numFmtId="164" fontId="46" fillId="0" borderId="20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7" fillId="0" borderId="21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21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/>
    </xf>
    <xf numFmtId="0" fontId="46" fillId="0" borderId="23" xfId="0" applyFont="1" applyBorder="1" applyAlignment="1">
      <alignment horizontal="left" vertical="center" indent="3"/>
    </xf>
    <xf numFmtId="164" fontId="47" fillId="0" borderId="24" xfId="0" applyNumberFormat="1" applyFont="1" applyBorder="1" applyAlignment="1">
      <alignment horizontal="right" vertical="center"/>
    </xf>
    <xf numFmtId="0" fontId="46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164" fontId="46" fillId="0" borderId="19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 indent="2"/>
    </xf>
    <xf numFmtId="0" fontId="46" fillId="0" borderId="13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 wrapText="1"/>
    </xf>
    <xf numFmtId="165" fontId="54" fillId="0" borderId="12" xfId="47" applyNumberFormat="1" applyFont="1" applyBorder="1" applyAlignment="1">
      <alignment horizontal="right" vertical="center" wrapText="1"/>
    </xf>
    <xf numFmtId="165" fontId="54" fillId="0" borderId="13" xfId="47" applyNumberFormat="1" applyFont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5" fillId="0" borderId="23" xfId="0" applyFont="1" applyBorder="1" applyAlignment="1">
      <alignment horizontal="left" vertical="center" wrapText="1"/>
    </xf>
    <xf numFmtId="165" fontId="55" fillId="0" borderId="12" xfId="47" applyNumberFormat="1" applyFont="1" applyBorder="1" applyAlignment="1">
      <alignment horizontal="right" vertical="center" wrapText="1"/>
    </xf>
    <xf numFmtId="165" fontId="55" fillId="0" borderId="13" xfId="47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horizontal="left" wrapText="1"/>
    </xf>
    <xf numFmtId="165" fontId="55" fillId="0" borderId="12" xfId="47" applyNumberFormat="1" applyFont="1" applyBorder="1" applyAlignment="1">
      <alignment horizontal="right" wrapText="1"/>
    </xf>
    <xf numFmtId="0" fontId="55" fillId="0" borderId="23" xfId="0" applyFont="1" applyBorder="1" applyAlignment="1">
      <alignment horizontal="left" vertical="center" wrapText="1" indent="1"/>
    </xf>
    <xf numFmtId="165" fontId="56" fillId="0" borderId="12" xfId="47" applyNumberFormat="1" applyFont="1" applyBorder="1" applyAlignment="1">
      <alignment horizontal="right" vertical="center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4" fontId="53" fillId="0" borderId="31" xfId="0" applyNumberFormat="1" applyFont="1" applyBorder="1" applyAlignment="1">
      <alignment horizontal="left" vertical="top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6" fillId="0" borderId="32" xfId="0" applyNumberFormat="1" applyFont="1" applyBorder="1" applyAlignment="1">
      <alignment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7" fillId="33" borderId="28" xfId="0" applyNumberFormat="1" applyFont="1" applyFill="1" applyBorder="1" applyAlignment="1">
      <alignment vertical="center"/>
    </xf>
    <xf numFmtId="164" fontId="47" fillId="33" borderId="22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54" fillId="33" borderId="28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84</xdr:row>
      <xdr:rowOff>57150</xdr:rowOff>
    </xdr:from>
    <xdr:to>
      <xdr:col>6</xdr:col>
      <xdr:colOff>800100</xdr:colOff>
      <xdr:row>95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916025"/>
          <a:ext cx="134397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41</xdr:row>
      <xdr:rowOff>76200</xdr:rowOff>
    </xdr:from>
    <xdr:to>
      <xdr:col>8</xdr:col>
      <xdr:colOff>819150</xdr:colOff>
      <xdr:row>52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267700"/>
          <a:ext cx="99250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190500</xdr:rowOff>
    </xdr:from>
    <xdr:to>
      <xdr:col>11</xdr:col>
      <xdr:colOff>762000</xdr:colOff>
      <xdr:row>34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76925"/>
          <a:ext cx="12506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9525</xdr:rowOff>
    </xdr:from>
    <xdr:to>
      <xdr:col>4</xdr:col>
      <xdr:colOff>1162050</xdr:colOff>
      <xdr:row>99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90678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98</xdr:row>
      <xdr:rowOff>47625</xdr:rowOff>
    </xdr:from>
    <xdr:to>
      <xdr:col>7</xdr:col>
      <xdr:colOff>1028700</xdr:colOff>
      <xdr:row>109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78700"/>
          <a:ext cx="108680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166</xdr:row>
      <xdr:rowOff>171450</xdr:rowOff>
    </xdr:from>
    <xdr:to>
      <xdr:col>8</xdr:col>
      <xdr:colOff>1209675</xdr:colOff>
      <xdr:row>178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727275"/>
          <a:ext cx="113633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196</xdr:row>
      <xdr:rowOff>57150</xdr:rowOff>
    </xdr:from>
    <xdr:to>
      <xdr:col>7</xdr:col>
      <xdr:colOff>800100</xdr:colOff>
      <xdr:row>207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252150"/>
          <a:ext cx="96297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35</xdr:row>
      <xdr:rowOff>161925</xdr:rowOff>
    </xdr:from>
    <xdr:to>
      <xdr:col>6</xdr:col>
      <xdr:colOff>666750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72975"/>
          <a:ext cx="5743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88</xdr:row>
      <xdr:rowOff>123825</xdr:rowOff>
    </xdr:from>
    <xdr:to>
      <xdr:col>6</xdr:col>
      <xdr:colOff>1171575</xdr:colOff>
      <xdr:row>103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030450"/>
          <a:ext cx="107156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E112" sqref="E112"/>
    </sheetView>
  </sheetViews>
  <sheetFormatPr defaultColWidth="11.421875" defaultRowHeight="15"/>
  <cols>
    <col min="1" max="1" width="1.28515625" style="1" customWidth="1"/>
    <col min="2" max="2" width="73.421875" style="1" bestFit="1" customWidth="1"/>
    <col min="3" max="3" width="12.7109375" style="2" bestFit="1" customWidth="1"/>
    <col min="4" max="4" width="19.00390625" style="2" bestFit="1" customWidth="1"/>
    <col min="5" max="5" width="79.421875" style="1" bestFit="1" customWidth="1"/>
    <col min="6" max="6" width="12.57421875" style="2" bestFit="1" customWidth="1"/>
    <col min="7" max="7" width="19.00390625" style="2" bestFit="1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515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84851224.66</v>
      </c>
      <c r="D9" s="9">
        <f>SUM(D10:D16)</f>
        <v>127210552.57</v>
      </c>
      <c r="E9" s="11" t="s">
        <v>8</v>
      </c>
      <c r="F9" s="9">
        <f>SUM(F10:F18)</f>
        <v>71288172.97</v>
      </c>
      <c r="G9" s="9">
        <f>SUM(G10:G18)</f>
        <v>92386476.91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11944810.1</v>
      </c>
      <c r="G10" s="9">
        <v>18766569.22</v>
      </c>
    </row>
    <row r="11" spans="2:7" ht="12.75">
      <c r="B11" s="12" t="s">
        <v>11</v>
      </c>
      <c r="C11" s="9">
        <v>84851224.66</v>
      </c>
      <c r="D11" s="9">
        <v>127210552.57</v>
      </c>
      <c r="E11" s="13" t="s">
        <v>12</v>
      </c>
      <c r="F11" s="9">
        <v>57322873.33</v>
      </c>
      <c r="G11" s="9">
        <v>46095093.44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585</v>
      </c>
      <c r="G14" s="9">
        <v>644831.7</v>
      </c>
    </row>
    <row r="15" spans="2:7" ht="12.7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1794927.98</v>
      </c>
      <c r="G16" s="9">
        <v>26842507.43</v>
      </c>
    </row>
    <row r="17" spans="2:7" ht="12.75">
      <c r="B17" s="10" t="s">
        <v>23</v>
      </c>
      <c r="C17" s="9">
        <f>SUM(C18:C24)</f>
        <v>350746.83</v>
      </c>
      <c r="D17" s="9">
        <f>SUM(D18:D24)</f>
        <v>337449.52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224976.56</v>
      </c>
      <c r="G18" s="9">
        <v>37475.12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350746.83</v>
      </c>
      <c r="D20" s="9">
        <v>337449.52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12.7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12.7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12.7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12.7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12.7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12.7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12.7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85201971.49</v>
      </c>
      <c r="D47" s="9">
        <f>D9+D17+D25+D31+D37+D38+D41</f>
        <v>127548002.08999999</v>
      </c>
      <c r="E47" s="8" t="s">
        <v>82</v>
      </c>
      <c r="F47" s="9">
        <f>F9+F19+F23+F26+F27+F31+F38+F42</f>
        <v>71288172.97</v>
      </c>
      <c r="G47" s="9">
        <f>G9+G19+G23+G26+G27+G31+G38+G42</f>
        <v>92386476.91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262297530.57</v>
      </c>
      <c r="D53" s="9">
        <v>254007462.54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756783.7</v>
      </c>
      <c r="D54" s="9">
        <v>747833.72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71288172.97</v>
      </c>
      <c r="G59" s="9">
        <f>G47+G57</f>
        <v>92386476.91</v>
      </c>
    </row>
    <row r="60" spans="2:7" ht="12.75">
      <c r="B60" s="6" t="s">
        <v>102</v>
      </c>
      <c r="C60" s="9">
        <f>SUM(C50:C58)</f>
        <v>707214160.9100001</v>
      </c>
      <c r="D60" s="9">
        <f>SUM(D50:D58)</f>
        <v>698915142.9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792416132.4000001</v>
      </c>
      <c r="D62" s="9">
        <f>D47+D60</f>
        <v>826463144.99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144092718.4</v>
      </c>
      <c r="G68" s="9">
        <f>SUM(G69:G73)</f>
        <v>157041427.05000007</v>
      </c>
    </row>
    <row r="69" spans="2:7" ht="12.75">
      <c r="B69" s="10"/>
      <c r="C69" s="9"/>
      <c r="D69" s="9"/>
      <c r="E69" s="11" t="s">
        <v>110</v>
      </c>
      <c r="F69" s="9">
        <v>20080842.35</v>
      </c>
      <c r="G69" s="9">
        <v>10611684.15</v>
      </c>
    </row>
    <row r="70" spans="2:7" ht="12.75">
      <c r="B70" s="10"/>
      <c r="C70" s="9"/>
      <c r="D70" s="9"/>
      <c r="E70" s="11" t="s">
        <v>111</v>
      </c>
      <c r="F70" s="9">
        <v>124011876.05</v>
      </c>
      <c r="G70" s="9">
        <v>-541092230.43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687521973.33</v>
      </c>
    </row>
    <row r="74" spans="2:7" ht="12.75">
      <c r="B74" s="10"/>
      <c r="C74" s="9"/>
      <c r="D74" s="9"/>
      <c r="E74" s="11"/>
      <c r="F74" s="9"/>
      <c r="G74" s="9"/>
    </row>
    <row r="75" spans="2:7" ht="12.7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721127959.43</v>
      </c>
      <c r="G79" s="9">
        <f>G63+G68+G75</f>
        <v>734076668.08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792416132.4</v>
      </c>
      <c r="G81" s="9">
        <f>G59+G79</f>
        <v>826463144.99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SheetLayoutView="100" zoomScalePageLayoutView="0" workbookViewId="0" topLeftCell="A1">
      <pane xSplit="1" ySplit="7" topLeftCell="B38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E112" sqref="E112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5.140625" style="20" bestFit="1" customWidth="1"/>
    <col min="4" max="4" width="13.28125" style="20" customWidth="1"/>
    <col min="5" max="5" width="15.140625" style="20" bestFit="1" customWidth="1"/>
    <col min="6" max="6" width="20.8515625" style="20" bestFit="1" customWidth="1"/>
    <col min="7" max="7" width="14.140625" style="20" bestFit="1" customWidth="1"/>
    <col min="8" max="8" width="12.57421875" style="20" bestFit="1" customWidth="1"/>
    <col min="9" max="9" width="16.57421875" style="20" bestFit="1" customWidth="1"/>
    <col min="10" max="16384" width="11.421875" style="20" customWidth="1"/>
  </cols>
  <sheetData>
    <row r="1" ht="13.5" thickBot="1"/>
    <row r="2" spans="2:9" ht="13.5" thickBot="1">
      <c r="B2" s="172" t="s">
        <v>120</v>
      </c>
      <c r="C2" s="173"/>
      <c r="D2" s="173"/>
      <c r="E2" s="173"/>
      <c r="F2" s="173"/>
      <c r="G2" s="173"/>
      <c r="H2" s="173"/>
      <c r="I2" s="174"/>
    </row>
    <row r="3" spans="2:9" ht="13.5" thickBot="1">
      <c r="B3" s="175" t="s">
        <v>172</v>
      </c>
      <c r="C3" s="176"/>
      <c r="D3" s="176"/>
      <c r="E3" s="176"/>
      <c r="F3" s="176"/>
      <c r="G3" s="176"/>
      <c r="H3" s="176"/>
      <c r="I3" s="177"/>
    </row>
    <row r="4" spans="2:9" ht="13.5" thickBot="1">
      <c r="B4" s="175" t="s">
        <v>516</v>
      </c>
      <c r="C4" s="176"/>
      <c r="D4" s="176"/>
      <c r="E4" s="176"/>
      <c r="F4" s="176"/>
      <c r="G4" s="176"/>
      <c r="H4" s="176"/>
      <c r="I4" s="177"/>
    </row>
    <row r="5" spans="2:9" ht="13.5" thickBot="1">
      <c r="B5" s="175" t="s">
        <v>1</v>
      </c>
      <c r="C5" s="176"/>
      <c r="D5" s="176"/>
      <c r="E5" s="176"/>
      <c r="F5" s="176"/>
      <c r="G5" s="176"/>
      <c r="H5" s="176"/>
      <c r="I5" s="177"/>
    </row>
    <row r="6" spans="2:9" ht="76.5">
      <c r="B6" s="42" t="s">
        <v>171</v>
      </c>
      <c r="C6" s="42" t="s">
        <v>170</v>
      </c>
      <c r="D6" s="42" t="s">
        <v>169</v>
      </c>
      <c r="E6" s="42" t="s">
        <v>168</v>
      </c>
      <c r="F6" s="42" t="s">
        <v>167</v>
      </c>
      <c r="G6" s="42" t="s">
        <v>166</v>
      </c>
      <c r="H6" s="42" t="s">
        <v>165</v>
      </c>
      <c r="I6" s="42" t="s">
        <v>164</v>
      </c>
    </row>
    <row r="7" spans="2:9" ht="13.5" thickBot="1">
      <c r="B7" s="41" t="s">
        <v>163</v>
      </c>
      <c r="C7" s="41" t="s">
        <v>162</v>
      </c>
      <c r="D7" s="41" t="s">
        <v>161</v>
      </c>
      <c r="E7" s="41" t="s">
        <v>160</v>
      </c>
      <c r="F7" s="41" t="s">
        <v>159</v>
      </c>
      <c r="G7" s="41" t="s">
        <v>158</v>
      </c>
      <c r="H7" s="41" t="s">
        <v>157</v>
      </c>
      <c r="I7" s="41" t="s">
        <v>156</v>
      </c>
    </row>
    <row r="8" spans="2:9" ht="12.75" customHeight="1">
      <c r="B8" s="38" t="s">
        <v>155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0" t="s">
        <v>153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0" t="s">
        <v>152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0" t="s">
        <v>151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150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0" t="s">
        <v>149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0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0" t="s">
        <v>147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146</v>
      </c>
      <c r="C17" s="26">
        <v>92386476.91</v>
      </c>
      <c r="D17" s="39"/>
      <c r="E17" s="39"/>
      <c r="F17" s="39"/>
      <c r="G17" s="24">
        <v>71288172.97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145</v>
      </c>
      <c r="C19" s="26">
        <f aca="true" t="shared" si="3" ref="C19:I19">C8+C17</f>
        <v>92386476.91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71288172.97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144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142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141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140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139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137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71" t="s">
        <v>136</v>
      </c>
      <c r="C31" s="171"/>
      <c r="D31" s="171"/>
      <c r="E31" s="171"/>
      <c r="F31" s="171"/>
      <c r="G31" s="171"/>
      <c r="H31" s="171"/>
      <c r="I31" s="171"/>
    </row>
    <row r="32" spans="2:9" ht="12.75">
      <c r="B32" s="32" t="s">
        <v>135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8" t="s">
        <v>134</v>
      </c>
      <c r="C34" s="178" t="s">
        <v>133</v>
      </c>
      <c r="D34" s="178" t="s">
        <v>132</v>
      </c>
      <c r="E34" s="29" t="s">
        <v>131</v>
      </c>
      <c r="F34" s="178" t="s">
        <v>130</v>
      </c>
      <c r="G34" s="29" t="s">
        <v>129</v>
      </c>
      <c r="H34" s="21"/>
      <c r="I34" s="21"/>
    </row>
    <row r="35" spans="2:9" ht="15.75" customHeight="1" thickBot="1">
      <c r="B35" s="179"/>
      <c r="C35" s="179"/>
      <c r="D35" s="179"/>
      <c r="E35" s="28" t="s">
        <v>128</v>
      </c>
      <c r="F35" s="179"/>
      <c r="G35" s="28" t="s">
        <v>127</v>
      </c>
      <c r="H35" s="21"/>
      <c r="I35" s="21"/>
    </row>
    <row r="36" spans="2:9" ht="12.75">
      <c r="B36" s="27" t="s">
        <v>126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125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124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123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112" sqref="E112"/>
    </sheetView>
  </sheetViews>
  <sheetFormatPr defaultColWidth="11.421875" defaultRowHeight="15"/>
  <cols>
    <col min="1" max="1" width="2.421875" style="0" customWidth="1"/>
    <col min="2" max="2" width="41.140625" style="0" bestFit="1" customWidth="1"/>
    <col min="3" max="3" width="12.28125" style="0" bestFit="1" customWidth="1"/>
    <col min="4" max="4" width="13.57421875" style="0" bestFit="1" customWidth="1"/>
    <col min="5" max="5" width="14.7109375" style="0" bestFit="1" customWidth="1"/>
    <col min="6" max="6" width="14.140625" style="0" bestFit="1" customWidth="1"/>
    <col min="7" max="7" width="14.00390625" style="0" bestFit="1" customWidth="1"/>
    <col min="8" max="8" width="17.7109375" style="0" bestFit="1" customWidth="1"/>
    <col min="9" max="9" width="20.421875" style="0" bestFit="1" customWidth="1"/>
    <col min="10" max="10" width="11.57421875" style="0" customWidth="1"/>
    <col min="11" max="11" width="14.421875" style="0" bestFit="1" customWidth="1"/>
    <col min="12" max="12" width="14.140625" style="0" bestFit="1" customWidth="1"/>
  </cols>
  <sheetData>
    <row r="1" ht="15.75" thickBot="1"/>
    <row r="2" spans="2:12" ht="15.75" thickBot="1">
      <c r="B2" s="172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15.75" thickBot="1">
      <c r="B3" s="175" t="s">
        <v>199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 thickBot="1">
      <c r="B4" s="175" t="s">
        <v>516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15.75" thickBot="1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76.5">
      <c r="B6" s="51" t="s">
        <v>198</v>
      </c>
      <c r="C6" s="50" t="s">
        <v>197</v>
      </c>
      <c r="D6" s="50" t="s">
        <v>196</v>
      </c>
      <c r="E6" s="50" t="s">
        <v>195</v>
      </c>
      <c r="F6" s="50" t="s">
        <v>194</v>
      </c>
      <c r="G6" s="50" t="s">
        <v>193</v>
      </c>
      <c r="H6" s="50" t="s">
        <v>192</v>
      </c>
      <c r="I6" s="50" t="s">
        <v>191</v>
      </c>
      <c r="J6" s="50" t="s">
        <v>190</v>
      </c>
      <c r="K6" s="50" t="s">
        <v>189</v>
      </c>
      <c r="L6" s="50" t="s">
        <v>188</v>
      </c>
    </row>
    <row r="7" spans="2:12" ht="15.75" thickBot="1">
      <c r="B7" s="41" t="s">
        <v>163</v>
      </c>
      <c r="C7" s="41" t="s">
        <v>162</v>
      </c>
      <c r="D7" s="41" t="s">
        <v>161</v>
      </c>
      <c r="E7" s="41" t="s">
        <v>160</v>
      </c>
      <c r="F7" s="41" t="s">
        <v>159</v>
      </c>
      <c r="G7" s="41" t="s">
        <v>187</v>
      </c>
      <c r="H7" s="41" t="s">
        <v>157</v>
      </c>
      <c r="I7" s="41" t="s">
        <v>156</v>
      </c>
      <c r="J7" s="41" t="s">
        <v>186</v>
      </c>
      <c r="K7" s="41" t="s">
        <v>185</v>
      </c>
      <c r="L7" s="41" t="s">
        <v>184</v>
      </c>
    </row>
    <row r="8" spans="2:12" ht="15"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5.5">
      <c r="B9" s="45" t="s">
        <v>183</v>
      </c>
      <c r="C9" s="26">
        <f aca="true" t="shared" si="0" ref="C9:L9">SUM(C10:C13)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7" t="s">
        <v>182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181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>F11-K11</f>
        <v>0</v>
      </c>
    </row>
    <row r="12" spans="2:12" ht="15">
      <c r="B12" s="47" t="s">
        <v>180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>F12-K12</f>
        <v>0</v>
      </c>
    </row>
    <row r="13" spans="2:12" ht="15">
      <c r="B13" s="47" t="s">
        <v>179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>F13-K13</f>
        <v>0</v>
      </c>
    </row>
    <row r="14" spans="2:12" ht="15">
      <c r="B14" s="46"/>
      <c r="C14" s="24"/>
      <c r="D14" s="24"/>
      <c r="E14" s="24"/>
      <c r="F14" s="24"/>
      <c r="G14" s="24"/>
      <c r="H14" s="24"/>
      <c r="I14" s="24"/>
      <c r="J14" s="24"/>
      <c r="K14" s="24"/>
      <c r="L14" s="24">
        <f>F14-K14</f>
        <v>0</v>
      </c>
    </row>
    <row r="15" spans="2:12" ht="15">
      <c r="B15" s="45" t="s">
        <v>178</v>
      </c>
      <c r="C15" s="26">
        <f aca="true" t="shared" si="1" ref="C15:L15">SUM(C16:C19)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</row>
    <row r="16" spans="2:12" ht="15">
      <c r="B16" s="47" t="s">
        <v>177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>F16-K16</f>
        <v>0</v>
      </c>
    </row>
    <row r="17" spans="2:12" ht="15">
      <c r="B17" s="47" t="s">
        <v>176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>F17-K17</f>
        <v>0</v>
      </c>
    </row>
    <row r="18" spans="2:12" ht="15">
      <c r="B18" s="47" t="s">
        <v>175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>F18-K18</f>
        <v>0</v>
      </c>
    </row>
    <row r="19" spans="2:12" ht="15">
      <c r="B19" s="47" t="s">
        <v>174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>F19-K19</f>
        <v>0</v>
      </c>
    </row>
    <row r="20" spans="2:12" ht="15">
      <c r="B20" s="46"/>
      <c r="C20" s="24"/>
      <c r="D20" s="24"/>
      <c r="E20" s="24"/>
      <c r="F20" s="24"/>
      <c r="G20" s="24"/>
      <c r="H20" s="24"/>
      <c r="I20" s="24"/>
      <c r="J20" s="24"/>
      <c r="K20" s="24"/>
      <c r="L20" s="24">
        <f>F20-K20</f>
        <v>0</v>
      </c>
    </row>
    <row r="21" spans="2:12" ht="25.5">
      <c r="B21" s="45" t="s">
        <v>173</v>
      </c>
      <c r="C21" s="26">
        <f aca="true" t="shared" si="2" ref="C21:L21">C9+C15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</row>
    <row r="22" spans="2:12" ht="15.75" thickBot="1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66" activePane="bottomLeft" state="frozen"/>
      <selection pane="topLeft" activeCell="E112" sqref="E112"/>
      <selection pane="bottomLeft" activeCell="E112" sqref="E1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4.8515625" style="1" bestFit="1" customWidth="1"/>
    <col min="4" max="5" width="19.140625" style="1" bestFit="1" customWidth="1"/>
    <col min="6" max="16384" width="11.421875" style="1" customWidth="1"/>
  </cols>
  <sheetData>
    <row r="1" ht="13.5" thickBot="1"/>
    <row r="2" spans="2:5" ht="12.75">
      <c r="B2" s="162" t="s">
        <v>120</v>
      </c>
      <c r="C2" s="163"/>
      <c r="D2" s="163"/>
      <c r="E2" s="164"/>
    </row>
    <row r="3" spans="2:5" ht="12.75">
      <c r="B3" s="181" t="s">
        <v>240</v>
      </c>
      <c r="C3" s="182"/>
      <c r="D3" s="182"/>
      <c r="E3" s="183"/>
    </row>
    <row r="4" spans="2:5" ht="12.75">
      <c r="B4" s="181" t="s">
        <v>516</v>
      </c>
      <c r="C4" s="182"/>
      <c r="D4" s="182"/>
      <c r="E4" s="183"/>
    </row>
    <row r="5" spans="2:5" ht="13.5" thickBot="1">
      <c r="B5" s="184" t="s">
        <v>1</v>
      </c>
      <c r="C5" s="185"/>
      <c r="D5" s="185"/>
      <c r="E5" s="186"/>
    </row>
    <row r="6" spans="2:5" ht="13.5" thickBot="1">
      <c r="B6" s="82"/>
      <c r="C6" s="82"/>
      <c r="D6" s="82"/>
      <c r="E6" s="82"/>
    </row>
    <row r="7" spans="2:5" ht="12.75">
      <c r="B7" s="187" t="s">
        <v>2</v>
      </c>
      <c r="C7" s="141" t="s">
        <v>222</v>
      </c>
      <c r="D7" s="189" t="s">
        <v>210</v>
      </c>
      <c r="E7" s="141" t="s">
        <v>209</v>
      </c>
    </row>
    <row r="8" spans="2:5" ht="13.5" thickBot="1">
      <c r="B8" s="188"/>
      <c r="C8" s="142" t="s">
        <v>239</v>
      </c>
      <c r="D8" s="190"/>
      <c r="E8" s="142" t="s">
        <v>238</v>
      </c>
    </row>
    <row r="9" spans="2:5" ht="12.75">
      <c r="B9" s="72" t="s">
        <v>237</v>
      </c>
      <c r="C9" s="71">
        <f>SUM(C10:C12)</f>
        <v>6199833761</v>
      </c>
      <c r="D9" s="71">
        <f>SUM(D10:D12)</f>
        <v>6294408281.51</v>
      </c>
      <c r="E9" s="71">
        <f>SUM(E10:E12)</f>
        <v>6294408281.51</v>
      </c>
    </row>
    <row r="10" spans="2:5" ht="12.75">
      <c r="B10" s="75" t="s">
        <v>236</v>
      </c>
      <c r="C10" s="73">
        <v>136779747</v>
      </c>
      <c r="D10" s="73">
        <v>187627762.38</v>
      </c>
      <c r="E10" s="73">
        <v>187627762.38</v>
      </c>
    </row>
    <row r="11" spans="2:5" ht="12.75">
      <c r="B11" s="75" t="s">
        <v>207</v>
      </c>
      <c r="C11" s="73">
        <v>6063054014</v>
      </c>
      <c r="D11" s="73">
        <v>6106780519.13</v>
      </c>
      <c r="E11" s="73">
        <v>6106780519.13</v>
      </c>
    </row>
    <row r="12" spans="2:5" ht="12.75">
      <c r="B12" s="75" t="s">
        <v>235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234</v>
      </c>
      <c r="C14" s="71">
        <f>SUM(C15:C16)</f>
        <v>6199833761</v>
      </c>
      <c r="D14" s="71">
        <f>SUM(D15:D16)</f>
        <v>6288215934.44</v>
      </c>
      <c r="E14" s="71">
        <f>SUM(E15:E16)</f>
        <v>6240061312.690001</v>
      </c>
    </row>
    <row r="15" spans="2:5" ht="12.75">
      <c r="B15" s="75" t="s">
        <v>216</v>
      </c>
      <c r="C15" s="73">
        <v>136779747</v>
      </c>
      <c r="D15" s="73">
        <v>193260985.44</v>
      </c>
      <c r="E15" s="73">
        <v>174548777.76</v>
      </c>
    </row>
    <row r="16" spans="2:5" ht="12.75">
      <c r="B16" s="75" t="s">
        <v>233</v>
      </c>
      <c r="C16" s="73">
        <v>6063054014</v>
      </c>
      <c r="D16" s="73">
        <v>6094954949</v>
      </c>
      <c r="E16" s="73">
        <v>6065512534.93</v>
      </c>
    </row>
    <row r="17" spans="2:5" ht="12.75">
      <c r="B17" s="74"/>
      <c r="C17" s="73"/>
      <c r="D17" s="73"/>
      <c r="E17" s="73"/>
    </row>
    <row r="18" spans="2:5" ht="12.75">
      <c r="B18" s="72" t="s">
        <v>232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215</v>
      </c>
      <c r="C19" s="81"/>
      <c r="D19" s="73"/>
      <c r="E19" s="73"/>
    </row>
    <row r="20" spans="2:5" ht="12.75">
      <c r="B20" s="75" t="s">
        <v>202</v>
      </c>
      <c r="C20" s="81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231</v>
      </c>
      <c r="C22" s="71">
        <f>C9-C14+C18</f>
        <v>0</v>
      </c>
      <c r="D22" s="72">
        <f>D9-D14+D18</f>
        <v>6192347.0700006485</v>
      </c>
      <c r="E22" s="72">
        <f>E9-E14+E18</f>
        <v>54346968.819999695</v>
      </c>
    </row>
    <row r="23" spans="2:5" ht="12.75">
      <c r="B23" s="72"/>
      <c r="C23" s="73"/>
      <c r="D23" s="74"/>
      <c r="E23" s="74"/>
    </row>
    <row r="24" spans="2:5" ht="12.75">
      <c r="B24" s="72" t="s">
        <v>230</v>
      </c>
      <c r="C24" s="71">
        <f>C22-C12</f>
        <v>0</v>
      </c>
      <c r="D24" s="72">
        <f>D22-D12</f>
        <v>6192347.0700006485</v>
      </c>
      <c r="E24" s="72">
        <f>E22-E12</f>
        <v>54346968.819999695</v>
      </c>
    </row>
    <row r="25" spans="2:5" ht="12.75">
      <c r="B25" s="72"/>
      <c r="C25" s="73"/>
      <c r="D25" s="74"/>
      <c r="E25" s="74"/>
    </row>
    <row r="26" spans="2:5" ht="25.5">
      <c r="B26" s="72" t="s">
        <v>229</v>
      </c>
      <c r="C26" s="71">
        <f>C24-C18</f>
        <v>0</v>
      </c>
      <c r="D26" s="71">
        <f>D24-D18</f>
        <v>6192347.0700006485</v>
      </c>
      <c r="E26" s="71">
        <f>E24-E18</f>
        <v>54346968.819999695</v>
      </c>
    </row>
    <row r="27" spans="2:5" ht="13.5" thickBot="1">
      <c r="B27" s="80"/>
      <c r="C27" s="79"/>
      <c r="D27" s="79"/>
      <c r="E27" s="79"/>
    </row>
    <row r="28" spans="2:5" ht="34.5" customHeight="1" thickBot="1">
      <c r="B28" s="180"/>
      <c r="C28" s="180"/>
      <c r="D28" s="180"/>
      <c r="E28" s="180"/>
    </row>
    <row r="29" spans="2:5" ht="13.5" thickBot="1">
      <c r="B29" s="78" t="s">
        <v>212</v>
      </c>
      <c r="C29" s="77" t="s">
        <v>221</v>
      </c>
      <c r="D29" s="77" t="s">
        <v>210</v>
      </c>
      <c r="E29" s="77" t="s">
        <v>208</v>
      </c>
    </row>
    <row r="30" spans="2:5" ht="12.75">
      <c r="B30" s="76"/>
      <c r="C30" s="73"/>
      <c r="D30" s="73"/>
      <c r="E30" s="73"/>
    </row>
    <row r="31" spans="2:5" ht="12.75">
      <c r="B31" s="72" t="s">
        <v>228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227</v>
      </c>
      <c r="C32" s="73"/>
      <c r="D32" s="74"/>
      <c r="E32" s="74"/>
    </row>
    <row r="33" spans="2:5" ht="12.75">
      <c r="B33" s="75" t="s">
        <v>226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517</v>
      </c>
      <c r="C35" s="71">
        <f>C26+C31</f>
        <v>0</v>
      </c>
      <c r="D35" s="71">
        <f>D26+D31</f>
        <v>6192347.0700006485</v>
      </c>
      <c r="E35" s="71">
        <f>E26+E31</f>
        <v>54346968.819999695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67"/>
      <c r="C37" s="67"/>
      <c r="D37" s="67"/>
      <c r="E37" s="67"/>
    </row>
    <row r="38" spans="2:5" ht="12.75">
      <c r="B38" s="191" t="s">
        <v>212</v>
      </c>
      <c r="C38" s="195" t="s">
        <v>211</v>
      </c>
      <c r="D38" s="193" t="s">
        <v>210</v>
      </c>
      <c r="E38" s="66" t="s">
        <v>209</v>
      </c>
    </row>
    <row r="39" spans="2:5" ht="13.5" thickBot="1">
      <c r="B39" s="192"/>
      <c r="C39" s="196"/>
      <c r="D39" s="194"/>
      <c r="E39" s="65" t="s">
        <v>208</v>
      </c>
    </row>
    <row r="40" spans="2:5" ht="12.75">
      <c r="B40" s="64"/>
      <c r="C40" s="58"/>
      <c r="D40" s="58"/>
      <c r="E40" s="58"/>
    </row>
    <row r="41" spans="2:5" ht="12.75">
      <c r="B41" s="54" t="s">
        <v>225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62" t="s">
        <v>218</v>
      </c>
      <c r="C42" s="58"/>
      <c r="D42" s="61"/>
      <c r="E42" s="61"/>
    </row>
    <row r="43" spans="2:5" ht="12.75">
      <c r="B43" s="62" t="s">
        <v>205</v>
      </c>
      <c r="C43" s="58"/>
      <c r="D43" s="61"/>
      <c r="E43" s="61"/>
    </row>
    <row r="44" spans="2:5" ht="12.75">
      <c r="B44" s="54" t="s">
        <v>224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62" t="s">
        <v>217</v>
      </c>
      <c r="C45" s="58"/>
      <c r="D45" s="61"/>
      <c r="E45" s="61"/>
    </row>
    <row r="46" spans="2:5" ht="12.75">
      <c r="B46" s="62" t="s">
        <v>204</v>
      </c>
      <c r="C46" s="58"/>
      <c r="D46" s="61"/>
      <c r="E46" s="61"/>
    </row>
    <row r="47" spans="2:5" ht="12.75">
      <c r="B47" s="54"/>
      <c r="C47" s="58"/>
      <c r="D47" s="58"/>
      <c r="E47" s="58"/>
    </row>
    <row r="48" spans="2:5" ht="12.75">
      <c r="B48" s="54" t="s">
        <v>223</v>
      </c>
      <c r="C48" s="55">
        <f>C41-C44</f>
        <v>0</v>
      </c>
      <c r="D48" s="54">
        <f>D41-D44</f>
        <v>0</v>
      </c>
      <c r="E48" s="54">
        <f>E41-E44</f>
        <v>0</v>
      </c>
    </row>
    <row r="49" spans="2:5" ht="13.5" thickBot="1">
      <c r="B49" s="52"/>
      <c r="C49" s="53"/>
      <c r="D49" s="52"/>
      <c r="E49" s="52"/>
    </row>
    <row r="50" spans="2:5" ht="34.5" customHeight="1" thickBot="1">
      <c r="B50" s="67"/>
      <c r="C50" s="67"/>
      <c r="D50" s="67"/>
      <c r="E50" s="67"/>
    </row>
    <row r="51" spans="2:5" ht="12.75">
      <c r="B51" s="191" t="s">
        <v>212</v>
      </c>
      <c r="C51" s="66" t="s">
        <v>222</v>
      </c>
      <c r="D51" s="193" t="s">
        <v>210</v>
      </c>
      <c r="E51" s="66" t="s">
        <v>209</v>
      </c>
    </row>
    <row r="52" spans="2:5" ht="13.5" thickBot="1">
      <c r="B52" s="192"/>
      <c r="C52" s="65" t="s">
        <v>221</v>
      </c>
      <c r="D52" s="194"/>
      <c r="E52" s="65" t="s">
        <v>208</v>
      </c>
    </row>
    <row r="53" spans="2:5" ht="12.75">
      <c r="B53" s="64"/>
      <c r="C53" s="58"/>
      <c r="D53" s="58"/>
      <c r="E53" s="58"/>
    </row>
    <row r="54" spans="2:5" ht="12.75">
      <c r="B54" s="61" t="s">
        <v>220</v>
      </c>
      <c r="C54" s="58">
        <f>C10</f>
        <v>136779747</v>
      </c>
      <c r="D54" s="61">
        <f>D10</f>
        <v>187627762.38</v>
      </c>
      <c r="E54" s="61">
        <f>E10</f>
        <v>187627762.38</v>
      </c>
    </row>
    <row r="55" spans="2:5" ht="12.75">
      <c r="B55" s="61"/>
      <c r="C55" s="58"/>
      <c r="D55" s="61"/>
      <c r="E55" s="61"/>
    </row>
    <row r="56" spans="2:5" ht="12.75">
      <c r="B56" s="68" t="s">
        <v>219</v>
      </c>
      <c r="C56" s="58">
        <f>C42-C45</f>
        <v>0</v>
      </c>
      <c r="D56" s="61">
        <f>D42-D45</f>
        <v>0</v>
      </c>
      <c r="E56" s="61">
        <f>E42-E45</f>
        <v>0</v>
      </c>
    </row>
    <row r="57" spans="2:5" ht="12.75">
      <c r="B57" s="62" t="s">
        <v>218</v>
      </c>
      <c r="C57" s="58">
        <f>C42</f>
        <v>0</v>
      </c>
      <c r="D57" s="61">
        <f>D42</f>
        <v>0</v>
      </c>
      <c r="E57" s="61">
        <f>E42</f>
        <v>0</v>
      </c>
    </row>
    <row r="58" spans="2:5" ht="12.75">
      <c r="B58" s="62" t="s">
        <v>217</v>
      </c>
      <c r="C58" s="58">
        <f>C45</f>
        <v>0</v>
      </c>
      <c r="D58" s="61">
        <f>D45</f>
        <v>0</v>
      </c>
      <c r="E58" s="61">
        <f>E45</f>
        <v>0</v>
      </c>
    </row>
    <row r="59" spans="2:5" ht="12.75">
      <c r="B59" s="59"/>
      <c r="C59" s="58"/>
      <c r="D59" s="61"/>
      <c r="E59" s="61"/>
    </row>
    <row r="60" spans="2:5" ht="12.75">
      <c r="B60" s="59" t="s">
        <v>216</v>
      </c>
      <c r="C60" s="58">
        <f>C15</f>
        <v>136779747</v>
      </c>
      <c r="D60" s="58">
        <f>D15</f>
        <v>193260985.44</v>
      </c>
      <c r="E60" s="58">
        <f>E15</f>
        <v>174548777.76</v>
      </c>
    </row>
    <row r="61" spans="2:5" ht="12.75">
      <c r="B61" s="59"/>
      <c r="C61" s="58"/>
      <c r="D61" s="58"/>
      <c r="E61" s="58"/>
    </row>
    <row r="62" spans="2:5" ht="12.75">
      <c r="B62" s="59" t="s">
        <v>215</v>
      </c>
      <c r="C62" s="60"/>
      <c r="D62" s="58">
        <f>D19</f>
        <v>0</v>
      </c>
      <c r="E62" s="58">
        <f>E19</f>
        <v>0</v>
      </c>
    </row>
    <row r="63" spans="2:5" ht="12.75">
      <c r="B63" s="59"/>
      <c r="C63" s="58"/>
      <c r="D63" s="58"/>
      <c r="E63" s="58"/>
    </row>
    <row r="64" spans="2:5" ht="12.75">
      <c r="B64" s="57" t="s">
        <v>214</v>
      </c>
      <c r="C64" s="55">
        <f>C54+C56-C60+C62</f>
        <v>0</v>
      </c>
      <c r="D64" s="54">
        <f>D54+D56-D60+D62</f>
        <v>-5633223.060000002</v>
      </c>
      <c r="E64" s="54">
        <f>E54+E56-E60+E62</f>
        <v>13078984.620000005</v>
      </c>
    </row>
    <row r="65" spans="2:5" ht="12.75">
      <c r="B65" s="57"/>
      <c r="C65" s="55"/>
      <c r="D65" s="54"/>
      <c r="E65" s="54"/>
    </row>
    <row r="66" spans="2:5" ht="25.5">
      <c r="B66" s="56" t="s">
        <v>213</v>
      </c>
      <c r="C66" s="55">
        <f>C64-C56</f>
        <v>0</v>
      </c>
      <c r="D66" s="54">
        <f>D64-D56</f>
        <v>-5633223.060000002</v>
      </c>
      <c r="E66" s="54">
        <f>E64-E56</f>
        <v>13078984.620000005</v>
      </c>
    </row>
    <row r="67" spans="2:5" ht="13.5" thickBot="1">
      <c r="B67" s="52"/>
      <c r="C67" s="53"/>
      <c r="D67" s="52"/>
      <c r="E67" s="52"/>
    </row>
    <row r="68" spans="2:5" ht="34.5" customHeight="1" thickBot="1">
      <c r="B68" s="67"/>
      <c r="C68" s="67"/>
      <c r="D68" s="67"/>
      <c r="E68" s="67"/>
    </row>
    <row r="69" spans="2:5" ht="12.75">
      <c r="B69" s="191" t="s">
        <v>212</v>
      </c>
      <c r="C69" s="195" t="s">
        <v>211</v>
      </c>
      <c r="D69" s="193" t="s">
        <v>210</v>
      </c>
      <c r="E69" s="66" t="s">
        <v>209</v>
      </c>
    </row>
    <row r="70" spans="2:5" ht="13.5" thickBot="1">
      <c r="B70" s="192"/>
      <c r="C70" s="196"/>
      <c r="D70" s="194"/>
      <c r="E70" s="65" t="s">
        <v>208</v>
      </c>
    </row>
    <row r="71" spans="2:5" ht="12.75">
      <c r="B71" s="64"/>
      <c r="C71" s="58"/>
      <c r="D71" s="58"/>
      <c r="E71" s="58"/>
    </row>
    <row r="72" spans="2:5" ht="12.75">
      <c r="B72" s="61" t="s">
        <v>207</v>
      </c>
      <c r="C72" s="58">
        <f>C11</f>
        <v>6063054014</v>
      </c>
      <c r="D72" s="61">
        <f>D11</f>
        <v>6106780519.13</v>
      </c>
      <c r="E72" s="61">
        <f>E11</f>
        <v>6106780519.13</v>
      </c>
    </row>
    <row r="73" spans="2:5" ht="12.75">
      <c r="B73" s="61"/>
      <c r="C73" s="58"/>
      <c r="D73" s="61"/>
      <c r="E73" s="61"/>
    </row>
    <row r="74" spans="2:5" ht="25.5">
      <c r="B74" s="63" t="s">
        <v>206</v>
      </c>
      <c r="C74" s="58">
        <f>C75-C76</f>
        <v>0</v>
      </c>
      <c r="D74" s="61">
        <f>D75-D76</f>
        <v>0</v>
      </c>
      <c r="E74" s="61">
        <f>E75-E76</f>
        <v>0</v>
      </c>
    </row>
    <row r="75" spans="2:5" ht="12.75">
      <c r="B75" s="62" t="s">
        <v>205</v>
      </c>
      <c r="C75" s="58">
        <f>C43</f>
        <v>0</v>
      </c>
      <c r="D75" s="61">
        <f>D43</f>
        <v>0</v>
      </c>
      <c r="E75" s="61">
        <f>E43</f>
        <v>0</v>
      </c>
    </row>
    <row r="76" spans="2:5" ht="12.75">
      <c r="B76" s="62" t="s">
        <v>204</v>
      </c>
      <c r="C76" s="58">
        <f>C46</f>
        <v>0</v>
      </c>
      <c r="D76" s="61">
        <f>D46</f>
        <v>0</v>
      </c>
      <c r="E76" s="61">
        <f>E46</f>
        <v>0</v>
      </c>
    </row>
    <row r="77" spans="2:5" ht="12.75">
      <c r="B77" s="59"/>
      <c r="C77" s="58"/>
      <c r="D77" s="61"/>
      <c r="E77" s="61"/>
    </row>
    <row r="78" spans="2:5" ht="12.75">
      <c r="B78" s="59" t="s">
        <v>203</v>
      </c>
      <c r="C78" s="58">
        <f>C16</f>
        <v>6063054014</v>
      </c>
      <c r="D78" s="58">
        <f>D16</f>
        <v>6094954949</v>
      </c>
      <c r="E78" s="58">
        <f>E16</f>
        <v>6065512534.93</v>
      </c>
    </row>
    <row r="79" spans="2:5" ht="12.75">
      <c r="B79" s="59"/>
      <c r="C79" s="58"/>
      <c r="D79" s="58"/>
      <c r="E79" s="58"/>
    </row>
    <row r="80" spans="2:5" ht="12.75">
      <c r="B80" s="59" t="s">
        <v>202</v>
      </c>
      <c r="C80" s="60"/>
      <c r="D80" s="58">
        <f>D20</f>
        <v>0</v>
      </c>
      <c r="E80" s="58">
        <f>E20</f>
        <v>0</v>
      </c>
    </row>
    <row r="81" spans="2:5" ht="12.75">
      <c r="B81" s="59"/>
      <c r="C81" s="58"/>
      <c r="D81" s="58"/>
      <c r="E81" s="58"/>
    </row>
    <row r="82" spans="2:5" ht="12.75">
      <c r="B82" s="57" t="s">
        <v>201</v>
      </c>
      <c r="C82" s="55">
        <f>C72+C74-C78+C80</f>
        <v>0</v>
      </c>
      <c r="D82" s="54">
        <f>D72+D74-D78+D80</f>
        <v>11825570.130000114</v>
      </c>
      <c r="E82" s="54">
        <f>E72+E74-E78+E80</f>
        <v>41267984.19999981</v>
      </c>
    </row>
    <row r="83" spans="2:5" ht="12.75">
      <c r="B83" s="57"/>
      <c r="C83" s="55"/>
      <c r="D83" s="54"/>
      <c r="E83" s="54"/>
    </row>
    <row r="84" spans="2:5" ht="25.5">
      <c r="B84" s="56" t="s">
        <v>200</v>
      </c>
      <c r="C84" s="55">
        <f>C82-C74</f>
        <v>0</v>
      </c>
      <c r="D84" s="54">
        <f>D82-D74</f>
        <v>11825570.130000114</v>
      </c>
      <c r="E84" s="54">
        <f>E82-E74</f>
        <v>41267984.19999981</v>
      </c>
    </row>
    <row r="85" spans="2:5" ht="13.5" thickBot="1">
      <c r="B85" s="52"/>
      <c r="C85" s="53"/>
      <c r="D85" s="52"/>
      <c r="E85" s="5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5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zoomScaleSheetLayoutView="100" zoomScalePageLayoutView="0" workbookViewId="0" topLeftCell="A1">
      <pane ySplit="8" topLeftCell="A87" activePane="bottomLeft" state="frozen"/>
      <selection pane="topLeft" activeCell="E112" sqref="E112"/>
      <selection pane="bottomLeft" activeCell="E112" sqref="E11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421875" style="83" bestFit="1" customWidth="1"/>
    <col min="4" max="4" width="34.140625" style="1" bestFit="1" customWidth="1"/>
    <col min="5" max="5" width="19.140625" style="83" bestFit="1" customWidth="1"/>
    <col min="6" max="7" width="19.140625" style="1" bestFit="1" customWidth="1"/>
    <col min="8" max="8" width="16.8515625" style="83" bestFit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81" t="s">
        <v>309</v>
      </c>
      <c r="C3" s="182"/>
      <c r="D3" s="182"/>
      <c r="E3" s="182"/>
      <c r="F3" s="182"/>
      <c r="G3" s="182"/>
      <c r="H3" s="183"/>
    </row>
    <row r="4" spans="2:8" ht="12.75">
      <c r="B4" s="181" t="s">
        <v>516</v>
      </c>
      <c r="C4" s="182"/>
      <c r="D4" s="182"/>
      <c r="E4" s="182"/>
      <c r="F4" s="182"/>
      <c r="G4" s="182"/>
      <c r="H4" s="183"/>
    </row>
    <row r="5" spans="2:8" ht="13.5" thickBot="1">
      <c r="B5" s="184" t="s">
        <v>1</v>
      </c>
      <c r="C5" s="185"/>
      <c r="D5" s="185"/>
      <c r="E5" s="185"/>
      <c r="F5" s="185"/>
      <c r="G5" s="185"/>
      <c r="H5" s="186"/>
    </row>
    <row r="6" spans="2:8" ht="13.5" thickBot="1">
      <c r="B6" s="140"/>
      <c r="C6" s="199" t="s">
        <v>308</v>
      </c>
      <c r="D6" s="200"/>
      <c r="E6" s="200"/>
      <c r="F6" s="200"/>
      <c r="G6" s="201"/>
      <c r="H6" s="197" t="s">
        <v>307</v>
      </c>
    </row>
    <row r="7" spans="2:8" ht="12.75">
      <c r="B7" s="143" t="s">
        <v>212</v>
      </c>
      <c r="C7" s="197" t="s">
        <v>306</v>
      </c>
      <c r="D7" s="189" t="s">
        <v>305</v>
      </c>
      <c r="E7" s="197" t="s">
        <v>304</v>
      </c>
      <c r="F7" s="197" t="s">
        <v>210</v>
      </c>
      <c r="G7" s="197" t="s">
        <v>303</v>
      </c>
      <c r="H7" s="202"/>
    </row>
    <row r="8" spans="2:8" ht="13.5" thickBot="1">
      <c r="B8" s="144" t="s">
        <v>163</v>
      </c>
      <c r="C8" s="198"/>
      <c r="D8" s="190"/>
      <c r="E8" s="198"/>
      <c r="F8" s="198"/>
      <c r="G8" s="198"/>
      <c r="H8" s="198"/>
    </row>
    <row r="9" spans="2:8" ht="12.75">
      <c r="B9" s="54" t="s">
        <v>302</v>
      </c>
      <c r="C9" s="88"/>
      <c r="D9" s="89"/>
      <c r="E9" s="88"/>
      <c r="F9" s="89"/>
      <c r="G9" s="89"/>
      <c r="H9" s="88"/>
    </row>
    <row r="10" spans="2:8" ht="12.75">
      <c r="B10" s="59" t="s">
        <v>301</v>
      </c>
      <c r="C10" s="88"/>
      <c r="D10" s="89"/>
      <c r="E10" s="88">
        <f>C10+D10</f>
        <v>0</v>
      </c>
      <c r="F10" s="89"/>
      <c r="G10" s="89"/>
      <c r="H10" s="88">
        <f>G10-C10</f>
        <v>0</v>
      </c>
    </row>
    <row r="11" spans="2:8" ht="12.75">
      <c r="B11" s="59"/>
      <c r="C11" s="88"/>
      <c r="D11" s="89"/>
      <c r="E11" s="88"/>
      <c r="F11" s="89"/>
      <c r="G11" s="89"/>
      <c r="H11" s="88"/>
    </row>
    <row r="12" spans="2:8" ht="12.75">
      <c r="B12" s="59" t="s">
        <v>300</v>
      </c>
      <c r="C12" s="88"/>
      <c r="D12" s="89"/>
      <c r="E12" s="88">
        <f>C12+D12</f>
        <v>0</v>
      </c>
      <c r="F12" s="89"/>
      <c r="G12" s="89"/>
      <c r="H12" s="88">
        <f>G12-C12</f>
        <v>0</v>
      </c>
    </row>
    <row r="13" spans="2:8" ht="12.75">
      <c r="B13" s="59"/>
      <c r="C13" s="88"/>
      <c r="D13" s="89"/>
      <c r="E13" s="88"/>
      <c r="F13" s="89"/>
      <c r="G13" s="89"/>
      <c r="H13" s="88"/>
    </row>
    <row r="14" spans="2:8" ht="12.75">
      <c r="B14" s="59" t="s">
        <v>299</v>
      </c>
      <c r="C14" s="88"/>
      <c r="D14" s="89"/>
      <c r="E14" s="88">
        <f>C14+D14</f>
        <v>0</v>
      </c>
      <c r="F14" s="89"/>
      <c r="G14" s="89"/>
      <c r="H14" s="88">
        <f>G14-C14</f>
        <v>0</v>
      </c>
    </row>
    <row r="15" spans="2:8" ht="12.75">
      <c r="B15" s="59"/>
      <c r="C15" s="88"/>
      <c r="D15" s="89"/>
      <c r="E15" s="88"/>
      <c r="F15" s="89"/>
      <c r="G15" s="89"/>
      <c r="H15" s="88"/>
    </row>
    <row r="16" spans="2:8" ht="12.75">
      <c r="B16" s="59" t="s">
        <v>298</v>
      </c>
      <c r="C16" s="88"/>
      <c r="D16" s="89"/>
      <c r="E16" s="88">
        <f>C16+D16</f>
        <v>0</v>
      </c>
      <c r="F16" s="89"/>
      <c r="G16" s="89"/>
      <c r="H16" s="88">
        <f>G16-C16</f>
        <v>0</v>
      </c>
    </row>
    <row r="17" spans="2:8" ht="12.75">
      <c r="B17" s="59"/>
      <c r="C17" s="88"/>
      <c r="D17" s="89"/>
      <c r="E17" s="88"/>
      <c r="F17" s="89"/>
      <c r="G17" s="89"/>
      <c r="H17" s="88"/>
    </row>
    <row r="18" spans="2:8" ht="12.75">
      <c r="B18" s="59" t="s">
        <v>297</v>
      </c>
      <c r="C18" s="88"/>
      <c r="D18" s="89"/>
      <c r="E18" s="88">
        <f>C18+D18</f>
        <v>0</v>
      </c>
      <c r="F18" s="89"/>
      <c r="G18" s="89"/>
      <c r="H18" s="88">
        <f>G18-C18</f>
        <v>0</v>
      </c>
    </row>
    <row r="19" spans="2:8" ht="12.75">
      <c r="B19" s="59"/>
      <c r="C19" s="88"/>
      <c r="D19" s="89"/>
      <c r="E19" s="88"/>
      <c r="F19" s="89"/>
      <c r="G19" s="89"/>
      <c r="H19" s="88"/>
    </row>
    <row r="20" spans="2:8" ht="12.75">
      <c r="B20" s="59" t="s">
        <v>296</v>
      </c>
      <c r="C20" s="88"/>
      <c r="D20" s="89"/>
      <c r="E20" s="88">
        <f>C20+D20</f>
        <v>0</v>
      </c>
      <c r="F20" s="89"/>
      <c r="G20" s="89"/>
      <c r="H20" s="88">
        <f>G20-C20</f>
        <v>0</v>
      </c>
    </row>
    <row r="21" spans="2:8" ht="12.75">
      <c r="B21" s="59"/>
      <c r="C21" s="88"/>
      <c r="D21" s="89"/>
      <c r="E21" s="88"/>
      <c r="F21" s="89"/>
      <c r="G21" s="89"/>
      <c r="H21" s="88"/>
    </row>
    <row r="22" spans="2:8" ht="12.75">
      <c r="B22" s="59" t="s">
        <v>295</v>
      </c>
      <c r="C22" s="88"/>
      <c r="D22" s="89"/>
      <c r="E22" s="88">
        <f>C22+D22</f>
        <v>0</v>
      </c>
      <c r="F22" s="89"/>
      <c r="G22" s="89"/>
      <c r="H22" s="88">
        <f>G22-C22</f>
        <v>0</v>
      </c>
    </row>
    <row r="23" spans="2:8" ht="12.75">
      <c r="B23" s="59"/>
      <c r="C23" s="88"/>
      <c r="D23" s="89"/>
      <c r="E23" s="88"/>
      <c r="F23" s="89"/>
      <c r="G23" s="89"/>
      <c r="H23" s="88"/>
    </row>
    <row r="24" spans="2:8" ht="25.5">
      <c r="B24" s="63" t="s">
        <v>294</v>
      </c>
      <c r="C24" s="88">
        <f aca="true" t="shared" si="0" ref="C24:H24">SUM(C26:C36)</f>
        <v>0</v>
      </c>
      <c r="D24" s="102">
        <f t="shared" si="0"/>
        <v>0</v>
      </c>
      <c r="E24" s="102">
        <f t="shared" si="0"/>
        <v>0</v>
      </c>
      <c r="F24" s="102">
        <f t="shared" si="0"/>
        <v>0</v>
      </c>
      <c r="G24" s="102">
        <f t="shared" si="0"/>
        <v>0</v>
      </c>
      <c r="H24" s="102">
        <f t="shared" si="0"/>
        <v>0</v>
      </c>
    </row>
    <row r="25" spans="2:8" ht="12.75">
      <c r="B25" s="63"/>
      <c r="C25" s="88"/>
      <c r="D25" s="88"/>
      <c r="E25" s="88"/>
      <c r="F25" s="88"/>
      <c r="G25" s="88"/>
      <c r="H25" s="88"/>
    </row>
    <row r="26" spans="2:8" ht="12.75">
      <c r="B26" s="101" t="s">
        <v>293</v>
      </c>
      <c r="C26" s="88"/>
      <c r="D26" s="89"/>
      <c r="E26" s="88">
        <f aca="true" t="shared" si="1" ref="E26:E36">C26+D26</f>
        <v>0</v>
      </c>
      <c r="F26" s="89"/>
      <c r="G26" s="89"/>
      <c r="H26" s="88">
        <f aca="true" t="shared" si="2" ref="H26:H36">G26-C26</f>
        <v>0</v>
      </c>
    </row>
    <row r="27" spans="2:8" ht="12.75">
      <c r="B27" s="101" t="s">
        <v>292</v>
      </c>
      <c r="C27" s="88"/>
      <c r="D27" s="89"/>
      <c r="E27" s="88">
        <f t="shared" si="1"/>
        <v>0</v>
      </c>
      <c r="F27" s="89"/>
      <c r="G27" s="89"/>
      <c r="H27" s="88">
        <f t="shared" si="2"/>
        <v>0</v>
      </c>
    </row>
    <row r="28" spans="2:8" ht="12.75">
      <c r="B28" s="101" t="s">
        <v>291</v>
      </c>
      <c r="C28" s="88"/>
      <c r="D28" s="89"/>
      <c r="E28" s="88">
        <f t="shared" si="1"/>
        <v>0</v>
      </c>
      <c r="F28" s="89"/>
      <c r="G28" s="89"/>
      <c r="H28" s="88">
        <f t="shared" si="2"/>
        <v>0</v>
      </c>
    </row>
    <row r="29" spans="2:8" ht="12.75">
      <c r="B29" s="101" t="s">
        <v>290</v>
      </c>
      <c r="C29" s="88"/>
      <c r="D29" s="89"/>
      <c r="E29" s="88">
        <f t="shared" si="1"/>
        <v>0</v>
      </c>
      <c r="F29" s="89"/>
      <c r="G29" s="89"/>
      <c r="H29" s="88">
        <f t="shared" si="2"/>
        <v>0</v>
      </c>
    </row>
    <row r="30" spans="2:8" ht="12.75">
      <c r="B30" s="101" t="s">
        <v>289</v>
      </c>
      <c r="C30" s="88"/>
      <c r="D30" s="89"/>
      <c r="E30" s="88">
        <f t="shared" si="1"/>
        <v>0</v>
      </c>
      <c r="F30" s="89"/>
      <c r="G30" s="89"/>
      <c r="H30" s="88">
        <f t="shared" si="2"/>
        <v>0</v>
      </c>
    </row>
    <row r="31" spans="2:8" ht="25.5">
      <c r="B31" s="96" t="s">
        <v>288</v>
      </c>
      <c r="C31" s="88"/>
      <c r="D31" s="89"/>
      <c r="E31" s="88">
        <f t="shared" si="1"/>
        <v>0</v>
      </c>
      <c r="F31" s="89"/>
      <c r="G31" s="89"/>
      <c r="H31" s="88">
        <f t="shared" si="2"/>
        <v>0</v>
      </c>
    </row>
    <row r="32" spans="2:8" ht="25.5">
      <c r="B32" s="96" t="s">
        <v>287</v>
      </c>
      <c r="C32" s="88"/>
      <c r="D32" s="89"/>
      <c r="E32" s="88">
        <f t="shared" si="1"/>
        <v>0</v>
      </c>
      <c r="F32" s="89"/>
      <c r="G32" s="89"/>
      <c r="H32" s="88">
        <f t="shared" si="2"/>
        <v>0</v>
      </c>
    </row>
    <row r="33" spans="2:8" ht="12.75">
      <c r="B33" s="101" t="s">
        <v>286</v>
      </c>
      <c r="C33" s="88"/>
      <c r="D33" s="89"/>
      <c r="E33" s="88">
        <f t="shared" si="1"/>
        <v>0</v>
      </c>
      <c r="F33" s="89"/>
      <c r="G33" s="89"/>
      <c r="H33" s="88">
        <f t="shared" si="2"/>
        <v>0</v>
      </c>
    </row>
    <row r="34" spans="2:8" ht="12.75">
      <c r="B34" s="101" t="s">
        <v>285</v>
      </c>
      <c r="C34" s="88"/>
      <c r="D34" s="89"/>
      <c r="E34" s="88">
        <f t="shared" si="1"/>
        <v>0</v>
      </c>
      <c r="F34" s="89"/>
      <c r="G34" s="89"/>
      <c r="H34" s="88">
        <f t="shared" si="2"/>
        <v>0</v>
      </c>
    </row>
    <row r="35" spans="2:8" ht="12.75">
      <c r="B35" s="101" t="s">
        <v>284</v>
      </c>
      <c r="C35" s="88"/>
      <c r="D35" s="89"/>
      <c r="E35" s="88">
        <f t="shared" si="1"/>
        <v>0</v>
      </c>
      <c r="F35" s="89"/>
      <c r="G35" s="89"/>
      <c r="H35" s="88">
        <f t="shared" si="2"/>
        <v>0</v>
      </c>
    </row>
    <row r="36" spans="2:8" ht="25.5">
      <c r="B36" s="96" t="s">
        <v>283</v>
      </c>
      <c r="C36" s="88"/>
      <c r="D36" s="89"/>
      <c r="E36" s="88">
        <f t="shared" si="1"/>
        <v>0</v>
      </c>
      <c r="F36" s="89"/>
      <c r="G36" s="89"/>
      <c r="H36" s="88">
        <f t="shared" si="2"/>
        <v>0</v>
      </c>
    </row>
    <row r="37" spans="2:8" ht="25.5">
      <c r="B37" s="63" t="s">
        <v>282</v>
      </c>
      <c r="C37" s="88">
        <f aca="true" t="shared" si="3" ref="C37:H37">SUM(C39:C43)</f>
        <v>0</v>
      </c>
      <c r="D37" s="88">
        <f t="shared" si="3"/>
        <v>0</v>
      </c>
      <c r="E37" s="88">
        <f t="shared" si="3"/>
        <v>0</v>
      </c>
      <c r="F37" s="88">
        <f t="shared" si="3"/>
        <v>0</v>
      </c>
      <c r="G37" s="88">
        <f t="shared" si="3"/>
        <v>0</v>
      </c>
      <c r="H37" s="88">
        <f t="shared" si="3"/>
        <v>0</v>
      </c>
    </row>
    <row r="38" spans="2:8" ht="12.75">
      <c r="B38" s="63"/>
      <c r="C38" s="88"/>
      <c r="D38" s="88"/>
      <c r="E38" s="88"/>
      <c r="F38" s="88"/>
      <c r="G38" s="88"/>
      <c r="H38" s="88"/>
    </row>
    <row r="39" spans="2:8" ht="12.75">
      <c r="B39" s="101" t="s">
        <v>281</v>
      </c>
      <c r="C39" s="88"/>
      <c r="D39" s="89"/>
      <c r="E39" s="88">
        <f>C39+D39</f>
        <v>0</v>
      </c>
      <c r="F39" s="89"/>
      <c r="G39" s="89"/>
      <c r="H39" s="88">
        <f>G39-C39</f>
        <v>0</v>
      </c>
    </row>
    <row r="40" spans="2:8" ht="12.75">
      <c r="B40" s="101" t="s">
        <v>280</v>
      </c>
      <c r="C40" s="88"/>
      <c r="D40" s="89"/>
      <c r="E40" s="88">
        <f>C40+D40</f>
        <v>0</v>
      </c>
      <c r="F40" s="89"/>
      <c r="G40" s="89"/>
      <c r="H40" s="88">
        <f>G40-C40</f>
        <v>0</v>
      </c>
    </row>
    <row r="41" spans="2:8" ht="12.75">
      <c r="B41" s="101" t="s">
        <v>279</v>
      </c>
      <c r="C41" s="88"/>
      <c r="D41" s="89"/>
      <c r="E41" s="88">
        <f>C41+D41</f>
        <v>0</v>
      </c>
      <c r="F41" s="89"/>
      <c r="G41" s="89"/>
      <c r="H41" s="88">
        <f>G41-C41</f>
        <v>0</v>
      </c>
    </row>
    <row r="42" spans="2:8" ht="25.5">
      <c r="B42" s="96" t="s">
        <v>278</v>
      </c>
      <c r="C42" s="88"/>
      <c r="D42" s="89"/>
      <c r="E42" s="88">
        <f>C42+D42</f>
        <v>0</v>
      </c>
      <c r="F42" s="89"/>
      <c r="G42" s="89"/>
      <c r="H42" s="88">
        <f>G42-C42</f>
        <v>0</v>
      </c>
    </row>
    <row r="43" spans="2:8" ht="12.75">
      <c r="B43" s="101" t="s">
        <v>277</v>
      </c>
      <c r="C43" s="88"/>
      <c r="D43" s="89"/>
      <c r="E43" s="88">
        <f>C43+D43</f>
        <v>0</v>
      </c>
      <c r="F43" s="89"/>
      <c r="G43" s="89"/>
      <c r="H43" s="88">
        <f>G43-C43</f>
        <v>0</v>
      </c>
    </row>
    <row r="44" spans="2:8" ht="12.75">
      <c r="B44" s="101"/>
      <c r="C44" s="88"/>
      <c r="D44" s="89"/>
      <c r="E44" s="88"/>
      <c r="F44" s="89"/>
      <c r="G44" s="89"/>
      <c r="H44" s="88"/>
    </row>
    <row r="45" spans="2:8" ht="12.75">
      <c r="B45" s="59" t="s">
        <v>276</v>
      </c>
      <c r="C45" s="88">
        <v>136779747</v>
      </c>
      <c r="D45" s="89">
        <v>50848015.38</v>
      </c>
      <c r="E45" s="88">
        <f>C45+D45</f>
        <v>187627762.38</v>
      </c>
      <c r="F45" s="89">
        <v>187627762.38</v>
      </c>
      <c r="G45" s="89">
        <v>187627762.38</v>
      </c>
      <c r="H45" s="88">
        <f>G45-C45</f>
        <v>50848015.379999995</v>
      </c>
    </row>
    <row r="46" spans="2:8" ht="12.75">
      <c r="B46" s="59"/>
      <c r="C46" s="88"/>
      <c r="D46" s="89"/>
      <c r="E46" s="88"/>
      <c r="F46" s="89"/>
      <c r="G46" s="89"/>
      <c r="H46" s="88"/>
    </row>
    <row r="47" spans="2:8" ht="12.75">
      <c r="B47" s="59" t="s">
        <v>275</v>
      </c>
      <c r="C47" s="88">
        <f aca="true" t="shared" si="4" ref="C47:H47">C48</f>
        <v>0</v>
      </c>
      <c r="D47" s="88">
        <f t="shared" si="4"/>
        <v>0</v>
      </c>
      <c r="E47" s="88">
        <f t="shared" si="4"/>
        <v>0</v>
      </c>
      <c r="F47" s="88">
        <f t="shared" si="4"/>
        <v>0</v>
      </c>
      <c r="G47" s="88">
        <f t="shared" si="4"/>
        <v>0</v>
      </c>
      <c r="H47" s="88">
        <f t="shared" si="4"/>
        <v>0</v>
      </c>
    </row>
    <row r="48" spans="2:8" ht="12.75">
      <c r="B48" s="101" t="s">
        <v>274</v>
      </c>
      <c r="C48" s="88"/>
      <c r="D48" s="89"/>
      <c r="E48" s="88">
        <f>C48+D48</f>
        <v>0</v>
      </c>
      <c r="F48" s="89"/>
      <c r="G48" s="89"/>
      <c r="H48" s="88">
        <f>G48-C48</f>
        <v>0</v>
      </c>
    </row>
    <row r="49" spans="2:8" ht="12.75">
      <c r="B49" s="101"/>
      <c r="C49" s="88"/>
      <c r="D49" s="89"/>
      <c r="E49" s="88"/>
      <c r="F49" s="89"/>
      <c r="G49" s="89"/>
      <c r="H49" s="88"/>
    </row>
    <row r="50" spans="2:8" ht="12.75">
      <c r="B50" s="59" t="s">
        <v>273</v>
      </c>
      <c r="C50" s="88">
        <f aca="true" t="shared" si="5" ref="C50:H50">C51+C52</f>
        <v>0</v>
      </c>
      <c r="D50" s="88">
        <f t="shared" si="5"/>
        <v>0</v>
      </c>
      <c r="E50" s="88">
        <f t="shared" si="5"/>
        <v>0</v>
      </c>
      <c r="F50" s="88">
        <f t="shared" si="5"/>
        <v>0</v>
      </c>
      <c r="G50" s="88">
        <f t="shared" si="5"/>
        <v>0</v>
      </c>
      <c r="H50" s="88">
        <f t="shared" si="5"/>
        <v>0</v>
      </c>
    </row>
    <row r="51" spans="2:8" ht="12.75">
      <c r="B51" s="101" t="s">
        <v>272</v>
      </c>
      <c r="C51" s="88"/>
      <c r="D51" s="89"/>
      <c r="E51" s="88">
        <f>C51+D51</f>
        <v>0</v>
      </c>
      <c r="F51" s="89"/>
      <c r="G51" s="89"/>
      <c r="H51" s="88">
        <f>G51-C51</f>
        <v>0</v>
      </c>
    </row>
    <row r="52" spans="2:8" ht="12.75">
      <c r="B52" s="101" t="s">
        <v>271</v>
      </c>
      <c r="C52" s="88"/>
      <c r="D52" s="89"/>
      <c r="E52" s="88">
        <f>C52+D52</f>
        <v>0</v>
      </c>
      <c r="F52" s="89"/>
      <c r="G52" s="89"/>
      <c r="H52" s="88">
        <f>G52-C52</f>
        <v>0</v>
      </c>
    </row>
    <row r="53" spans="2:8" ht="12.75">
      <c r="B53" s="92"/>
      <c r="C53" s="88"/>
      <c r="D53" s="89"/>
      <c r="E53" s="88"/>
      <c r="F53" s="89"/>
      <c r="G53" s="89"/>
      <c r="H53" s="88"/>
    </row>
    <row r="54" spans="2:8" ht="25.5">
      <c r="B54" s="72" t="s">
        <v>270</v>
      </c>
      <c r="C54" s="87">
        <f aca="true" t="shared" si="6" ref="C54:H54">C10+C12+C14+C16+C18+C20+C22+C24+C37+C45+C47+C50</f>
        <v>136779747</v>
      </c>
      <c r="D54" s="100">
        <f t="shared" si="6"/>
        <v>50848015.38</v>
      </c>
      <c r="E54" s="100">
        <f t="shared" si="6"/>
        <v>187627762.38</v>
      </c>
      <c r="F54" s="100">
        <f t="shared" si="6"/>
        <v>187627762.38</v>
      </c>
      <c r="G54" s="100">
        <f t="shared" si="6"/>
        <v>187627762.38</v>
      </c>
      <c r="H54" s="100">
        <f t="shared" si="6"/>
        <v>50848015.379999995</v>
      </c>
    </row>
    <row r="55" spans="2:8" ht="12.75">
      <c r="B55" s="61"/>
      <c r="C55" s="88"/>
      <c r="D55" s="61"/>
      <c r="E55" s="99"/>
      <c r="F55" s="61"/>
      <c r="G55" s="61"/>
      <c r="H55" s="99"/>
    </row>
    <row r="56" spans="2:8" ht="25.5">
      <c r="B56" s="72" t="s">
        <v>269</v>
      </c>
      <c r="C56" s="98"/>
      <c r="D56" s="97"/>
      <c r="E56" s="98"/>
      <c r="F56" s="97"/>
      <c r="G56" s="97"/>
      <c r="H56" s="88"/>
    </row>
    <row r="57" spans="2:8" ht="12.75">
      <c r="B57" s="92"/>
      <c r="C57" s="88"/>
      <c r="D57" s="91"/>
      <c r="E57" s="88"/>
      <c r="F57" s="91"/>
      <c r="G57" s="91"/>
      <c r="H57" s="88"/>
    </row>
    <row r="58" spans="2:8" ht="12.75">
      <c r="B58" s="54" t="s">
        <v>268</v>
      </c>
      <c r="C58" s="88"/>
      <c r="D58" s="89"/>
      <c r="E58" s="88"/>
      <c r="F58" s="89"/>
      <c r="G58" s="89"/>
      <c r="H58" s="88"/>
    </row>
    <row r="59" spans="2:8" ht="12.75">
      <c r="B59" s="59" t="s">
        <v>267</v>
      </c>
      <c r="C59" s="88">
        <f aca="true" t="shared" si="7" ref="C59:H59">SUM(C60:C67)</f>
        <v>0</v>
      </c>
      <c r="D59" s="88">
        <f t="shared" si="7"/>
        <v>0</v>
      </c>
      <c r="E59" s="88">
        <f t="shared" si="7"/>
        <v>0</v>
      </c>
      <c r="F59" s="88">
        <f t="shared" si="7"/>
        <v>0</v>
      </c>
      <c r="G59" s="88">
        <f t="shared" si="7"/>
        <v>0</v>
      </c>
      <c r="H59" s="88">
        <f t="shared" si="7"/>
        <v>0</v>
      </c>
    </row>
    <row r="60" spans="2:8" ht="25.5">
      <c r="B60" s="96" t="s">
        <v>266</v>
      </c>
      <c r="C60" s="88"/>
      <c r="D60" s="89"/>
      <c r="E60" s="88">
        <f aca="true" t="shared" si="8" ref="E60:E67">C60+D60</f>
        <v>0</v>
      </c>
      <c r="F60" s="89"/>
      <c r="G60" s="89"/>
      <c r="H60" s="88">
        <f aca="true" t="shared" si="9" ref="H60:H67">G60-C60</f>
        <v>0</v>
      </c>
    </row>
    <row r="61" spans="2:8" ht="25.5">
      <c r="B61" s="96" t="s">
        <v>265</v>
      </c>
      <c r="C61" s="88"/>
      <c r="D61" s="89"/>
      <c r="E61" s="88">
        <f t="shared" si="8"/>
        <v>0</v>
      </c>
      <c r="F61" s="89"/>
      <c r="G61" s="89"/>
      <c r="H61" s="88">
        <f t="shared" si="9"/>
        <v>0</v>
      </c>
    </row>
    <row r="62" spans="2:8" ht="25.5">
      <c r="B62" s="96" t="s">
        <v>264</v>
      </c>
      <c r="C62" s="88"/>
      <c r="D62" s="89"/>
      <c r="E62" s="88">
        <f t="shared" si="8"/>
        <v>0</v>
      </c>
      <c r="F62" s="89"/>
      <c r="G62" s="89"/>
      <c r="H62" s="88">
        <f t="shared" si="9"/>
        <v>0</v>
      </c>
    </row>
    <row r="63" spans="2:8" ht="38.25">
      <c r="B63" s="96" t="s">
        <v>263</v>
      </c>
      <c r="C63" s="88"/>
      <c r="D63" s="89"/>
      <c r="E63" s="88">
        <f t="shared" si="8"/>
        <v>0</v>
      </c>
      <c r="F63" s="89"/>
      <c r="G63" s="89"/>
      <c r="H63" s="88">
        <f t="shared" si="9"/>
        <v>0</v>
      </c>
    </row>
    <row r="64" spans="2:8" ht="12.75">
      <c r="B64" s="96" t="s">
        <v>262</v>
      </c>
      <c r="C64" s="88"/>
      <c r="D64" s="89"/>
      <c r="E64" s="88">
        <f t="shared" si="8"/>
        <v>0</v>
      </c>
      <c r="F64" s="89"/>
      <c r="G64" s="89"/>
      <c r="H64" s="88">
        <f t="shared" si="9"/>
        <v>0</v>
      </c>
    </row>
    <row r="65" spans="2:8" ht="25.5">
      <c r="B65" s="96" t="s">
        <v>261</v>
      </c>
      <c r="C65" s="88"/>
      <c r="D65" s="89"/>
      <c r="E65" s="88">
        <f t="shared" si="8"/>
        <v>0</v>
      </c>
      <c r="F65" s="89"/>
      <c r="G65" s="89"/>
      <c r="H65" s="88">
        <f t="shared" si="9"/>
        <v>0</v>
      </c>
    </row>
    <row r="66" spans="2:8" ht="25.5">
      <c r="B66" s="96" t="s">
        <v>260</v>
      </c>
      <c r="C66" s="88"/>
      <c r="D66" s="89"/>
      <c r="E66" s="88">
        <f t="shared" si="8"/>
        <v>0</v>
      </c>
      <c r="F66" s="89"/>
      <c r="G66" s="89"/>
      <c r="H66" s="88">
        <f t="shared" si="9"/>
        <v>0</v>
      </c>
    </row>
    <row r="67" spans="2:8" ht="25.5">
      <c r="B67" s="96" t="s">
        <v>259</v>
      </c>
      <c r="C67" s="88"/>
      <c r="D67" s="89"/>
      <c r="E67" s="88">
        <f t="shared" si="8"/>
        <v>0</v>
      </c>
      <c r="F67" s="89"/>
      <c r="G67" s="89"/>
      <c r="H67" s="88">
        <f t="shared" si="9"/>
        <v>0</v>
      </c>
    </row>
    <row r="68" spans="2:8" ht="12.75">
      <c r="B68" s="63" t="s">
        <v>258</v>
      </c>
      <c r="C68" s="88">
        <f aca="true" t="shared" si="10" ref="C68:H68">SUM(C69:C72)</f>
        <v>0</v>
      </c>
      <c r="D68" s="88">
        <f t="shared" si="10"/>
        <v>0</v>
      </c>
      <c r="E68" s="88">
        <f t="shared" si="10"/>
        <v>0</v>
      </c>
      <c r="F68" s="88">
        <f t="shared" si="10"/>
        <v>0</v>
      </c>
      <c r="G68" s="88">
        <f t="shared" si="10"/>
        <v>0</v>
      </c>
      <c r="H68" s="88">
        <f t="shared" si="10"/>
        <v>0</v>
      </c>
    </row>
    <row r="69" spans="2:8" ht="12.75">
      <c r="B69" s="96" t="s">
        <v>257</v>
      </c>
      <c r="C69" s="88"/>
      <c r="D69" s="89"/>
      <c r="E69" s="88">
        <f>C69+D69</f>
        <v>0</v>
      </c>
      <c r="F69" s="89"/>
      <c r="G69" s="89"/>
      <c r="H69" s="88">
        <f>G69-C69</f>
        <v>0</v>
      </c>
    </row>
    <row r="70" spans="2:8" ht="12.75">
      <c r="B70" s="96" t="s">
        <v>256</v>
      </c>
      <c r="C70" s="88"/>
      <c r="D70" s="89"/>
      <c r="E70" s="88">
        <f>C70+D70</f>
        <v>0</v>
      </c>
      <c r="F70" s="89"/>
      <c r="G70" s="89"/>
      <c r="H70" s="88">
        <f>G70-C70</f>
        <v>0</v>
      </c>
    </row>
    <row r="71" spans="2:8" ht="12.75">
      <c r="B71" s="96" t="s">
        <v>255</v>
      </c>
      <c r="C71" s="88"/>
      <c r="D71" s="89"/>
      <c r="E71" s="88">
        <f>C71+D71</f>
        <v>0</v>
      </c>
      <c r="F71" s="89"/>
      <c r="G71" s="89"/>
      <c r="H71" s="88">
        <f>G71-C71</f>
        <v>0</v>
      </c>
    </row>
    <row r="72" spans="2:8" ht="12.75">
      <c r="B72" s="96" t="s">
        <v>254</v>
      </c>
      <c r="C72" s="88"/>
      <c r="D72" s="89"/>
      <c r="E72" s="88">
        <f>C72+D72</f>
        <v>0</v>
      </c>
      <c r="F72" s="89"/>
      <c r="G72" s="89"/>
      <c r="H72" s="88">
        <f>G72-C72</f>
        <v>0</v>
      </c>
    </row>
    <row r="73" spans="2:8" ht="12.75">
      <c r="B73" s="63" t="s">
        <v>253</v>
      </c>
      <c r="C73" s="88">
        <f aca="true" t="shared" si="11" ref="C73:H73">C74+C75</f>
        <v>0</v>
      </c>
      <c r="D73" s="88">
        <f t="shared" si="11"/>
        <v>0</v>
      </c>
      <c r="E73" s="88">
        <f t="shared" si="11"/>
        <v>0</v>
      </c>
      <c r="F73" s="88">
        <f t="shared" si="11"/>
        <v>0</v>
      </c>
      <c r="G73" s="88">
        <f t="shared" si="11"/>
        <v>0</v>
      </c>
      <c r="H73" s="88">
        <f t="shared" si="11"/>
        <v>0</v>
      </c>
    </row>
    <row r="74" spans="2:8" ht="25.5">
      <c r="B74" s="96" t="s">
        <v>252</v>
      </c>
      <c r="C74" s="88"/>
      <c r="D74" s="89"/>
      <c r="E74" s="88">
        <f>C74+D74</f>
        <v>0</v>
      </c>
      <c r="F74" s="89"/>
      <c r="G74" s="89"/>
      <c r="H74" s="88">
        <f>G74-C74</f>
        <v>0</v>
      </c>
    </row>
    <row r="75" spans="2:8" ht="12.75">
      <c r="B75" s="96" t="s">
        <v>251</v>
      </c>
      <c r="C75" s="88"/>
      <c r="D75" s="89"/>
      <c r="E75" s="88">
        <f>C75+D75</f>
        <v>0</v>
      </c>
      <c r="F75" s="89"/>
      <c r="G75" s="89"/>
      <c r="H75" s="88">
        <f>G75-C75</f>
        <v>0</v>
      </c>
    </row>
    <row r="76" spans="2:8" ht="38.25">
      <c r="B76" s="63" t="s">
        <v>250</v>
      </c>
      <c r="C76" s="88">
        <v>6063054014</v>
      </c>
      <c r="D76" s="89">
        <v>43726505.13</v>
      </c>
      <c r="E76" s="88">
        <f>C76+D76</f>
        <v>6106780519.13</v>
      </c>
      <c r="F76" s="89">
        <v>6106780519.13</v>
      </c>
      <c r="G76" s="89">
        <v>6106780519.13</v>
      </c>
      <c r="H76" s="88">
        <f>G76-C76</f>
        <v>43726505.130000114</v>
      </c>
    </row>
    <row r="77" spans="2:8" ht="12.75">
      <c r="B77" s="95" t="s">
        <v>249</v>
      </c>
      <c r="C77" s="93"/>
      <c r="D77" s="94"/>
      <c r="E77" s="93">
        <f>C77+D77</f>
        <v>0</v>
      </c>
      <c r="F77" s="94"/>
      <c r="G77" s="94"/>
      <c r="H77" s="93">
        <f>G77-C77</f>
        <v>0</v>
      </c>
    </row>
    <row r="78" spans="2:8" ht="12.75">
      <c r="B78" s="92"/>
      <c r="C78" s="88"/>
      <c r="D78" s="91"/>
      <c r="E78" s="88"/>
      <c r="F78" s="91"/>
      <c r="G78" s="91"/>
      <c r="H78" s="88"/>
    </row>
    <row r="79" spans="2:8" ht="25.5">
      <c r="B79" s="72" t="s">
        <v>248</v>
      </c>
      <c r="C79" s="87">
        <f aca="true" t="shared" si="12" ref="C79:H79">C59+C68+C73+C76+C77</f>
        <v>6063054014</v>
      </c>
      <c r="D79" s="87">
        <f t="shared" si="12"/>
        <v>43726505.13</v>
      </c>
      <c r="E79" s="87">
        <f t="shared" si="12"/>
        <v>6106780519.13</v>
      </c>
      <c r="F79" s="87">
        <f t="shared" si="12"/>
        <v>6106780519.13</v>
      </c>
      <c r="G79" s="87">
        <f t="shared" si="12"/>
        <v>6106780519.13</v>
      </c>
      <c r="H79" s="87">
        <f t="shared" si="12"/>
        <v>43726505.130000114</v>
      </c>
    </row>
    <row r="80" spans="2:8" ht="12.75">
      <c r="B80" s="90"/>
      <c r="C80" s="88"/>
      <c r="D80" s="91"/>
      <c r="E80" s="88"/>
      <c r="F80" s="91"/>
      <c r="G80" s="91"/>
      <c r="H80" s="88"/>
    </row>
    <row r="81" spans="2:8" ht="25.5">
      <c r="B81" s="72" t="s">
        <v>247</v>
      </c>
      <c r="C81" s="87">
        <f aca="true" t="shared" si="13" ref="C81:H81">C82</f>
        <v>0</v>
      </c>
      <c r="D81" s="87">
        <f t="shared" si="13"/>
        <v>0</v>
      </c>
      <c r="E81" s="87">
        <f t="shared" si="13"/>
        <v>0</v>
      </c>
      <c r="F81" s="87">
        <f t="shared" si="13"/>
        <v>0</v>
      </c>
      <c r="G81" s="87">
        <f t="shared" si="13"/>
        <v>0</v>
      </c>
      <c r="H81" s="87">
        <f t="shared" si="13"/>
        <v>0</v>
      </c>
    </row>
    <row r="82" spans="2:8" ht="12.75">
      <c r="B82" s="90" t="s">
        <v>246</v>
      </c>
      <c r="C82" s="88"/>
      <c r="D82" s="89"/>
      <c r="E82" s="88">
        <f>C82+D82</f>
        <v>0</v>
      </c>
      <c r="F82" s="89"/>
      <c r="G82" s="89"/>
      <c r="H82" s="88">
        <f>G82-C82</f>
        <v>0</v>
      </c>
    </row>
    <row r="83" spans="2:8" ht="12.75">
      <c r="B83" s="90"/>
      <c r="C83" s="88"/>
      <c r="D83" s="89"/>
      <c r="E83" s="88"/>
      <c r="F83" s="89"/>
      <c r="G83" s="89"/>
      <c r="H83" s="88"/>
    </row>
    <row r="84" spans="2:8" ht="12.75">
      <c r="B84" s="72" t="s">
        <v>245</v>
      </c>
      <c r="C84" s="87">
        <f aca="true" t="shared" si="14" ref="C84:H84">C54+C79+C81</f>
        <v>6199833761</v>
      </c>
      <c r="D84" s="87">
        <f t="shared" si="14"/>
        <v>94574520.51</v>
      </c>
      <c r="E84" s="87">
        <f t="shared" si="14"/>
        <v>6294408281.51</v>
      </c>
      <c r="F84" s="87">
        <f t="shared" si="14"/>
        <v>6294408281.51</v>
      </c>
      <c r="G84" s="87">
        <f t="shared" si="14"/>
        <v>6294408281.51</v>
      </c>
      <c r="H84" s="87">
        <f t="shared" si="14"/>
        <v>94574520.51000011</v>
      </c>
    </row>
    <row r="85" spans="2:8" ht="12.75">
      <c r="B85" s="90"/>
      <c r="C85" s="88"/>
      <c r="D85" s="89"/>
      <c r="E85" s="88"/>
      <c r="F85" s="89"/>
      <c r="G85" s="89"/>
      <c r="H85" s="88"/>
    </row>
    <row r="86" spans="2:8" ht="12.75">
      <c r="B86" s="72" t="s">
        <v>244</v>
      </c>
      <c r="C86" s="88"/>
      <c r="D86" s="89"/>
      <c r="E86" s="88"/>
      <c r="F86" s="89"/>
      <c r="G86" s="89"/>
      <c r="H86" s="88"/>
    </row>
    <row r="87" spans="2:8" ht="25.5">
      <c r="B87" s="90" t="s">
        <v>243</v>
      </c>
      <c r="C87" s="88"/>
      <c r="D87" s="89"/>
      <c r="E87" s="88">
        <f>C87+D87</f>
        <v>0</v>
      </c>
      <c r="F87" s="89"/>
      <c r="G87" s="89"/>
      <c r="H87" s="88">
        <f>G87-C87</f>
        <v>0</v>
      </c>
    </row>
    <row r="88" spans="2:8" ht="25.5">
      <c r="B88" s="90" t="s">
        <v>242</v>
      </c>
      <c r="C88" s="88"/>
      <c r="D88" s="89"/>
      <c r="E88" s="88">
        <f>C88+D88</f>
        <v>0</v>
      </c>
      <c r="F88" s="89"/>
      <c r="G88" s="89"/>
      <c r="H88" s="88">
        <f>G88-C88</f>
        <v>0</v>
      </c>
    </row>
    <row r="89" spans="2:8" ht="25.5">
      <c r="B89" s="72" t="s">
        <v>241</v>
      </c>
      <c r="C89" s="87">
        <f aca="true" t="shared" si="15" ref="C89:H89">SUM(C87:C88)</f>
        <v>0</v>
      </c>
      <c r="D89" s="87">
        <f t="shared" si="15"/>
        <v>0</v>
      </c>
      <c r="E89" s="87">
        <f t="shared" si="15"/>
        <v>0</v>
      </c>
      <c r="F89" s="87">
        <f t="shared" si="15"/>
        <v>0</v>
      </c>
      <c r="G89" s="87">
        <f t="shared" si="15"/>
        <v>0</v>
      </c>
      <c r="H89" s="87">
        <f t="shared" si="15"/>
        <v>0</v>
      </c>
    </row>
    <row r="90" spans="2:8" ht="13.5" thickBot="1">
      <c r="B90" s="86"/>
      <c r="C90" s="84"/>
      <c r="D90" s="85"/>
      <c r="E90" s="84"/>
      <c r="F90" s="85"/>
      <c r="G90" s="85"/>
      <c r="H90" s="84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zoomScalePageLayoutView="0" workbookViewId="0" topLeftCell="A1">
      <pane ySplit="9" topLeftCell="A67" activePane="bottomLeft" state="frozen"/>
      <selection pane="topLeft" activeCell="E112" sqref="E112"/>
      <selection pane="bottomLeft" activeCell="E112" sqref="E11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421875" style="1" bestFit="1" customWidth="1"/>
    <col min="5" max="5" width="17.57421875" style="1" bestFit="1" customWidth="1"/>
    <col min="6" max="6" width="18.7109375" style="1" bestFit="1" customWidth="1"/>
    <col min="7" max="7" width="19.00390625" style="1" bestFit="1" customWidth="1"/>
    <col min="8" max="8" width="18.281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05"/>
    </row>
    <row r="3" spans="2:9" ht="12.75">
      <c r="B3" s="181" t="s">
        <v>391</v>
      </c>
      <c r="C3" s="182"/>
      <c r="D3" s="182"/>
      <c r="E3" s="182"/>
      <c r="F3" s="182"/>
      <c r="G3" s="182"/>
      <c r="H3" s="182"/>
      <c r="I3" s="206"/>
    </row>
    <row r="4" spans="2:9" ht="12.75">
      <c r="B4" s="181" t="s">
        <v>390</v>
      </c>
      <c r="C4" s="182"/>
      <c r="D4" s="182"/>
      <c r="E4" s="182"/>
      <c r="F4" s="182"/>
      <c r="G4" s="182"/>
      <c r="H4" s="182"/>
      <c r="I4" s="206"/>
    </row>
    <row r="5" spans="2:9" ht="12.75">
      <c r="B5" s="181" t="s">
        <v>516</v>
      </c>
      <c r="C5" s="182"/>
      <c r="D5" s="182"/>
      <c r="E5" s="182"/>
      <c r="F5" s="182"/>
      <c r="G5" s="182"/>
      <c r="H5" s="182"/>
      <c r="I5" s="206"/>
    </row>
    <row r="6" spans="2:9" ht="13.5" thickBot="1">
      <c r="B6" s="184" t="s">
        <v>1</v>
      </c>
      <c r="C6" s="185"/>
      <c r="D6" s="185"/>
      <c r="E6" s="185"/>
      <c r="F6" s="185"/>
      <c r="G6" s="185"/>
      <c r="H6" s="185"/>
      <c r="I6" s="207"/>
    </row>
    <row r="7" spans="2:9" ht="15.75" customHeight="1">
      <c r="B7" s="162" t="s">
        <v>2</v>
      </c>
      <c r="C7" s="164"/>
      <c r="D7" s="162" t="s">
        <v>389</v>
      </c>
      <c r="E7" s="163"/>
      <c r="F7" s="163"/>
      <c r="G7" s="163"/>
      <c r="H7" s="164"/>
      <c r="I7" s="197" t="s">
        <v>388</v>
      </c>
    </row>
    <row r="8" spans="2:9" ht="15" customHeight="1" thickBot="1">
      <c r="B8" s="181"/>
      <c r="C8" s="183"/>
      <c r="D8" s="184"/>
      <c r="E8" s="185"/>
      <c r="F8" s="185"/>
      <c r="G8" s="185"/>
      <c r="H8" s="186"/>
      <c r="I8" s="202"/>
    </row>
    <row r="9" spans="2:9" ht="26.25" thickBot="1">
      <c r="B9" s="184"/>
      <c r="C9" s="186"/>
      <c r="D9" s="145" t="s">
        <v>239</v>
      </c>
      <c r="E9" s="142" t="s">
        <v>387</v>
      </c>
      <c r="F9" s="145" t="s">
        <v>386</v>
      </c>
      <c r="G9" s="145" t="s">
        <v>210</v>
      </c>
      <c r="H9" s="145" t="s">
        <v>238</v>
      </c>
      <c r="I9" s="198"/>
    </row>
    <row r="10" spans="2:9" ht="12.75">
      <c r="B10" s="120" t="s">
        <v>385</v>
      </c>
      <c r="C10" s="119"/>
      <c r="D10" s="106">
        <f aca="true" t="shared" si="0" ref="D10:I10">D11+D19+D29+D39+D49+D59+D72+D76+D63</f>
        <v>136779747</v>
      </c>
      <c r="E10" s="106">
        <f t="shared" si="0"/>
        <v>66459306.38000001</v>
      </c>
      <c r="F10" s="106">
        <f t="shared" si="0"/>
        <v>203239053.38</v>
      </c>
      <c r="G10" s="106">
        <f t="shared" si="0"/>
        <v>193260985.44000003</v>
      </c>
      <c r="H10" s="106">
        <f t="shared" si="0"/>
        <v>174548777.76000002</v>
      </c>
      <c r="I10" s="106">
        <f t="shared" si="0"/>
        <v>9978067.939999998</v>
      </c>
    </row>
    <row r="11" spans="2:9" ht="12.75">
      <c r="B11" s="110" t="s">
        <v>383</v>
      </c>
      <c r="C11" s="109"/>
      <c r="D11" s="99">
        <f aca="true" t="shared" si="1" ref="D11:I11">SUM(D12:D18)</f>
        <v>58018758</v>
      </c>
      <c r="E11" s="99">
        <f t="shared" si="1"/>
        <v>27968746.47</v>
      </c>
      <c r="F11" s="99">
        <f t="shared" si="1"/>
        <v>85987504.47</v>
      </c>
      <c r="G11" s="99">
        <f t="shared" si="1"/>
        <v>84069094.66000001</v>
      </c>
      <c r="H11" s="99">
        <f t="shared" si="1"/>
        <v>75478426.4</v>
      </c>
      <c r="I11" s="99">
        <f t="shared" si="1"/>
        <v>1918409.8099999987</v>
      </c>
    </row>
    <row r="12" spans="2:9" ht="12.75">
      <c r="B12" s="112" t="s">
        <v>382</v>
      </c>
      <c r="C12" s="111"/>
      <c r="D12" s="99">
        <v>1003446</v>
      </c>
      <c r="E12" s="88">
        <v>-296546.68</v>
      </c>
      <c r="F12" s="88">
        <f aca="true" t="shared" si="2" ref="F12:F18">D12+E12</f>
        <v>706899.3200000001</v>
      </c>
      <c r="G12" s="88">
        <v>706899.32</v>
      </c>
      <c r="H12" s="88">
        <v>706899.32</v>
      </c>
      <c r="I12" s="88">
        <f aca="true" t="shared" si="3" ref="I12:I18">F12-G12</f>
        <v>0</v>
      </c>
    </row>
    <row r="13" spans="2:9" ht="12.75">
      <c r="B13" s="112" t="s">
        <v>381</v>
      </c>
      <c r="C13" s="111"/>
      <c r="D13" s="99">
        <v>18266967</v>
      </c>
      <c r="E13" s="88">
        <v>8520686.63</v>
      </c>
      <c r="F13" s="88">
        <f t="shared" si="2"/>
        <v>26787653.630000003</v>
      </c>
      <c r="G13" s="88">
        <v>26713270.16</v>
      </c>
      <c r="H13" s="88">
        <v>26713270.16</v>
      </c>
      <c r="I13" s="88">
        <f t="shared" si="3"/>
        <v>74383.47000000253</v>
      </c>
    </row>
    <row r="14" spans="2:9" ht="12.75">
      <c r="B14" s="112" t="s">
        <v>380</v>
      </c>
      <c r="C14" s="111"/>
      <c r="D14" s="99">
        <v>5334837</v>
      </c>
      <c r="E14" s="88">
        <v>12414396.25</v>
      </c>
      <c r="F14" s="88">
        <f t="shared" si="2"/>
        <v>17749233.25</v>
      </c>
      <c r="G14" s="88">
        <v>17485233.25</v>
      </c>
      <c r="H14" s="88">
        <v>17485233.25</v>
      </c>
      <c r="I14" s="88">
        <f t="shared" si="3"/>
        <v>264000</v>
      </c>
    </row>
    <row r="15" spans="2:9" ht="12.75">
      <c r="B15" s="112" t="s">
        <v>379</v>
      </c>
      <c r="C15" s="111"/>
      <c r="D15" s="99">
        <v>0</v>
      </c>
      <c r="E15" s="88">
        <v>69039.58</v>
      </c>
      <c r="F15" s="88">
        <f t="shared" si="2"/>
        <v>69039.58</v>
      </c>
      <c r="G15" s="88">
        <v>69039.58</v>
      </c>
      <c r="H15" s="88">
        <v>69039.58</v>
      </c>
      <c r="I15" s="88">
        <f t="shared" si="3"/>
        <v>0</v>
      </c>
    </row>
    <row r="16" spans="2:9" ht="12.75">
      <c r="B16" s="112" t="s">
        <v>378</v>
      </c>
      <c r="C16" s="111"/>
      <c r="D16" s="99">
        <v>33389718</v>
      </c>
      <c r="E16" s="88">
        <v>6652558.26</v>
      </c>
      <c r="F16" s="88">
        <f t="shared" si="2"/>
        <v>40042276.26</v>
      </c>
      <c r="G16" s="88">
        <v>38462249.92</v>
      </c>
      <c r="H16" s="88">
        <v>29871581.66</v>
      </c>
      <c r="I16" s="88">
        <f t="shared" si="3"/>
        <v>1580026.3399999961</v>
      </c>
    </row>
    <row r="17" spans="2:9" ht="12.75">
      <c r="B17" s="112" t="s">
        <v>377</v>
      </c>
      <c r="C17" s="111"/>
      <c r="D17" s="99"/>
      <c r="E17" s="88"/>
      <c r="F17" s="88">
        <f t="shared" si="2"/>
        <v>0</v>
      </c>
      <c r="G17" s="88"/>
      <c r="H17" s="88"/>
      <c r="I17" s="88">
        <f t="shared" si="3"/>
        <v>0</v>
      </c>
    </row>
    <row r="18" spans="2:9" ht="12.75">
      <c r="B18" s="112" t="s">
        <v>376</v>
      </c>
      <c r="C18" s="111"/>
      <c r="D18" s="99">
        <v>23790</v>
      </c>
      <c r="E18" s="88">
        <v>608612.43</v>
      </c>
      <c r="F18" s="88">
        <f t="shared" si="2"/>
        <v>632402.43</v>
      </c>
      <c r="G18" s="88">
        <v>632402.43</v>
      </c>
      <c r="H18" s="88">
        <v>632402.43</v>
      </c>
      <c r="I18" s="88">
        <f t="shared" si="3"/>
        <v>0</v>
      </c>
    </row>
    <row r="19" spans="2:9" ht="12.75">
      <c r="B19" s="110" t="s">
        <v>375</v>
      </c>
      <c r="C19" s="109"/>
      <c r="D19" s="99">
        <f aca="true" t="shared" si="4" ref="D19:I19">SUM(D20:D28)</f>
        <v>14116500</v>
      </c>
      <c r="E19" s="99">
        <f t="shared" si="4"/>
        <v>11931180.550000003</v>
      </c>
      <c r="F19" s="99">
        <f t="shared" si="4"/>
        <v>26047680.549999997</v>
      </c>
      <c r="G19" s="99">
        <f t="shared" si="4"/>
        <v>18827581.59</v>
      </c>
      <c r="H19" s="99">
        <f t="shared" si="4"/>
        <v>10443853.86</v>
      </c>
      <c r="I19" s="99">
        <f t="shared" si="4"/>
        <v>7220098.96</v>
      </c>
    </row>
    <row r="20" spans="2:9" ht="12.75">
      <c r="B20" s="112" t="s">
        <v>374</v>
      </c>
      <c r="C20" s="111"/>
      <c r="D20" s="99">
        <v>6300000</v>
      </c>
      <c r="E20" s="88">
        <v>200898.48</v>
      </c>
      <c r="F20" s="99">
        <f aca="true" t="shared" si="5" ref="F20:F28">D20+E20</f>
        <v>6500898.48</v>
      </c>
      <c r="G20" s="88">
        <v>4560819.71</v>
      </c>
      <c r="H20" s="88">
        <v>3007486.82</v>
      </c>
      <c r="I20" s="88">
        <f aca="true" t="shared" si="6" ref="I20:I28">F20-G20</f>
        <v>1940078.7700000005</v>
      </c>
    </row>
    <row r="21" spans="2:9" ht="12.75">
      <c r="B21" s="112" t="s">
        <v>373</v>
      </c>
      <c r="C21" s="111"/>
      <c r="D21" s="99">
        <v>4500000</v>
      </c>
      <c r="E21" s="88">
        <v>11453780.02</v>
      </c>
      <c r="F21" s="99">
        <f t="shared" si="5"/>
        <v>15953780.02</v>
      </c>
      <c r="G21" s="88">
        <v>10688159.43</v>
      </c>
      <c r="H21" s="88">
        <v>4285834.26</v>
      </c>
      <c r="I21" s="88">
        <f t="shared" si="6"/>
        <v>5265620.59</v>
      </c>
    </row>
    <row r="22" spans="2:9" ht="12.75">
      <c r="B22" s="112" t="s">
        <v>372</v>
      </c>
      <c r="C22" s="111"/>
      <c r="D22" s="99">
        <v>0</v>
      </c>
      <c r="E22" s="88">
        <v>124.98</v>
      </c>
      <c r="F22" s="99">
        <f t="shared" si="5"/>
        <v>124.98</v>
      </c>
      <c r="G22" s="88">
        <v>124.98</v>
      </c>
      <c r="H22" s="88">
        <v>124.98</v>
      </c>
      <c r="I22" s="88">
        <f t="shared" si="6"/>
        <v>0</v>
      </c>
    </row>
    <row r="23" spans="2:9" ht="12.75">
      <c r="B23" s="112" t="s">
        <v>371</v>
      </c>
      <c r="C23" s="111"/>
      <c r="D23" s="99">
        <v>1049000</v>
      </c>
      <c r="E23" s="88">
        <v>400766.93</v>
      </c>
      <c r="F23" s="99">
        <f t="shared" si="5"/>
        <v>1449766.93</v>
      </c>
      <c r="G23" s="88">
        <v>1449766.93</v>
      </c>
      <c r="H23" s="88">
        <v>1191122.61</v>
      </c>
      <c r="I23" s="88">
        <f t="shared" si="6"/>
        <v>0</v>
      </c>
    </row>
    <row r="24" spans="2:9" ht="12.75">
      <c r="B24" s="112" t="s">
        <v>370</v>
      </c>
      <c r="C24" s="111"/>
      <c r="D24" s="99">
        <v>240000</v>
      </c>
      <c r="E24" s="88">
        <v>1581.13</v>
      </c>
      <c r="F24" s="99">
        <f t="shared" si="5"/>
        <v>241581.13</v>
      </c>
      <c r="G24" s="88">
        <v>241581.13</v>
      </c>
      <c r="H24" s="88">
        <v>226644.5</v>
      </c>
      <c r="I24" s="88">
        <f t="shared" si="6"/>
        <v>0</v>
      </c>
    </row>
    <row r="25" spans="2:9" ht="12.75">
      <c r="B25" s="112" t="s">
        <v>369</v>
      </c>
      <c r="C25" s="111"/>
      <c r="D25" s="99">
        <v>700000</v>
      </c>
      <c r="E25" s="88">
        <v>408884.38</v>
      </c>
      <c r="F25" s="99">
        <f t="shared" si="5"/>
        <v>1108884.38</v>
      </c>
      <c r="G25" s="88">
        <v>1094484.78</v>
      </c>
      <c r="H25" s="88">
        <v>964984.78</v>
      </c>
      <c r="I25" s="88">
        <f t="shared" si="6"/>
        <v>14399.59999999986</v>
      </c>
    </row>
    <row r="26" spans="2:9" ht="12.75">
      <c r="B26" s="112" t="s">
        <v>368</v>
      </c>
      <c r="C26" s="111"/>
      <c r="D26" s="99">
        <v>1137500</v>
      </c>
      <c r="E26" s="88">
        <v>-516176.25</v>
      </c>
      <c r="F26" s="99">
        <f t="shared" si="5"/>
        <v>621323.75</v>
      </c>
      <c r="G26" s="88">
        <v>621323.75</v>
      </c>
      <c r="H26" s="88">
        <v>596335.03</v>
      </c>
      <c r="I26" s="88">
        <f t="shared" si="6"/>
        <v>0</v>
      </c>
    </row>
    <row r="27" spans="2:9" ht="12.75">
      <c r="B27" s="112" t="s">
        <v>367</v>
      </c>
      <c r="C27" s="111"/>
      <c r="D27" s="99"/>
      <c r="E27" s="88"/>
      <c r="F27" s="99">
        <f t="shared" si="5"/>
        <v>0</v>
      </c>
      <c r="G27" s="88"/>
      <c r="H27" s="88"/>
      <c r="I27" s="88">
        <f t="shared" si="6"/>
        <v>0</v>
      </c>
    </row>
    <row r="28" spans="2:9" ht="12.75">
      <c r="B28" s="112" t="s">
        <v>366</v>
      </c>
      <c r="C28" s="111"/>
      <c r="D28" s="99">
        <v>190000</v>
      </c>
      <c r="E28" s="88">
        <v>-18679.12</v>
      </c>
      <c r="F28" s="99">
        <f t="shared" si="5"/>
        <v>171320.88</v>
      </c>
      <c r="G28" s="88">
        <v>171320.88</v>
      </c>
      <c r="H28" s="88">
        <v>171320.88</v>
      </c>
      <c r="I28" s="88">
        <f t="shared" si="6"/>
        <v>0</v>
      </c>
    </row>
    <row r="29" spans="2:9" ht="12.75">
      <c r="B29" s="110" t="s">
        <v>365</v>
      </c>
      <c r="C29" s="109"/>
      <c r="D29" s="99">
        <f aca="true" t="shared" si="7" ref="D29:I29">SUM(D30:D38)</f>
        <v>56191783</v>
      </c>
      <c r="E29" s="99">
        <f t="shared" si="7"/>
        <v>14604406.989999998</v>
      </c>
      <c r="F29" s="99">
        <f t="shared" si="7"/>
        <v>70796189.99</v>
      </c>
      <c r="G29" s="99">
        <f t="shared" si="7"/>
        <v>70070137.50000001</v>
      </c>
      <c r="H29" s="99">
        <f t="shared" si="7"/>
        <v>68600324.78999999</v>
      </c>
      <c r="I29" s="99">
        <f t="shared" si="7"/>
        <v>726052.4899999991</v>
      </c>
    </row>
    <row r="30" spans="2:9" ht="12.75">
      <c r="B30" s="112" t="s">
        <v>364</v>
      </c>
      <c r="C30" s="111"/>
      <c r="D30" s="99">
        <v>220000</v>
      </c>
      <c r="E30" s="88">
        <v>7086902.37</v>
      </c>
      <c r="F30" s="99">
        <f aca="true" t="shared" si="8" ref="F30:F38">D30+E30</f>
        <v>7306902.37</v>
      </c>
      <c r="G30" s="88">
        <v>7306902.37</v>
      </c>
      <c r="H30" s="88">
        <v>7306902.37</v>
      </c>
      <c r="I30" s="88">
        <f aca="true" t="shared" si="9" ref="I30:I38">F30-G30</f>
        <v>0</v>
      </c>
    </row>
    <row r="31" spans="2:9" ht="12.75">
      <c r="B31" s="112" t="s">
        <v>363</v>
      </c>
      <c r="C31" s="111"/>
      <c r="D31" s="99">
        <v>14875494</v>
      </c>
      <c r="E31" s="88">
        <v>10230384.05</v>
      </c>
      <c r="F31" s="99">
        <f t="shared" si="8"/>
        <v>25105878.05</v>
      </c>
      <c r="G31" s="88">
        <v>25064600.03</v>
      </c>
      <c r="H31" s="88">
        <v>24916792.13</v>
      </c>
      <c r="I31" s="88">
        <f t="shared" si="9"/>
        <v>41278.01999999955</v>
      </c>
    </row>
    <row r="32" spans="2:9" ht="12.75">
      <c r="B32" s="112" t="s">
        <v>362</v>
      </c>
      <c r="C32" s="111"/>
      <c r="D32" s="99">
        <v>1457500</v>
      </c>
      <c r="E32" s="88">
        <v>10402848.65</v>
      </c>
      <c r="F32" s="99">
        <f t="shared" si="8"/>
        <v>11860348.65</v>
      </c>
      <c r="G32" s="88">
        <v>11812012.65</v>
      </c>
      <c r="H32" s="88">
        <v>11812012.65</v>
      </c>
      <c r="I32" s="88">
        <f t="shared" si="9"/>
        <v>48336</v>
      </c>
    </row>
    <row r="33" spans="2:9" ht="12.75">
      <c r="B33" s="112" t="s">
        <v>361</v>
      </c>
      <c r="C33" s="111"/>
      <c r="D33" s="99">
        <v>2040000</v>
      </c>
      <c r="E33" s="88">
        <v>-521846.94</v>
      </c>
      <c r="F33" s="99">
        <f t="shared" si="8"/>
        <v>1518153.06</v>
      </c>
      <c r="G33" s="88">
        <v>1518153.06</v>
      </c>
      <c r="H33" s="88">
        <v>1517477.07</v>
      </c>
      <c r="I33" s="88">
        <f t="shared" si="9"/>
        <v>0</v>
      </c>
    </row>
    <row r="34" spans="2:9" ht="12.75">
      <c r="B34" s="112" t="s">
        <v>360</v>
      </c>
      <c r="C34" s="111"/>
      <c r="D34" s="99">
        <v>2675000</v>
      </c>
      <c r="E34" s="88">
        <v>8001118.07</v>
      </c>
      <c r="F34" s="99">
        <f t="shared" si="8"/>
        <v>10676118.07</v>
      </c>
      <c r="G34" s="88">
        <v>10157362.88</v>
      </c>
      <c r="H34" s="88">
        <v>9926596.54</v>
      </c>
      <c r="I34" s="88">
        <f t="shared" si="9"/>
        <v>518755.1899999995</v>
      </c>
    </row>
    <row r="35" spans="2:9" ht="12.75">
      <c r="B35" s="112" t="s">
        <v>359</v>
      </c>
      <c r="C35" s="111"/>
      <c r="D35" s="99">
        <v>295000</v>
      </c>
      <c r="E35" s="88">
        <v>-246994.64</v>
      </c>
      <c r="F35" s="99">
        <f t="shared" si="8"/>
        <v>48005.359999999986</v>
      </c>
      <c r="G35" s="88">
        <v>48005.36</v>
      </c>
      <c r="H35" s="88">
        <v>48005.36</v>
      </c>
      <c r="I35" s="88">
        <f t="shared" si="9"/>
        <v>0</v>
      </c>
    </row>
    <row r="36" spans="2:9" ht="12.75">
      <c r="B36" s="112" t="s">
        <v>358</v>
      </c>
      <c r="C36" s="111"/>
      <c r="D36" s="99">
        <v>451250</v>
      </c>
      <c r="E36" s="88">
        <v>-66191.82</v>
      </c>
      <c r="F36" s="99">
        <f t="shared" si="8"/>
        <v>385058.18</v>
      </c>
      <c r="G36" s="88">
        <v>316858.18</v>
      </c>
      <c r="H36" s="88">
        <v>316177.18</v>
      </c>
      <c r="I36" s="88">
        <f t="shared" si="9"/>
        <v>68200</v>
      </c>
    </row>
    <row r="37" spans="2:9" ht="12.75">
      <c r="B37" s="112" t="s">
        <v>357</v>
      </c>
      <c r="C37" s="111"/>
      <c r="D37" s="99">
        <v>3230000</v>
      </c>
      <c r="E37" s="88">
        <v>-1159814.59</v>
      </c>
      <c r="F37" s="99">
        <f t="shared" si="8"/>
        <v>2070185.41</v>
      </c>
      <c r="G37" s="88">
        <v>2020702.13</v>
      </c>
      <c r="H37" s="88">
        <v>930820.65</v>
      </c>
      <c r="I37" s="88">
        <f t="shared" si="9"/>
        <v>49483.28000000003</v>
      </c>
    </row>
    <row r="38" spans="2:9" ht="12.75">
      <c r="B38" s="112" t="s">
        <v>356</v>
      </c>
      <c r="C38" s="111"/>
      <c r="D38" s="99">
        <v>30947539</v>
      </c>
      <c r="E38" s="88">
        <v>-19121998.16</v>
      </c>
      <c r="F38" s="99">
        <f t="shared" si="8"/>
        <v>11825540.84</v>
      </c>
      <c r="G38" s="88">
        <v>11825540.84</v>
      </c>
      <c r="H38" s="88">
        <v>11825540.84</v>
      </c>
      <c r="I38" s="88">
        <f t="shared" si="9"/>
        <v>0</v>
      </c>
    </row>
    <row r="39" spans="2:9" ht="25.5" customHeight="1">
      <c r="B39" s="203" t="s">
        <v>355</v>
      </c>
      <c r="C39" s="204"/>
      <c r="D39" s="99">
        <f aca="true" t="shared" si="10" ref="D39:I39">SUM(D40:D48)</f>
        <v>5068600</v>
      </c>
      <c r="E39" s="99">
        <f t="shared" si="10"/>
        <v>9840828.34</v>
      </c>
      <c r="F39" s="99">
        <f t="shared" si="10"/>
        <v>14909428.34</v>
      </c>
      <c r="G39" s="99">
        <f t="shared" si="10"/>
        <v>14909428.34</v>
      </c>
      <c r="H39" s="99">
        <f t="shared" si="10"/>
        <v>14909428.34</v>
      </c>
      <c r="I39" s="99">
        <f t="shared" si="10"/>
        <v>0</v>
      </c>
    </row>
    <row r="40" spans="2:9" ht="12.75">
      <c r="B40" s="112" t="s">
        <v>354</v>
      </c>
      <c r="C40" s="111"/>
      <c r="D40" s="99">
        <v>0</v>
      </c>
      <c r="E40" s="88">
        <v>10859291</v>
      </c>
      <c r="F40" s="99">
        <f aca="true" t="shared" si="11" ref="F40:F48">D40+E40</f>
        <v>10859291</v>
      </c>
      <c r="G40" s="88">
        <v>10859291</v>
      </c>
      <c r="H40" s="88">
        <v>10859291</v>
      </c>
      <c r="I40" s="88">
        <f aca="true" t="shared" si="12" ref="I40:I48">F40-G40</f>
        <v>0</v>
      </c>
    </row>
    <row r="41" spans="2:9" ht="12.75">
      <c r="B41" s="112" t="s">
        <v>353</v>
      </c>
      <c r="C41" s="111"/>
      <c r="D41" s="99"/>
      <c r="E41" s="88"/>
      <c r="F41" s="99">
        <f t="shared" si="11"/>
        <v>0</v>
      </c>
      <c r="G41" s="88"/>
      <c r="H41" s="88"/>
      <c r="I41" s="88">
        <f t="shared" si="12"/>
        <v>0</v>
      </c>
    </row>
    <row r="42" spans="2:9" ht="12.75">
      <c r="B42" s="112" t="s">
        <v>352</v>
      </c>
      <c r="C42" s="111"/>
      <c r="D42" s="99"/>
      <c r="E42" s="88"/>
      <c r="F42" s="99">
        <f t="shared" si="11"/>
        <v>0</v>
      </c>
      <c r="G42" s="88"/>
      <c r="H42" s="88"/>
      <c r="I42" s="88">
        <f t="shared" si="12"/>
        <v>0</v>
      </c>
    </row>
    <row r="43" spans="2:9" ht="12.75">
      <c r="B43" s="112" t="s">
        <v>351</v>
      </c>
      <c r="C43" s="111"/>
      <c r="D43" s="99">
        <v>5068600</v>
      </c>
      <c r="E43" s="88">
        <v>-1018462.66</v>
      </c>
      <c r="F43" s="99">
        <f t="shared" si="11"/>
        <v>4050137.34</v>
      </c>
      <c r="G43" s="88">
        <v>4050137.34</v>
      </c>
      <c r="H43" s="88">
        <v>4050137.34</v>
      </c>
      <c r="I43" s="88">
        <f t="shared" si="12"/>
        <v>0</v>
      </c>
    </row>
    <row r="44" spans="2:9" ht="12.75">
      <c r="B44" s="112" t="s">
        <v>350</v>
      </c>
      <c r="C44" s="111"/>
      <c r="D44" s="99"/>
      <c r="E44" s="88"/>
      <c r="F44" s="99">
        <f t="shared" si="11"/>
        <v>0</v>
      </c>
      <c r="G44" s="88"/>
      <c r="H44" s="88"/>
      <c r="I44" s="88">
        <f t="shared" si="12"/>
        <v>0</v>
      </c>
    </row>
    <row r="45" spans="2:9" ht="12.75">
      <c r="B45" s="112" t="s">
        <v>349</v>
      </c>
      <c r="C45" s="111"/>
      <c r="D45" s="99"/>
      <c r="E45" s="88"/>
      <c r="F45" s="99">
        <f t="shared" si="11"/>
        <v>0</v>
      </c>
      <c r="G45" s="88"/>
      <c r="H45" s="88"/>
      <c r="I45" s="88">
        <f t="shared" si="12"/>
        <v>0</v>
      </c>
    </row>
    <row r="46" spans="2:9" ht="12.75">
      <c r="B46" s="112" t="s">
        <v>348</v>
      </c>
      <c r="C46" s="111"/>
      <c r="D46" s="99"/>
      <c r="E46" s="88"/>
      <c r="F46" s="99">
        <f t="shared" si="11"/>
        <v>0</v>
      </c>
      <c r="G46" s="88"/>
      <c r="H46" s="88"/>
      <c r="I46" s="88">
        <f t="shared" si="12"/>
        <v>0</v>
      </c>
    </row>
    <row r="47" spans="2:9" ht="12.75">
      <c r="B47" s="112" t="s">
        <v>347</v>
      </c>
      <c r="C47" s="111"/>
      <c r="D47" s="99"/>
      <c r="E47" s="88"/>
      <c r="F47" s="99">
        <f t="shared" si="11"/>
        <v>0</v>
      </c>
      <c r="G47" s="88"/>
      <c r="H47" s="88"/>
      <c r="I47" s="88">
        <f t="shared" si="12"/>
        <v>0</v>
      </c>
    </row>
    <row r="48" spans="2:9" ht="12.75">
      <c r="B48" s="112" t="s">
        <v>346</v>
      </c>
      <c r="C48" s="111"/>
      <c r="D48" s="99"/>
      <c r="E48" s="88"/>
      <c r="F48" s="99">
        <f t="shared" si="11"/>
        <v>0</v>
      </c>
      <c r="G48" s="88"/>
      <c r="H48" s="88"/>
      <c r="I48" s="88">
        <f t="shared" si="12"/>
        <v>0</v>
      </c>
    </row>
    <row r="49" spans="2:9" ht="12.75">
      <c r="B49" s="203" t="s">
        <v>345</v>
      </c>
      <c r="C49" s="204"/>
      <c r="D49" s="99">
        <f aca="true" t="shared" si="13" ref="D49:I49">SUM(D50:D58)</f>
        <v>3384106</v>
      </c>
      <c r="E49" s="99">
        <f t="shared" si="13"/>
        <v>2114144.0300000003</v>
      </c>
      <c r="F49" s="99">
        <f t="shared" si="13"/>
        <v>5498250.03</v>
      </c>
      <c r="G49" s="99">
        <f t="shared" si="13"/>
        <v>5384743.350000001</v>
      </c>
      <c r="H49" s="99">
        <f t="shared" si="13"/>
        <v>5116744.37</v>
      </c>
      <c r="I49" s="99">
        <f t="shared" si="13"/>
        <v>113506.67999999993</v>
      </c>
    </row>
    <row r="50" spans="2:9" ht="12.75">
      <c r="B50" s="112" t="s">
        <v>344</v>
      </c>
      <c r="C50" s="111"/>
      <c r="D50" s="99">
        <v>1963706</v>
      </c>
      <c r="E50" s="88">
        <v>1214638.73</v>
      </c>
      <c r="F50" s="99">
        <f aca="true" t="shared" si="14" ref="F50:F58">D50+E50</f>
        <v>3178344.73</v>
      </c>
      <c r="G50" s="88">
        <v>3164343.71</v>
      </c>
      <c r="H50" s="88">
        <v>2896344.73</v>
      </c>
      <c r="I50" s="88">
        <f aca="true" t="shared" si="15" ref="I50:I83">F50-G50</f>
        <v>14001.020000000019</v>
      </c>
    </row>
    <row r="51" spans="2:9" ht="12.75">
      <c r="B51" s="112" t="s">
        <v>343</v>
      </c>
      <c r="C51" s="111"/>
      <c r="D51" s="99">
        <v>225500</v>
      </c>
      <c r="E51" s="88">
        <v>316996.08</v>
      </c>
      <c r="F51" s="99">
        <f t="shared" si="14"/>
        <v>542496.0800000001</v>
      </c>
      <c r="G51" s="88">
        <v>542496.08</v>
      </c>
      <c r="H51" s="88">
        <v>542496.08</v>
      </c>
      <c r="I51" s="88">
        <f t="shared" si="15"/>
        <v>0</v>
      </c>
    </row>
    <row r="52" spans="2:9" ht="12.75">
      <c r="B52" s="112" t="s">
        <v>342</v>
      </c>
      <c r="C52" s="111"/>
      <c r="D52" s="99">
        <v>0</v>
      </c>
      <c r="E52" s="88">
        <v>98869.77</v>
      </c>
      <c r="F52" s="99">
        <f t="shared" si="14"/>
        <v>98869.77</v>
      </c>
      <c r="G52" s="88">
        <v>98869.77</v>
      </c>
      <c r="H52" s="88">
        <v>98869.77</v>
      </c>
      <c r="I52" s="88">
        <f t="shared" si="15"/>
        <v>0</v>
      </c>
    </row>
    <row r="53" spans="2:9" ht="12.75">
      <c r="B53" s="112" t="s">
        <v>341</v>
      </c>
      <c r="C53" s="111"/>
      <c r="D53" s="99">
        <v>1119900</v>
      </c>
      <c r="E53" s="88">
        <v>484455.66</v>
      </c>
      <c r="F53" s="99">
        <f t="shared" si="14"/>
        <v>1604355.66</v>
      </c>
      <c r="G53" s="88">
        <v>1504850</v>
      </c>
      <c r="H53" s="88">
        <v>1504850</v>
      </c>
      <c r="I53" s="88">
        <f t="shared" si="15"/>
        <v>99505.65999999992</v>
      </c>
    </row>
    <row r="54" spans="2:9" ht="12.75">
      <c r="B54" s="112" t="s">
        <v>340</v>
      </c>
      <c r="C54" s="111"/>
      <c r="D54" s="99"/>
      <c r="E54" s="88"/>
      <c r="F54" s="99">
        <f t="shared" si="14"/>
        <v>0</v>
      </c>
      <c r="G54" s="88"/>
      <c r="H54" s="88"/>
      <c r="I54" s="88">
        <f t="shared" si="15"/>
        <v>0</v>
      </c>
    </row>
    <row r="55" spans="2:9" ht="12.75">
      <c r="B55" s="112" t="s">
        <v>339</v>
      </c>
      <c r="C55" s="111"/>
      <c r="D55" s="99">
        <v>0</v>
      </c>
      <c r="E55" s="88">
        <v>65233.81</v>
      </c>
      <c r="F55" s="99">
        <f t="shared" si="14"/>
        <v>65233.81</v>
      </c>
      <c r="G55" s="88">
        <v>65233.81</v>
      </c>
      <c r="H55" s="88">
        <v>65233.81</v>
      </c>
      <c r="I55" s="88">
        <f t="shared" si="15"/>
        <v>0</v>
      </c>
    </row>
    <row r="56" spans="2:9" ht="12.75">
      <c r="B56" s="112" t="s">
        <v>338</v>
      </c>
      <c r="C56" s="111"/>
      <c r="D56" s="99"/>
      <c r="E56" s="88"/>
      <c r="F56" s="99">
        <f t="shared" si="14"/>
        <v>0</v>
      </c>
      <c r="G56" s="88"/>
      <c r="H56" s="88"/>
      <c r="I56" s="88">
        <f t="shared" si="15"/>
        <v>0</v>
      </c>
    </row>
    <row r="57" spans="2:9" ht="12.75">
      <c r="B57" s="112" t="s">
        <v>337</v>
      </c>
      <c r="C57" s="111"/>
      <c r="D57" s="99"/>
      <c r="E57" s="88"/>
      <c r="F57" s="99">
        <f t="shared" si="14"/>
        <v>0</v>
      </c>
      <c r="G57" s="88"/>
      <c r="H57" s="88"/>
      <c r="I57" s="88">
        <f t="shared" si="15"/>
        <v>0</v>
      </c>
    </row>
    <row r="58" spans="2:9" ht="12.75">
      <c r="B58" s="112" t="s">
        <v>336</v>
      </c>
      <c r="C58" s="111"/>
      <c r="D58" s="99">
        <v>75000</v>
      </c>
      <c r="E58" s="88">
        <v>-66050.02</v>
      </c>
      <c r="F58" s="99">
        <f t="shared" si="14"/>
        <v>8949.979999999996</v>
      </c>
      <c r="G58" s="88">
        <v>8949.98</v>
      </c>
      <c r="H58" s="88">
        <v>8949.98</v>
      </c>
      <c r="I58" s="88">
        <f t="shared" si="15"/>
        <v>0</v>
      </c>
    </row>
    <row r="59" spans="2:9" ht="12.75">
      <c r="B59" s="110" t="s">
        <v>335</v>
      </c>
      <c r="C59" s="109"/>
      <c r="D59" s="99">
        <f>SUM(D60:D62)</f>
        <v>0</v>
      </c>
      <c r="E59" s="99">
        <f>SUM(E60:E62)</f>
        <v>0</v>
      </c>
      <c r="F59" s="99">
        <f>SUM(F60:F62)</f>
        <v>0</v>
      </c>
      <c r="G59" s="99">
        <f>SUM(G60:G62)</f>
        <v>0</v>
      </c>
      <c r="H59" s="99">
        <f>SUM(H60:H62)</f>
        <v>0</v>
      </c>
      <c r="I59" s="88">
        <f t="shared" si="15"/>
        <v>0</v>
      </c>
    </row>
    <row r="60" spans="2:9" ht="12.75">
      <c r="B60" s="112" t="s">
        <v>334</v>
      </c>
      <c r="C60" s="111"/>
      <c r="D60" s="99"/>
      <c r="E60" s="88"/>
      <c r="F60" s="99">
        <f>D60+E60</f>
        <v>0</v>
      </c>
      <c r="G60" s="88"/>
      <c r="H60" s="88"/>
      <c r="I60" s="88">
        <f t="shared" si="15"/>
        <v>0</v>
      </c>
    </row>
    <row r="61" spans="2:9" ht="12.75">
      <c r="B61" s="112" t="s">
        <v>333</v>
      </c>
      <c r="C61" s="111"/>
      <c r="D61" s="99"/>
      <c r="E61" s="88"/>
      <c r="F61" s="99">
        <f>D61+E61</f>
        <v>0</v>
      </c>
      <c r="G61" s="88"/>
      <c r="H61" s="88"/>
      <c r="I61" s="88">
        <f t="shared" si="15"/>
        <v>0</v>
      </c>
    </row>
    <row r="62" spans="2:9" ht="12.75">
      <c r="B62" s="112" t="s">
        <v>332</v>
      </c>
      <c r="C62" s="111"/>
      <c r="D62" s="99"/>
      <c r="E62" s="88"/>
      <c r="F62" s="99">
        <f>D62+E62</f>
        <v>0</v>
      </c>
      <c r="G62" s="88"/>
      <c r="H62" s="88"/>
      <c r="I62" s="88">
        <f t="shared" si="15"/>
        <v>0</v>
      </c>
    </row>
    <row r="63" spans="2:9" ht="12.75">
      <c r="B63" s="203" t="s">
        <v>331</v>
      </c>
      <c r="C63" s="204"/>
      <c r="D63" s="99">
        <f>SUM(D64:D71)</f>
        <v>0</v>
      </c>
      <c r="E63" s="99">
        <f>SUM(E64:E71)</f>
        <v>0</v>
      </c>
      <c r="F63" s="99">
        <f>F64+F65+F66+F67+F68+F70+F71</f>
        <v>0</v>
      </c>
      <c r="G63" s="99">
        <f>SUM(G64:G71)</f>
        <v>0</v>
      </c>
      <c r="H63" s="99">
        <f>SUM(H64:H71)</f>
        <v>0</v>
      </c>
      <c r="I63" s="88">
        <f t="shared" si="15"/>
        <v>0</v>
      </c>
    </row>
    <row r="64" spans="2:9" ht="12.75">
      <c r="B64" s="112" t="s">
        <v>330</v>
      </c>
      <c r="C64" s="111"/>
      <c r="D64" s="99"/>
      <c r="E64" s="88"/>
      <c r="F64" s="99">
        <f aca="true" t="shared" si="16" ref="F64:F71">D64+E64</f>
        <v>0</v>
      </c>
      <c r="G64" s="88"/>
      <c r="H64" s="88"/>
      <c r="I64" s="88">
        <f t="shared" si="15"/>
        <v>0</v>
      </c>
    </row>
    <row r="65" spans="2:9" ht="12.75">
      <c r="B65" s="112" t="s">
        <v>329</v>
      </c>
      <c r="C65" s="111"/>
      <c r="D65" s="99"/>
      <c r="E65" s="88"/>
      <c r="F65" s="99">
        <f t="shared" si="16"/>
        <v>0</v>
      </c>
      <c r="G65" s="88"/>
      <c r="H65" s="88"/>
      <c r="I65" s="88">
        <f t="shared" si="15"/>
        <v>0</v>
      </c>
    </row>
    <row r="66" spans="2:9" ht="12.75">
      <c r="B66" s="112" t="s">
        <v>328</v>
      </c>
      <c r="C66" s="111"/>
      <c r="D66" s="99"/>
      <c r="E66" s="88"/>
      <c r="F66" s="99">
        <f t="shared" si="16"/>
        <v>0</v>
      </c>
      <c r="G66" s="88"/>
      <c r="H66" s="88"/>
      <c r="I66" s="88">
        <f t="shared" si="15"/>
        <v>0</v>
      </c>
    </row>
    <row r="67" spans="2:9" ht="12.75">
      <c r="B67" s="112" t="s">
        <v>327</v>
      </c>
      <c r="C67" s="111"/>
      <c r="D67" s="99"/>
      <c r="E67" s="88"/>
      <c r="F67" s="99">
        <f t="shared" si="16"/>
        <v>0</v>
      </c>
      <c r="G67" s="88"/>
      <c r="H67" s="88"/>
      <c r="I67" s="88">
        <f t="shared" si="15"/>
        <v>0</v>
      </c>
    </row>
    <row r="68" spans="2:9" ht="12.75">
      <c r="B68" s="112" t="s">
        <v>326</v>
      </c>
      <c r="C68" s="111"/>
      <c r="D68" s="99"/>
      <c r="E68" s="88"/>
      <c r="F68" s="99">
        <f t="shared" si="16"/>
        <v>0</v>
      </c>
      <c r="G68" s="88"/>
      <c r="H68" s="88"/>
      <c r="I68" s="88">
        <f t="shared" si="15"/>
        <v>0</v>
      </c>
    </row>
    <row r="69" spans="2:9" ht="12.75">
      <c r="B69" s="112" t="s">
        <v>325</v>
      </c>
      <c r="C69" s="111"/>
      <c r="D69" s="99"/>
      <c r="E69" s="88"/>
      <c r="F69" s="99">
        <f t="shared" si="16"/>
        <v>0</v>
      </c>
      <c r="G69" s="88"/>
      <c r="H69" s="88"/>
      <c r="I69" s="88">
        <f t="shared" si="15"/>
        <v>0</v>
      </c>
    </row>
    <row r="70" spans="2:9" ht="12.75">
      <c r="B70" s="112" t="s">
        <v>324</v>
      </c>
      <c r="C70" s="111"/>
      <c r="D70" s="99"/>
      <c r="E70" s="88"/>
      <c r="F70" s="99">
        <f t="shared" si="16"/>
        <v>0</v>
      </c>
      <c r="G70" s="88"/>
      <c r="H70" s="88"/>
      <c r="I70" s="88">
        <f t="shared" si="15"/>
        <v>0</v>
      </c>
    </row>
    <row r="71" spans="2:9" ht="12.75">
      <c r="B71" s="112" t="s">
        <v>323</v>
      </c>
      <c r="C71" s="111"/>
      <c r="D71" s="99"/>
      <c r="E71" s="88"/>
      <c r="F71" s="99">
        <f t="shared" si="16"/>
        <v>0</v>
      </c>
      <c r="G71" s="88"/>
      <c r="H71" s="88"/>
      <c r="I71" s="88">
        <f t="shared" si="15"/>
        <v>0</v>
      </c>
    </row>
    <row r="72" spans="2:9" ht="12.75">
      <c r="B72" s="110" t="s">
        <v>322</v>
      </c>
      <c r="C72" s="109"/>
      <c r="D72" s="99">
        <f>SUM(D73:D75)</f>
        <v>0</v>
      </c>
      <c r="E72" s="99">
        <f>SUM(E73:E75)</f>
        <v>0</v>
      </c>
      <c r="F72" s="99">
        <f>SUM(F73:F75)</f>
        <v>0</v>
      </c>
      <c r="G72" s="99">
        <f>SUM(G73:G75)</f>
        <v>0</v>
      </c>
      <c r="H72" s="99">
        <f>SUM(H73:H75)</f>
        <v>0</v>
      </c>
      <c r="I72" s="88">
        <f t="shared" si="15"/>
        <v>0</v>
      </c>
    </row>
    <row r="73" spans="2:9" ht="12.75">
      <c r="B73" s="112" t="s">
        <v>321</v>
      </c>
      <c r="C73" s="111"/>
      <c r="D73" s="99"/>
      <c r="E73" s="88"/>
      <c r="F73" s="99">
        <f>D73+E73</f>
        <v>0</v>
      </c>
      <c r="G73" s="88"/>
      <c r="H73" s="88"/>
      <c r="I73" s="88">
        <f t="shared" si="15"/>
        <v>0</v>
      </c>
    </row>
    <row r="74" spans="2:9" ht="12.75">
      <c r="B74" s="112" t="s">
        <v>320</v>
      </c>
      <c r="C74" s="111"/>
      <c r="D74" s="99"/>
      <c r="E74" s="88"/>
      <c r="F74" s="99">
        <f>D74+E74</f>
        <v>0</v>
      </c>
      <c r="G74" s="88"/>
      <c r="H74" s="88"/>
      <c r="I74" s="88">
        <f t="shared" si="15"/>
        <v>0</v>
      </c>
    </row>
    <row r="75" spans="2:9" ht="12.75">
      <c r="B75" s="112" t="s">
        <v>319</v>
      </c>
      <c r="C75" s="111"/>
      <c r="D75" s="99"/>
      <c r="E75" s="88"/>
      <c r="F75" s="99">
        <f>D75+E75</f>
        <v>0</v>
      </c>
      <c r="G75" s="88"/>
      <c r="H75" s="88"/>
      <c r="I75" s="88">
        <f t="shared" si="15"/>
        <v>0</v>
      </c>
    </row>
    <row r="76" spans="2:9" ht="12.75">
      <c r="B76" s="110" t="s">
        <v>318</v>
      </c>
      <c r="C76" s="109"/>
      <c r="D76" s="99">
        <f>SUM(D77:D83)</f>
        <v>0</v>
      </c>
      <c r="E76" s="99">
        <f>SUM(E77:E83)</f>
        <v>0</v>
      </c>
      <c r="F76" s="99">
        <f>SUM(F77:F83)</f>
        <v>0</v>
      </c>
      <c r="G76" s="99">
        <f>SUM(G77:G83)</f>
        <v>0</v>
      </c>
      <c r="H76" s="99">
        <f>SUM(H77:H83)</f>
        <v>0</v>
      </c>
      <c r="I76" s="88">
        <f t="shared" si="15"/>
        <v>0</v>
      </c>
    </row>
    <row r="77" spans="2:9" ht="12.75">
      <c r="B77" s="112" t="s">
        <v>317</v>
      </c>
      <c r="C77" s="111"/>
      <c r="D77" s="99"/>
      <c r="E77" s="88"/>
      <c r="F77" s="99">
        <f aca="true" t="shared" si="17" ref="F77:F83">D77+E77</f>
        <v>0</v>
      </c>
      <c r="G77" s="88"/>
      <c r="H77" s="88"/>
      <c r="I77" s="88">
        <f t="shared" si="15"/>
        <v>0</v>
      </c>
    </row>
    <row r="78" spans="2:9" ht="12.75">
      <c r="B78" s="112" t="s">
        <v>316</v>
      </c>
      <c r="C78" s="111"/>
      <c r="D78" s="99"/>
      <c r="E78" s="88"/>
      <c r="F78" s="99">
        <f t="shared" si="17"/>
        <v>0</v>
      </c>
      <c r="G78" s="88"/>
      <c r="H78" s="88"/>
      <c r="I78" s="88">
        <f t="shared" si="15"/>
        <v>0</v>
      </c>
    </row>
    <row r="79" spans="2:9" ht="12.75">
      <c r="B79" s="112" t="s">
        <v>315</v>
      </c>
      <c r="C79" s="111"/>
      <c r="D79" s="99"/>
      <c r="E79" s="88"/>
      <c r="F79" s="99">
        <f t="shared" si="17"/>
        <v>0</v>
      </c>
      <c r="G79" s="88"/>
      <c r="H79" s="88"/>
      <c r="I79" s="88">
        <f t="shared" si="15"/>
        <v>0</v>
      </c>
    </row>
    <row r="80" spans="2:9" ht="12.75">
      <c r="B80" s="112" t="s">
        <v>314</v>
      </c>
      <c r="C80" s="111"/>
      <c r="D80" s="99"/>
      <c r="E80" s="88"/>
      <c r="F80" s="99">
        <f t="shared" si="17"/>
        <v>0</v>
      </c>
      <c r="G80" s="88"/>
      <c r="H80" s="88"/>
      <c r="I80" s="88">
        <f t="shared" si="15"/>
        <v>0</v>
      </c>
    </row>
    <row r="81" spans="2:9" ht="12.75">
      <c r="B81" s="112" t="s">
        <v>313</v>
      </c>
      <c r="C81" s="111"/>
      <c r="D81" s="99"/>
      <c r="E81" s="88"/>
      <c r="F81" s="99">
        <f t="shared" si="17"/>
        <v>0</v>
      </c>
      <c r="G81" s="88"/>
      <c r="H81" s="88"/>
      <c r="I81" s="88">
        <f t="shared" si="15"/>
        <v>0</v>
      </c>
    </row>
    <row r="82" spans="2:9" ht="12.75">
      <c r="B82" s="112" t="s">
        <v>312</v>
      </c>
      <c r="C82" s="111"/>
      <c r="D82" s="99"/>
      <c r="E82" s="88"/>
      <c r="F82" s="99">
        <f t="shared" si="17"/>
        <v>0</v>
      </c>
      <c r="G82" s="88"/>
      <c r="H82" s="88"/>
      <c r="I82" s="88">
        <f t="shared" si="15"/>
        <v>0</v>
      </c>
    </row>
    <row r="83" spans="2:9" ht="12.75">
      <c r="B83" s="112" t="s">
        <v>311</v>
      </c>
      <c r="C83" s="111"/>
      <c r="D83" s="99"/>
      <c r="E83" s="88"/>
      <c r="F83" s="99">
        <f t="shared" si="17"/>
        <v>0</v>
      </c>
      <c r="G83" s="88"/>
      <c r="H83" s="88"/>
      <c r="I83" s="88">
        <f t="shared" si="15"/>
        <v>0</v>
      </c>
    </row>
    <row r="84" spans="2:9" ht="12.75">
      <c r="B84" s="112"/>
      <c r="C84" s="111"/>
      <c r="D84" s="99"/>
      <c r="E84" s="88"/>
      <c r="F84" s="88"/>
      <c r="G84" s="88"/>
      <c r="H84" s="88"/>
      <c r="I84" s="88"/>
    </row>
    <row r="85" spans="2:9" ht="12.75">
      <c r="B85" s="118"/>
      <c r="C85" s="117"/>
      <c r="D85" s="116"/>
      <c r="E85" s="93"/>
      <c r="F85" s="93"/>
      <c r="G85" s="93"/>
      <c r="H85" s="93"/>
      <c r="I85" s="93"/>
    </row>
    <row r="86" spans="2:9" ht="12.75">
      <c r="B86" s="110"/>
      <c r="C86" s="109"/>
      <c r="D86" s="99"/>
      <c r="E86" s="88"/>
      <c r="F86" s="88"/>
      <c r="G86" s="88"/>
      <c r="H86" s="88"/>
      <c r="I86" s="88"/>
    </row>
    <row r="87" spans="2:9" ht="12.75">
      <c r="B87" s="115" t="s">
        <v>384</v>
      </c>
      <c r="C87" s="114"/>
      <c r="D87" s="113">
        <f aca="true" t="shared" si="18" ref="D87:I87">D88+D106+D96+D116+D126+D136+D140+D149+D153</f>
        <v>6063054014</v>
      </c>
      <c r="E87" s="113">
        <f t="shared" si="18"/>
        <v>32867214.13000007</v>
      </c>
      <c r="F87" s="113">
        <f t="shared" si="18"/>
        <v>6095921228.130001</v>
      </c>
      <c r="G87" s="113">
        <f t="shared" si="18"/>
        <v>6094954949.000001</v>
      </c>
      <c r="H87" s="113">
        <f t="shared" si="18"/>
        <v>6065512534.930001</v>
      </c>
      <c r="I87" s="113">
        <f t="shared" si="18"/>
        <v>966279.1299999701</v>
      </c>
    </row>
    <row r="88" spans="2:9" ht="12.75">
      <c r="B88" s="110" t="s">
        <v>383</v>
      </c>
      <c r="C88" s="109"/>
      <c r="D88" s="99">
        <f>SUM(D89:D95)</f>
        <v>5796367419</v>
      </c>
      <c r="E88" s="99">
        <f>SUM(E89:E95)</f>
        <v>7.450580596923828E-08</v>
      </c>
      <c r="F88" s="99">
        <f>SUM(F89:F95)</f>
        <v>5796367419.000001</v>
      </c>
      <c r="G88" s="99">
        <f>SUM(G89:G95)</f>
        <v>5796367419.000001</v>
      </c>
      <c r="H88" s="99">
        <f>SUM(H89:H95)</f>
        <v>5796367419.000001</v>
      </c>
      <c r="I88" s="88">
        <f aca="true" t="shared" si="19" ref="I88:I119">F88-G88</f>
        <v>0</v>
      </c>
    </row>
    <row r="89" spans="2:9" ht="12.75">
      <c r="B89" s="112" t="s">
        <v>382</v>
      </c>
      <c r="C89" s="111"/>
      <c r="D89" s="99">
        <v>2658853042</v>
      </c>
      <c r="E89" s="88">
        <v>702840530.94</v>
      </c>
      <c r="F89" s="99">
        <f aca="true" t="shared" si="20" ref="F89:F95">D89+E89</f>
        <v>3361693572.94</v>
      </c>
      <c r="G89" s="88">
        <v>3361693572.94</v>
      </c>
      <c r="H89" s="88">
        <v>3361693572.94</v>
      </c>
      <c r="I89" s="88">
        <f t="shared" si="19"/>
        <v>0</v>
      </c>
    </row>
    <row r="90" spans="2:9" ht="12.75">
      <c r="B90" s="112" t="s">
        <v>381</v>
      </c>
      <c r="C90" s="111"/>
      <c r="D90" s="99"/>
      <c r="E90" s="88"/>
      <c r="F90" s="99">
        <f t="shared" si="20"/>
        <v>0</v>
      </c>
      <c r="G90" s="88"/>
      <c r="H90" s="88"/>
      <c r="I90" s="88">
        <f t="shared" si="19"/>
        <v>0</v>
      </c>
    </row>
    <row r="91" spans="2:9" ht="12.75">
      <c r="B91" s="112" t="s">
        <v>380</v>
      </c>
      <c r="C91" s="111"/>
      <c r="D91" s="99">
        <v>1831584368</v>
      </c>
      <c r="E91" s="88">
        <v>-546185108.27</v>
      </c>
      <c r="F91" s="99">
        <f t="shared" si="20"/>
        <v>1285399259.73</v>
      </c>
      <c r="G91" s="88">
        <v>1285399259.73</v>
      </c>
      <c r="H91" s="88">
        <v>1285399259.73</v>
      </c>
      <c r="I91" s="88">
        <f t="shared" si="19"/>
        <v>0</v>
      </c>
    </row>
    <row r="92" spans="2:9" ht="12.75">
      <c r="B92" s="112" t="s">
        <v>379</v>
      </c>
      <c r="C92" s="111"/>
      <c r="D92" s="99"/>
      <c r="E92" s="88"/>
      <c r="F92" s="99">
        <f t="shared" si="20"/>
        <v>0</v>
      </c>
      <c r="G92" s="88"/>
      <c r="H92" s="88"/>
      <c r="I92" s="88">
        <f t="shared" si="19"/>
        <v>0</v>
      </c>
    </row>
    <row r="93" spans="2:9" ht="12.75">
      <c r="B93" s="112" t="s">
        <v>378</v>
      </c>
      <c r="C93" s="111"/>
      <c r="D93" s="99">
        <v>1244244872</v>
      </c>
      <c r="E93" s="88">
        <v>-147822494.31</v>
      </c>
      <c r="F93" s="99">
        <f t="shared" si="20"/>
        <v>1096422377.69</v>
      </c>
      <c r="G93" s="88">
        <v>1096422377.69</v>
      </c>
      <c r="H93" s="88">
        <v>1096422377.69</v>
      </c>
      <c r="I93" s="88">
        <f t="shared" si="19"/>
        <v>0</v>
      </c>
    </row>
    <row r="94" spans="2:9" ht="12.75">
      <c r="B94" s="112" t="s">
        <v>377</v>
      </c>
      <c r="C94" s="111"/>
      <c r="D94" s="99"/>
      <c r="E94" s="88"/>
      <c r="F94" s="99">
        <f t="shared" si="20"/>
        <v>0</v>
      </c>
      <c r="G94" s="88"/>
      <c r="H94" s="88"/>
      <c r="I94" s="88">
        <f t="shared" si="19"/>
        <v>0</v>
      </c>
    </row>
    <row r="95" spans="2:9" ht="12.75">
      <c r="B95" s="112" t="s">
        <v>376</v>
      </c>
      <c r="C95" s="111"/>
      <c r="D95" s="99">
        <v>61685137</v>
      </c>
      <c r="E95" s="88">
        <v>-8832928.36</v>
      </c>
      <c r="F95" s="99">
        <f t="shared" si="20"/>
        <v>52852208.64</v>
      </c>
      <c r="G95" s="88">
        <v>52852208.64</v>
      </c>
      <c r="H95" s="88">
        <v>52852208.64</v>
      </c>
      <c r="I95" s="88">
        <f t="shared" si="19"/>
        <v>0</v>
      </c>
    </row>
    <row r="96" spans="2:9" ht="12.75">
      <c r="B96" s="110" t="s">
        <v>375</v>
      </c>
      <c r="C96" s="109"/>
      <c r="D96" s="99">
        <f>SUM(D97:D105)</f>
        <v>69334076</v>
      </c>
      <c r="E96" s="99">
        <f>SUM(E97:E105)</f>
        <v>-6484101.75</v>
      </c>
      <c r="F96" s="99">
        <f>SUM(F97:F105)</f>
        <v>62849974.24999999</v>
      </c>
      <c r="G96" s="99">
        <f>SUM(G97:G105)</f>
        <v>62537739.269999996</v>
      </c>
      <c r="H96" s="99">
        <f>SUM(H97:H105)</f>
        <v>48733832.22</v>
      </c>
      <c r="I96" s="88">
        <f t="shared" si="19"/>
        <v>312234.9799999967</v>
      </c>
    </row>
    <row r="97" spans="2:9" ht="12.75">
      <c r="B97" s="112" t="s">
        <v>374</v>
      </c>
      <c r="C97" s="111"/>
      <c r="D97" s="99">
        <v>13999095</v>
      </c>
      <c r="E97" s="88">
        <v>420556.26</v>
      </c>
      <c r="F97" s="99">
        <f aca="true" t="shared" si="21" ref="F97:F105">D97+E97</f>
        <v>14419651.26</v>
      </c>
      <c r="G97" s="88">
        <v>14375809.71</v>
      </c>
      <c r="H97" s="88">
        <v>7423827.99</v>
      </c>
      <c r="I97" s="88">
        <f t="shared" si="19"/>
        <v>43841.54999999888</v>
      </c>
    </row>
    <row r="98" spans="2:9" ht="12.75">
      <c r="B98" s="112" t="s">
        <v>373</v>
      </c>
      <c r="C98" s="111"/>
      <c r="D98" s="99">
        <v>51240000</v>
      </c>
      <c r="E98" s="88">
        <v>-5187851.38</v>
      </c>
      <c r="F98" s="99">
        <f t="shared" si="21"/>
        <v>46052148.62</v>
      </c>
      <c r="G98" s="88">
        <v>45824490.98</v>
      </c>
      <c r="H98" s="88">
        <v>39178438.88</v>
      </c>
      <c r="I98" s="88">
        <f t="shared" si="19"/>
        <v>227657.6400000006</v>
      </c>
    </row>
    <row r="99" spans="2:9" ht="12.75">
      <c r="B99" s="112" t="s">
        <v>372</v>
      </c>
      <c r="C99" s="111"/>
      <c r="D99" s="99"/>
      <c r="E99" s="88"/>
      <c r="F99" s="99">
        <f t="shared" si="21"/>
        <v>0</v>
      </c>
      <c r="G99" s="88"/>
      <c r="H99" s="88"/>
      <c r="I99" s="88">
        <f t="shared" si="19"/>
        <v>0</v>
      </c>
    </row>
    <row r="100" spans="2:9" ht="12.75">
      <c r="B100" s="112" t="s">
        <v>371</v>
      </c>
      <c r="C100" s="111"/>
      <c r="D100" s="99">
        <v>0</v>
      </c>
      <c r="E100" s="88">
        <v>147540.58</v>
      </c>
      <c r="F100" s="99">
        <f t="shared" si="21"/>
        <v>147540.58</v>
      </c>
      <c r="G100" s="88">
        <v>146003.67</v>
      </c>
      <c r="H100" s="88">
        <v>138658.55</v>
      </c>
      <c r="I100" s="88">
        <f t="shared" si="19"/>
        <v>1536.9099999999744</v>
      </c>
    </row>
    <row r="101" spans="2:9" ht="12.75">
      <c r="B101" s="112" t="s">
        <v>370</v>
      </c>
      <c r="C101" s="111"/>
      <c r="D101" s="99">
        <v>1406870</v>
      </c>
      <c r="E101" s="88">
        <v>-907983.95</v>
      </c>
      <c r="F101" s="99">
        <f t="shared" si="21"/>
        <v>498886.05000000005</v>
      </c>
      <c r="G101" s="88">
        <v>493020.05</v>
      </c>
      <c r="H101" s="88">
        <v>468547.62</v>
      </c>
      <c r="I101" s="88">
        <f t="shared" si="19"/>
        <v>5866.000000000058</v>
      </c>
    </row>
    <row r="102" spans="2:9" ht="12.75">
      <c r="B102" s="112" t="s">
        <v>369</v>
      </c>
      <c r="C102" s="111"/>
      <c r="D102" s="99">
        <v>750000</v>
      </c>
      <c r="E102" s="88">
        <v>-415866.93</v>
      </c>
      <c r="F102" s="99">
        <f t="shared" si="21"/>
        <v>334133.07</v>
      </c>
      <c r="G102" s="88">
        <v>316982.73</v>
      </c>
      <c r="H102" s="88">
        <v>316982.73</v>
      </c>
      <c r="I102" s="88">
        <f t="shared" si="19"/>
        <v>17150.340000000026</v>
      </c>
    </row>
    <row r="103" spans="2:9" ht="12.75">
      <c r="B103" s="112" t="s">
        <v>368</v>
      </c>
      <c r="C103" s="111"/>
      <c r="D103" s="99">
        <v>1663740</v>
      </c>
      <c r="E103" s="88">
        <v>-412074.89</v>
      </c>
      <c r="F103" s="99">
        <f t="shared" si="21"/>
        <v>1251665.1099999999</v>
      </c>
      <c r="G103" s="88">
        <v>1251244.6</v>
      </c>
      <c r="H103" s="88">
        <v>1077188.92</v>
      </c>
      <c r="I103" s="88">
        <f t="shared" si="19"/>
        <v>420.5099999997765</v>
      </c>
    </row>
    <row r="104" spans="2:9" ht="12.75">
      <c r="B104" s="112" t="s">
        <v>367</v>
      </c>
      <c r="C104" s="111"/>
      <c r="D104" s="99"/>
      <c r="E104" s="88"/>
      <c r="F104" s="99">
        <f t="shared" si="21"/>
        <v>0</v>
      </c>
      <c r="G104" s="88"/>
      <c r="H104" s="88"/>
      <c r="I104" s="88">
        <f t="shared" si="19"/>
        <v>0</v>
      </c>
    </row>
    <row r="105" spans="2:9" ht="12.75">
      <c r="B105" s="112" t="s">
        <v>366</v>
      </c>
      <c r="C105" s="111"/>
      <c r="D105" s="99">
        <v>274371</v>
      </c>
      <c r="E105" s="88">
        <v>-128421.44</v>
      </c>
      <c r="F105" s="99">
        <f t="shared" si="21"/>
        <v>145949.56</v>
      </c>
      <c r="G105" s="88">
        <v>130187.53</v>
      </c>
      <c r="H105" s="88">
        <v>130187.53</v>
      </c>
      <c r="I105" s="88">
        <f t="shared" si="19"/>
        <v>15762.029999999999</v>
      </c>
    </row>
    <row r="106" spans="2:9" ht="12.75">
      <c r="B106" s="110" t="s">
        <v>365</v>
      </c>
      <c r="C106" s="109"/>
      <c r="D106" s="99">
        <f>SUM(D107:D115)</f>
        <v>100578115</v>
      </c>
      <c r="E106" s="99">
        <f>SUM(E107:E115)</f>
        <v>36228940.91</v>
      </c>
      <c r="F106" s="99">
        <f>SUM(F107:F115)</f>
        <v>136807055.90999997</v>
      </c>
      <c r="G106" s="99">
        <f>SUM(G107:G115)</f>
        <v>136361112.07</v>
      </c>
      <c r="H106" s="99">
        <f>SUM(H107:H115)</f>
        <v>122994849.5</v>
      </c>
      <c r="I106" s="88">
        <f t="shared" si="19"/>
        <v>445943.8399999738</v>
      </c>
    </row>
    <row r="107" spans="2:9" ht="12.75">
      <c r="B107" s="112" t="s">
        <v>364</v>
      </c>
      <c r="C107" s="111"/>
      <c r="D107" s="99">
        <v>40520500</v>
      </c>
      <c r="E107" s="88">
        <v>-349091.86</v>
      </c>
      <c r="F107" s="88">
        <f aca="true" t="shared" si="22" ref="F107:F115">D107+E107</f>
        <v>40171408.14</v>
      </c>
      <c r="G107" s="88">
        <v>40163377.74</v>
      </c>
      <c r="H107" s="88">
        <v>36367422.59</v>
      </c>
      <c r="I107" s="88">
        <f t="shared" si="19"/>
        <v>8030.39999999851</v>
      </c>
    </row>
    <row r="108" spans="2:9" ht="12.75">
      <c r="B108" s="112" t="s">
        <v>363</v>
      </c>
      <c r="C108" s="111"/>
      <c r="D108" s="99">
        <v>1650000</v>
      </c>
      <c r="E108" s="88">
        <v>-6037.44</v>
      </c>
      <c r="F108" s="88">
        <f t="shared" si="22"/>
        <v>1643962.56</v>
      </c>
      <c r="G108" s="88">
        <v>1641661.94</v>
      </c>
      <c r="H108" s="88">
        <v>1641661.94</v>
      </c>
      <c r="I108" s="88">
        <f t="shared" si="19"/>
        <v>2300.6200000001118</v>
      </c>
    </row>
    <row r="109" spans="2:9" ht="12.75">
      <c r="B109" s="112" t="s">
        <v>362</v>
      </c>
      <c r="C109" s="111"/>
      <c r="D109" s="99">
        <v>0</v>
      </c>
      <c r="E109" s="88">
        <v>20035734.41</v>
      </c>
      <c r="F109" s="88">
        <f t="shared" si="22"/>
        <v>20035734.41</v>
      </c>
      <c r="G109" s="88">
        <v>19864539.98</v>
      </c>
      <c r="H109" s="88">
        <v>12594239.98</v>
      </c>
      <c r="I109" s="88">
        <f t="shared" si="19"/>
        <v>171194.4299999997</v>
      </c>
    </row>
    <row r="110" spans="2:9" ht="12.75">
      <c r="B110" s="112" t="s">
        <v>361</v>
      </c>
      <c r="C110" s="111"/>
      <c r="D110" s="99">
        <v>0</v>
      </c>
      <c r="E110" s="88">
        <v>1485.91</v>
      </c>
      <c r="F110" s="88">
        <f t="shared" si="22"/>
        <v>1485.91</v>
      </c>
      <c r="G110" s="88">
        <v>1485.91</v>
      </c>
      <c r="H110" s="88">
        <v>1485.91</v>
      </c>
      <c r="I110" s="88">
        <f t="shared" si="19"/>
        <v>0</v>
      </c>
    </row>
    <row r="111" spans="2:9" ht="12.75">
      <c r="B111" s="112" t="s">
        <v>360</v>
      </c>
      <c r="C111" s="111"/>
      <c r="D111" s="99">
        <v>2335400</v>
      </c>
      <c r="E111" s="88">
        <v>2224510.2</v>
      </c>
      <c r="F111" s="88">
        <f t="shared" si="22"/>
        <v>4559910.2</v>
      </c>
      <c r="G111" s="88">
        <v>4430856.19</v>
      </c>
      <c r="H111" s="88">
        <v>2342410.2</v>
      </c>
      <c r="I111" s="88">
        <f t="shared" si="19"/>
        <v>129054.00999999978</v>
      </c>
    </row>
    <row r="112" spans="2:9" ht="12.75">
      <c r="B112" s="112" t="s">
        <v>359</v>
      </c>
      <c r="C112" s="111"/>
      <c r="D112" s="99">
        <v>150000</v>
      </c>
      <c r="E112" s="88">
        <v>-100000</v>
      </c>
      <c r="F112" s="88">
        <f t="shared" si="22"/>
        <v>50000</v>
      </c>
      <c r="G112" s="88">
        <v>48017.43</v>
      </c>
      <c r="H112" s="88">
        <v>0</v>
      </c>
      <c r="I112" s="88">
        <f t="shared" si="19"/>
        <v>1982.5699999999997</v>
      </c>
    </row>
    <row r="113" spans="2:9" ht="12.75">
      <c r="B113" s="112" t="s">
        <v>358</v>
      </c>
      <c r="C113" s="111"/>
      <c r="D113" s="99">
        <v>310000</v>
      </c>
      <c r="E113" s="88">
        <v>332459.05</v>
      </c>
      <c r="F113" s="88">
        <f t="shared" si="22"/>
        <v>642459.05</v>
      </c>
      <c r="G113" s="88">
        <v>509077.24</v>
      </c>
      <c r="H113" s="88">
        <v>345533.24</v>
      </c>
      <c r="I113" s="88">
        <f t="shared" si="19"/>
        <v>133381.81000000006</v>
      </c>
    </row>
    <row r="114" spans="2:9" ht="12.75">
      <c r="B114" s="112" t="s">
        <v>357</v>
      </c>
      <c r="C114" s="111"/>
      <c r="D114" s="99">
        <v>1500000</v>
      </c>
      <c r="E114" s="88">
        <v>-1233123.43</v>
      </c>
      <c r="F114" s="88">
        <f t="shared" si="22"/>
        <v>266876.57000000007</v>
      </c>
      <c r="G114" s="88">
        <v>266876.57</v>
      </c>
      <c r="H114" s="88">
        <v>266876.57</v>
      </c>
      <c r="I114" s="88">
        <f t="shared" si="19"/>
        <v>0</v>
      </c>
    </row>
    <row r="115" spans="2:9" ht="12.75">
      <c r="B115" s="112" t="s">
        <v>356</v>
      </c>
      <c r="C115" s="111"/>
      <c r="D115" s="99">
        <v>54112215</v>
      </c>
      <c r="E115" s="88">
        <v>15323004.07</v>
      </c>
      <c r="F115" s="88">
        <f t="shared" si="22"/>
        <v>69435219.07</v>
      </c>
      <c r="G115" s="88">
        <v>69435219.07</v>
      </c>
      <c r="H115" s="88">
        <v>69435219.07</v>
      </c>
      <c r="I115" s="88">
        <f t="shared" si="19"/>
        <v>0</v>
      </c>
    </row>
    <row r="116" spans="2:9" ht="25.5" customHeight="1">
      <c r="B116" s="203" t="s">
        <v>355</v>
      </c>
      <c r="C116" s="204"/>
      <c r="D116" s="99">
        <f>SUM(D117:D125)</f>
        <v>96774404</v>
      </c>
      <c r="E116" s="99">
        <f>SUM(E117:E125)</f>
        <v>180000</v>
      </c>
      <c r="F116" s="99">
        <f>SUM(F117:F125)</f>
        <v>96954404</v>
      </c>
      <c r="G116" s="99">
        <f>SUM(G117:G125)</f>
        <v>96774404</v>
      </c>
      <c r="H116" s="99">
        <f>SUM(H117:H125)</f>
        <v>96774404</v>
      </c>
      <c r="I116" s="88">
        <f t="shared" si="19"/>
        <v>180000</v>
      </c>
    </row>
    <row r="117" spans="2:9" ht="12.75">
      <c r="B117" s="112" t="s">
        <v>354</v>
      </c>
      <c r="C117" s="111"/>
      <c r="D117" s="99">
        <v>96774404</v>
      </c>
      <c r="E117" s="88">
        <v>0</v>
      </c>
      <c r="F117" s="88">
        <f aca="true" t="shared" si="23" ref="F117:F125">D117+E117</f>
        <v>96774404</v>
      </c>
      <c r="G117" s="88">
        <v>96774404</v>
      </c>
      <c r="H117" s="88">
        <v>96774404</v>
      </c>
      <c r="I117" s="88">
        <f t="shared" si="19"/>
        <v>0</v>
      </c>
    </row>
    <row r="118" spans="2:9" ht="12.75">
      <c r="B118" s="112" t="s">
        <v>353</v>
      </c>
      <c r="C118" s="111"/>
      <c r="D118" s="99"/>
      <c r="E118" s="88"/>
      <c r="F118" s="88">
        <f t="shared" si="23"/>
        <v>0</v>
      </c>
      <c r="G118" s="88"/>
      <c r="H118" s="88"/>
      <c r="I118" s="88">
        <f t="shared" si="19"/>
        <v>0</v>
      </c>
    </row>
    <row r="119" spans="2:9" ht="12.75">
      <c r="B119" s="112" t="s">
        <v>352</v>
      </c>
      <c r="C119" s="111"/>
      <c r="D119" s="99"/>
      <c r="E119" s="88"/>
      <c r="F119" s="88">
        <f t="shared" si="23"/>
        <v>0</v>
      </c>
      <c r="G119" s="88"/>
      <c r="H119" s="88"/>
      <c r="I119" s="88">
        <f t="shared" si="19"/>
        <v>0</v>
      </c>
    </row>
    <row r="120" spans="2:9" ht="12.75">
      <c r="B120" s="112" t="s">
        <v>351</v>
      </c>
      <c r="C120" s="111"/>
      <c r="D120" s="99">
        <v>0</v>
      </c>
      <c r="E120" s="88">
        <v>180000</v>
      </c>
      <c r="F120" s="88">
        <f t="shared" si="23"/>
        <v>180000</v>
      </c>
      <c r="G120" s="88">
        <v>0</v>
      </c>
      <c r="H120" s="88">
        <v>0</v>
      </c>
      <c r="I120" s="88">
        <f aca="true" t="shared" si="24" ref="I120:I151">F120-G120</f>
        <v>180000</v>
      </c>
    </row>
    <row r="121" spans="2:9" ht="12.75">
      <c r="B121" s="112" t="s">
        <v>350</v>
      </c>
      <c r="C121" s="111"/>
      <c r="D121" s="99"/>
      <c r="E121" s="88"/>
      <c r="F121" s="88">
        <f t="shared" si="23"/>
        <v>0</v>
      </c>
      <c r="G121" s="88"/>
      <c r="H121" s="88"/>
      <c r="I121" s="88">
        <f t="shared" si="24"/>
        <v>0</v>
      </c>
    </row>
    <row r="122" spans="2:9" ht="12.75">
      <c r="B122" s="112" t="s">
        <v>349</v>
      </c>
      <c r="C122" s="111"/>
      <c r="D122" s="99"/>
      <c r="E122" s="88"/>
      <c r="F122" s="88">
        <f t="shared" si="23"/>
        <v>0</v>
      </c>
      <c r="G122" s="88"/>
      <c r="H122" s="88"/>
      <c r="I122" s="88">
        <f t="shared" si="24"/>
        <v>0</v>
      </c>
    </row>
    <row r="123" spans="2:9" ht="12.75">
      <c r="B123" s="112" t="s">
        <v>348</v>
      </c>
      <c r="C123" s="111"/>
      <c r="D123" s="99"/>
      <c r="E123" s="88"/>
      <c r="F123" s="88">
        <f t="shared" si="23"/>
        <v>0</v>
      </c>
      <c r="G123" s="88"/>
      <c r="H123" s="88"/>
      <c r="I123" s="88">
        <f t="shared" si="24"/>
        <v>0</v>
      </c>
    </row>
    <row r="124" spans="2:9" ht="12.75">
      <c r="B124" s="112" t="s">
        <v>347</v>
      </c>
      <c r="C124" s="111"/>
      <c r="D124" s="99"/>
      <c r="E124" s="88"/>
      <c r="F124" s="88">
        <f t="shared" si="23"/>
        <v>0</v>
      </c>
      <c r="G124" s="88"/>
      <c r="H124" s="88"/>
      <c r="I124" s="88">
        <f t="shared" si="24"/>
        <v>0</v>
      </c>
    </row>
    <row r="125" spans="2:9" ht="12.75">
      <c r="B125" s="112" t="s">
        <v>346</v>
      </c>
      <c r="C125" s="111"/>
      <c r="D125" s="99"/>
      <c r="E125" s="88"/>
      <c r="F125" s="88">
        <f t="shared" si="23"/>
        <v>0</v>
      </c>
      <c r="G125" s="88"/>
      <c r="H125" s="88"/>
      <c r="I125" s="88">
        <f t="shared" si="24"/>
        <v>0</v>
      </c>
    </row>
    <row r="126" spans="2:9" ht="12.75">
      <c r="B126" s="110" t="s">
        <v>345</v>
      </c>
      <c r="C126" s="109"/>
      <c r="D126" s="99">
        <f>SUM(D127:D135)</f>
        <v>0</v>
      </c>
      <c r="E126" s="99">
        <f>SUM(E127:E135)</f>
        <v>2942374.9699999997</v>
      </c>
      <c r="F126" s="99">
        <f>SUM(F127:F135)</f>
        <v>2942374.9699999997</v>
      </c>
      <c r="G126" s="99">
        <f>SUM(G127:G135)</f>
        <v>2914274.66</v>
      </c>
      <c r="H126" s="99">
        <f>SUM(H127:H135)</f>
        <v>642030.2100000001</v>
      </c>
      <c r="I126" s="88">
        <f t="shared" si="24"/>
        <v>28100.30999999959</v>
      </c>
    </row>
    <row r="127" spans="2:9" ht="12.75">
      <c r="B127" s="112" t="s">
        <v>344</v>
      </c>
      <c r="C127" s="111"/>
      <c r="D127" s="99">
        <v>0</v>
      </c>
      <c r="E127" s="88">
        <v>2436470.57</v>
      </c>
      <c r="F127" s="88">
        <f aca="true" t="shared" si="25" ref="F127:F135">D127+E127</f>
        <v>2436470.57</v>
      </c>
      <c r="G127" s="88">
        <v>2433523.91</v>
      </c>
      <c r="H127" s="88">
        <v>250276.63</v>
      </c>
      <c r="I127" s="88">
        <f t="shared" si="24"/>
        <v>2946.6599999996834</v>
      </c>
    </row>
    <row r="128" spans="2:9" ht="12.75">
      <c r="B128" s="112" t="s">
        <v>343</v>
      </c>
      <c r="C128" s="111"/>
      <c r="D128" s="99">
        <v>0</v>
      </c>
      <c r="E128" s="88">
        <v>395012.32</v>
      </c>
      <c r="F128" s="88">
        <f t="shared" si="25"/>
        <v>395012.32</v>
      </c>
      <c r="G128" s="88">
        <v>376756.75</v>
      </c>
      <c r="H128" s="88">
        <v>351756.78</v>
      </c>
      <c r="I128" s="88">
        <f t="shared" si="24"/>
        <v>18255.570000000007</v>
      </c>
    </row>
    <row r="129" spans="2:9" ht="12.75">
      <c r="B129" s="112" t="s">
        <v>342</v>
      </c>
      <c r="C129" s="111"/>
      <c r="D129" s="99">
        <v>0</v>
      </c>
      <c r="E129" s="88">
        <v>110892.08</v>
      </c>
      <c r="F129" s="88">
        <f t="shared" si="25"/>
        <v>110892.08</v>
      </c>
      <c r="G129" s="88">
        <v>103994</v>
      </c>
      <c r="H129" s="88">
        <v>39996.8</v>
      </c>
      <c r="I129" s="88">
        <f t="shared" si="24"/>
        <v>6898.080000000002</v>
      </c>
    </row>
    <row r="130" spans="2:9" ht="12.75">
      <c r="B130" s="112" t="s">
        <v>341</v>
      </c>
      <c r="C130" s="111"/>
      <c r="D130" s="99"/>
      <c r="E130" s="88"/>
      <c r="F130" s="88">
        <f t="shared" si="25"/>
        <v>0</v>
      </c>
      <c r="G130" s="88"/>
      <c r="H130" s="88"/>
      <c r="I130" s="88">
        <f t="shared" si="24"/>
        <v>0</v>
      </c>
    </row>
    <row r="131" spans="2:9" ht="12.75">
      <c r="B131" s="112" t="s">
        <v>340</v>
      </c>
      <c r="C131" s="111"/>
      <c r="D131" s="99"/>
      <c r="E131" s="88"/>
      <c r="F131" s="88">
        <f t="shared" si="25"/>
        <v>0</v>
      </c>
      <c r="G131" s="88"/>
      <c r="H131" s="88"/>
      <c r="I131" s="88">
        <f t="shared" si="24"/>
        <v>0</v>
      </c>
    </row>
    <row r="132" spans="2:9" ht="12.75">
      <c r="B132" s="112" t="s">
        <v>339</v>
      </c>
      <c r="C132" s="111"/>
      <c r="D132" s="99"/>
      <c r="E132" s="88"/>
      <c r="F132" s="88">
        <f t="shared" si="25"/>
        <v>0</v>
      </c>
      <c r="G132" s="88"/>
      <c r="H132" s="88"/>
      <c r="I132" s="88">
        <f t="shared" si="24"/>
        <v>0</v>
      </c>
    </row>
    <row r="133" spans="2:9" ht="12.75">
      <c r="B133" s="112" t="s">
        <v>338</v>
      </c>
      <c r="C133" s="111"/>
      <c r="D133" s="99"/>
      <c r="E133" s="88"/>
      <c r="F133" s="88">
        <f t="shared" si="25"/>
        <v>0</v>
      </c>
      <c r="G133" s="88"/>
      <c r="H133" s="88"/>
      <c r="I133" s="88">
        <f t="shared" si="24"/>
        <v>0</v>
      </c>
    </row>
    <row r="134" spans="2:9" ht="12.75">
      <c r="B134" s="112" t="s">
        <v>337</v>
      </c>
      <c r="C134" s="111"/>
      <c r="D134" s="99"/>
      <c r="E134" s="88"/>
      <c r="F134" s="88">
        <f t="shared" si="25"/>
        <v>0</v>
      </c>
      <c r="G134" s="88"/>
      <c r="H134" s="88"/>
      <c r="I134" s="88">
        <f t="shared" si="24"/>
        <v>0</v>
      </c>
    </row>
    <row r="135" spans="2:9" ht="12.75">
      <c r="B135" s="112" t="s">
        <v>336</v>
      </c>
      <c r="C135" s="111"/>
      <c r="D135" s="99">
        <v>0</v>
      </c>
      <c r="E135" s="88">
        <v>0</v>
      </c>
      <c r="F135" s="88">
        <f t="shared" si="25"/>
        <v>0</v>
      </c>
      <c r="G135" s="88">
        <v>0</v>
      </c>
      <c r="H135" s="88">
        <v>0</v>
      </c>
      <c r="I135" s="88">
        <f t="shared" si="24"/>
        <v>0</v>
      </c>
    </row>
    <row r="136" spans="2:9" ht="12.75">
      <c r="B136" s="110" t="s">
        <v>335</v>
      </c>
      <c r="C136" s="109"/>
      <c r="D136" s="99">
        <f>SUM(D137:D139)</f>
        <v>0</v>
      </c>
      <c r="E136" s="99">
        <f>SUM(E137:E139)</f>
        <v>0</v>
      </c>
      <c r="F136" s="99">
        <f>SUM(F137:F139)</f>
        <v>0</v>
      </c>
      <c r="G136" s="99">
        <f>SUM(G137:G139)</f>
        <v>0</v>
      </c>
      <c r="H136" s="99">
        <f>SUM(H137:H139)</f>
        <v>0</v>
      </c>
      <c r="I136" s="88">
        <f t="shared" si="24"/>
        <v>0</v>
      </c>
    </row>
    <row r="137" spans="2:9" ht="12.75">
      <c r="B137" s="112" t="s">
        <v>334</v>
      </c>
      <c r="C137" s="111"/>
      <c r="D137" s="99"/>
      <c r="E137" s="88"/>
      <c r="F137" s="88">
        <f>D137+E137</f>
        <v>0</v>
      </c>
      <c r="G137" s="88"/>
      <c r="H137" s="88"/>
      <c r="I137" s="88">
        <f t="shared" si="24"/>
        <v>0</v>
      </c>
    </row>
    <row r="138" spans="2:9" ht="12.75">
      <c r="B138" s="112" t="s">
        <v>333</v>
      </c>
      <c r="C138" s="111"/>
      <c r="D138" s="99"/>
      <c r="E138" s="88"/>
      <c r="F138" s="88">
        <f>D138+E138</f>
        <v>0</v>
      </c>
      <c r="G138" s="88"/>
      <c r="H138" s="88"/>
      <c r="I138" s="88">
        <f t="shared" si="24"/>
        <v>0</v>
      </c>
    </row>
    <row r="139" spans="2:9" ht="12.75">
      <c r="B139" s="112" t="s">
        <v>332</v>
      </c>
      <c r="C139" s="111"/>
      <c r="D139" s="99"/>
      <c r="E139" s="88"/>
      <c r="F139" s="88">
        <f>D139+E139</f>
        <v>0</v>
      </c>
      <c r="G139" s="88"/>
      <c r="H139" s="88"/>
      <c r="I139" s="88">
        <f t="shared" si="24"/>
        <v>0</v>
      </c>
    </row>
    <row r="140" spans="2:9" ht="12.75">
      <c r="B140" s="110" t="s">
        <v>331</v>
      </c>
      <c r="C140" s="109"/>
      <c r="D140" s="99">
        <f>SUM(D141:D148)</f>
        <v>0</v>
      </c>
      <c r="E140" s="99">
        <f>SUM(E141:E148)</f>
        <v>0</v>
      </c>
      <c r="F140" s="99">
        <f>F141+F142+F143+F144+F145+F147+F148</f>
        <v>0</v>
      </c>
      <c r="G140" s="99">
        <f>SUM(G141:G148)</f>
        <v>0</v>
      </c>
      <c r="H140" s="99">
        <f>SUM(H141:H148)</f>
        <v>0</v>
      </c>
      <c r="I140" s="88">
        <f t="shared" si="24"/>
        <v>0</v>
      </c>
    </row>
    <row r="141" spans="2:9" ht="12.75">
      <c r="B141" s="112" t="s">
        <v>330</v>
      </c>
      <c r="C141" s="111"/>
      <c r="D141" s="99"/>
      <c r="E141" s="88"/>
      <c r="F141" s="88">
        <f aca="true" t="shared" si="26" ref="F141:F148">D141+E141</f>
        <v>0</v>
      </c>
      <c r="G141" s="88"/>
      <c r="H141" s="88"/>
      <c r="I141" s="88">
        <f t="shared" si="24"/>
        <v>0</v>
      </c>
    </row>
    <row r="142" spans="2:9" ht="12.75">
      <c r="B142" s="112" t="s">
        <v>329</v>
      </c>
      <c r="C142" s="111"/>
      <c r="D142" s="99"/>
      <c r="E142" s="88"/>
      <c r="F142" s="88">
        <f t="shared" si="26"/>
        <v>0</v>
      </c>
      <c r="G142" s="88"/>
      <c r="H142" s="88"/>
      <c r="I142" s="88">
        <f t="shared" si="24"/>
        <v>0</v>
      </c>
    </row>
    <row r="143" spans="2:9" ht="12.75">
      <c r="B143" s="112" t="s">
        <v>328</v>
      </c>
      <c r="C143" s="111"/>
      <c r="D143" s="99"/>
      <c r="E143" s="88"/>
      <c r="F143" s="88">
        <f t="shared" si="26"/>
        <v>0</v>
      </c>
      <c r="G143" s="88"/>
      <c r="H143" s="88"/>
      <c r="I143" s="88">
        <f t="shared" si="24"/>
        <v>0</v>
      </c>
    </row>
    <row r="144" spans="2:9" ht="12.75">
      <c r="B144" s="112" t="s">
        <v>327</v>
      </c>
      <c r="C144" s="111"/>
      <c r="D144" s="99"/>
      <c r="E144" s="88"/>
      <c r="F144" s="88">
        <f t="shared" si="26"/>
        <v>0</v>
      </c>
      <c r="G144" s="88"/>
      <c r="H144" s="88"/>
      <c r="I144" s="88">
        <f t="shared" si="24"/>
        <v>0</v>
      </c>
    </row>
    <row r="145" spans="2:9" ht="12.75">
      <c r="B145" s="112" t="s">
        <v>326</v>
      </c>
      <c r="C145" s="111"/>
      <c r="D145" s="99"/>
      <c r="E145" s="88"/>
      <c r="F145" s="88">
        <f t="shared" si="26"/>
        <v>0</v>
      </c>
      <c r="G145" s="88"/>
      <c r="H145" s="88"/>
      <c r="I145" s="88">
        <f t="shared" si="24"/>
        <v>0</v>
      </c>
    </row>
    <row r="146" spans="2:9" ht="12.75">
      <c r="B146" s="112" t="s">
        <v>325</v>
      </c>
      <c r="C146" s="111"/>
      <c r="D146" s="99"/>
      <c r="E146" s="88"/>
      <c r="F146" s="88">
        <f t="shared" si="26"/>
        <v>0</v>
      </c>
      <c r="G146" s="88"/>
      <c r="H146" s="88"/>
      <c r="I146" s="88">
        <f t="shared" si="24"/>
        <v>0</v>
      </c>
    </row>
    <row r="147" spans="2:9" ht="12.75">
      <c r="B147" s="112" t="s">
        <v>324</v>
      </c>
      <c r="C147" s="111"/>
      <c r="D147" s="99"/>
      <c r="E147" s="88"/>
      <c r="F147" s="88">
        <f t="shared" si="26"/>
        <v>0</v>
      </c>
      <c r="G147" s="88"/>
      <c r="H147" s="88"/>
      <c r="I147" s="88">
        <f t="shared" si="24"/>
        <v>0</v>
      </c>
    </row>
    <row r="148" spans="2:9" ht="12.75">
      <c r="B148" s="112" t="s">
        <v>323</v>
      </c>
      <c r="C148" s="111"/>
      <c r="D148" s="99"/>
      <c r="E148" s="88"/>
      <c r="F148" s="88">
        <f t="shared" si="26"/>
        <v>0</v>
      </c>
      <c r="G148" s="88"/>
      <c r="H148" s="88"/>
      <c r="I148" s="88">
        <f t="shared" si="24"/>
        <v>0</v>
      </c>
    </row>
    <row r="149" spans="2:9" ht="12.75">
      <c r="B149" s="110" t="s">
        <v>322</v>
      </c>
      <c r="C149" s="109"/>
      <c r="D149" s="99">
        <f>SUM(D150:D152)</f>
        <v>0</v>
      </c>
      <c r="E149" s="99">
        <f>SUM(E150:E152)</f>
        <v>0</v>
      </c>
      <c r="F149" s="99">
        <f>SUM(F150:F152)</f>
        <v>0</v>
      </c>
      <c r="G149" s="99">
        <f>SUM(G150:G152)</f>
        <v>0</v>
      </c>
      <c r="H149" s="99">
        <f>SUM(H150:H152)</f>
        <v>0</v>
      </c>
      <c r="I149" s="88">
        <f t="shared" si="24"/>
        <v>0</v>
      </c>
    </row>
    <row r="150" spans="2:9" ht="12.75">
      <c r="B150" s="112" t="s">
        <v>321</v>
      </c>
      <c r="C150" s="111"/>
      <c r="D150" s="99"/>
      <c r="E150" s="88"/>
      <c r="F150" s="88">
        <f>D150+E150</f>
        <v>0</v>
      </c>
      <c r="G150" s="88"/>
      <c r="H150" s="88"/>
      <c r="I150" s="88">
        <f t="shared" si="24"/>
        <v>0</v>
      </c>
    </row>
    <row r="151" spans="2:9" ht="12.75">
      <c r="B151" s="112" t="s">
        <v>320</v>
      </c>
      <c r="C151" s="111"/>
      <c r="D151" s="99"/>
      <c r="E151" s="88"/>
      <c r="F151" s="88">
        <f>D151+E151</f>
        <v>0</v>
      </c>
      <c r="G151" s="88"/>
      <c r="H151" s="88"/>
      <c r="I151" s="88">
        <f t="shared" si="24"/>
        <v>0</v>
      </c>
    </row>
    <row r="152" spans="2:9" ht="12.75">
      <c r="B152" s="112" t="s">
        <v>319</v>
      </c>
      <c r="C152" s="111"/>
      <c r="D152" s="99"/>
      <c r="E152" s="88"/>
      <c r="F152" s="88">
        <f>D152+E152</f>
        <v>0</v>
      </c>
      <c r="G152" s="88"/>
      <c r="H152" s="88"/>
      <c r="I152" s="88">
        <f aca="true" t="shared" si="27" ref="I152:I160">F152-G152</f>
        <v>0</v>
      </c>
    </row>
    <row r="153" spans="2:9" ht="12.75">
      <c r="B153" s="110" t="s">
        <v>318</v>
      </c>
      <c r="C153" s="109"/>
      <c r="D153" s="99">
        <f>SUM(D154:D160)</f>
        <v>0</v>
      </c>
      <c r="E153" s="99">
        <f>SUM(E154:E160)</f>
        <v>0</v>
      </c>
      <c r="F153" s="99">
        <f>SUM(F154:F160)</f>
        <v>0</v>
      </c>
      <c r="G153" s="99">
        <f>SUM(G154:G160)</f>
        <v>0</v>
      </c>
      <c r="H153" s="99">
        <f>SUM(H154:H160)</f>
        <v>0</v>
      </c>
      <c r="I153" s="88">
        <f t="shared" si="27"/>
        <v>0</v>
      </c>
    </row>
    <row r="154" spans="2:9" ht="12.75">
      <c r="B154" s="112" t="s">
        <v>317</v>
      </c>
      <c r="C154" s="111"/>
      <c r="D154" s="99"/>
      <c r="E154" s="88"/>
      <c r="F154" s="88">
        <f aca="true" t="shared" si="28" ref="F154:F160">D154+E154</f>
        <v>0</v>
      </c>
      <c r="G154" s="88"/>
      <c r="H154" s="88"/>
      <c r="I154" s="88">
        <f t="shared" si="27"/>
        <v>0</v>
      </c>
    </row>
    <row r="155" spans="2:9" ht="12.75">
      <c r="B155" s="112" t="s">
        <v>316</v>
      </c>
      <c r="C155" s="111"/>
      <c r="D155" s="99"/>
      <c r="E155" s="88"/>
      <c r="F155" s="88">
        <f t="shared" si="28"/>
        <v>0</v>
      </c>
      <c r="G155" s="88"/>
      <c r="H155" s="88"/>
      <c r="I155" s="88">
        <f t="shared" si="27"/>
        <v>0</v>
      </c>
    </row>
    <row r="156" spans="2:9" ht="12.75">
      <c r="B156" s="112" t="s">
        <v>315</v>
      </c>
      <c r="C156" s="111"/>
      <c r="D156" s="99"/>
      <c r="E156" s="88"/>
      <c r="F156" s="88">
        <f t="shared" si="28"/>
        <v>0</v>
      </c>
      <c r="G156" s="88"/>
      <c r="H156" s="88"/>
      <c r="I156" s="88">
        <f t="shared" si="27"/>
        <v>0</v>
      </c>
    </row>
    <row r="157" spans="2:9" ht="12.75">
      <c r="B157" s="112" t="s">
        <v>314</v>
      </c>
      <c r="C157" s="111"/>
      <c r="D157" s="99"/>
      <c r="E157" s="88"/>
      <c r="F157" s="88">
        <f t="shared" si="28"/>
        <v>0</v>
      </c>
      <c r="G157" s="88"/>
      <c r="H157" s="88"/>
      <c r="I157" s="88">
        <f t="shared" si="27"/>
        <v>0</v>
      </c>
    </row>
    <row r="158" spans="2:9" ht="12.75">
      <c r="B158" s="112" t="s">
        <v>313</v>
      </c>
      <c r="C158" s="111"/>
      <c r="D158" s="99"/>
      <c r="E158" s="88"/>
      <c r="F158" s="88">
        <f t="shared" si="28"/>
        <v>0</v>
      </c>
      <c r="G158" s="88"/>
      <c r="H158" s="88"/>
      <c r="I158" s="88">
        <f t="shared" si="27"/>
        <v>0</v>
      </c>
    </row>
    <row r="159" spans="2:9" ht="12.75">
      <c r="B159" s="112" t="s">
        <v>312</v>
      </c>
      <c r="C159" s="111"/>
      <c r="D159" s="99"/>
      <c r="E159" s="88"/>
      <c r="F159" s="88">
        <f t="shared" si="28"/>
        <v>0</v>
      </c>
      <c r="G159" s="88"/>
      <c r="H159" s="88"/>
      <c r="I159" s="88">
        <f t="shared" si="27"/>
        <v>0</v>
      </c>
    </row>
    <row r="160" spans="2:9" ht="12.75">
      <c r="B160" s="112" t="s">
        <v>311</v>
      </c>
      <c r="C160" s="111"/>
      <c r="D160" s="99"/>
      <c r="E160" s="88"/>
      <c r="F160" s="88">
        <f t="shared" si="28"/>
        <v>0</v>
      </c>
      <c r="G160" s="88"/>
      <c r="H160" s="88"/>
      <c r="I160" s="88">
        <f t="shared" si="27"/>
        <v>0</v>
      </c>
    </row>
    <row r="161" spans="2:9" ht="12.75">
      <c r="B161" s="110"/>
      <c r="C161" s="109"/>
      <c r="D161" s="99"/>
      <c r="E161" s="88"/>
      <c r="F161" s="88"/>
      <c r="G161" s="88"/>
      <c r="H161" s="88"/>
      <c r="I161" s="88"/>
    </row>
    <row r="162" spans="2:9" ht="12.75">
      <c r="B162" s="108" t="s">
        <v>310</v>
      </c>
      <c r="C162" s="107"/>
      <c r="D162" s="106">
        <f aca="true" t="shared" si="29" ref="D162:I162">D10+D87</f>
        <v>6199833761</v>
      </c>
      <c r="E162" s="106">
        <f t="shared" si="29"/>
        <v>99326520.51000008</v>
      </c>
      <c r="F162" s="106">
        <f t="shared" si="29"/>
        <v>6299160281.510001</v>
      </c>
      <c r="G162" s="106">
        <f t="shared" si="29"/>
        <v>6288215934.440001</v>
      </c>
      <c r="H162" s="106">
        <f t="shared" si="29"/>
        <v>6240061312.6900015</v>
      </c>
      <c r="I162" s="106">
        <f t="shared" si="29"/>
        <v>10944347.069999967</v>
      </c>
    </row>
    <row r="163" spans="2:9" ht="13.5" thickBot="1">
      <c r="B163" s="105"/>
      <c r="C163" s="104"/>
      <c r="D163" s="103"/>
      <c r="E163" s="84"/>
      <c r="F163" s="84"/>
      <c r="G163" s="84"/>
      <c r="H163" s="84"/>
      <c r="I163" s="84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6:C116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rowBreaks count="1" manualBreakCount="1">
    <brk id="8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22"/>
  <sheetViews>
    <sheetView zoomScaleSheetLayoutView="90" zoomScalePageLayoutView="0" workbookViewId="0" topLeftCell="A1">
      <pane ySplit="8" topLeftCell="A9" activePane="bottomLeft" state="frozen"/>
      <selection pane="topLeft" activeCell="E112" sqref="E112"/>
      <selection pane="bottomLeft" activeCell="E112" sqref="E11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421875" style="1" bestFit="1" customWidth="1"/>
    <col min="4" max="4" width="17.57421875" style="1" bestFit="1" customWidth="1"/>
    <col min="5" max="5" width="18.7109375" style="1" bestFit="1" customWidth="1"/>
    <col min="6" max="6" width="19.00390625" style="1" bestFit="1" customWidth="1"/>
    <col min="7" max="7" width="18.28125" style="1" bestFit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165" t="s">
        <v>391</v>
      </c>
      <c r="C3" s="166"/>
      <c r="D3" s="166"/>
      <c r="E3" s="166"/>
      <c r="F3" s="166"/>
      <c r="G3" s="166"/>
      <c r="H3" s="167"/>
    </row>
    <row r="4" spans="2:8" ht="12.75">
      <c r="B4" s="165" t="s">
        <v>479</v>
      </c>
      <c r="C4" s="166"/>
      <c r="D4" s="166"/>
      <c r="E4" s="166"/>
      <c r="F4" s="166"/>
      <c r="G4" s="166"/>
      <c r="H4" s="167"/>
    </row>
    <row r="5" spans="2:8" ht="12.75">
      <c r="B5" s="165" t="s">
        <v>516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189" t="s">
        <v>2</v>
      </c>
      <c r="C7" s="208" t="s">
        <v>389</v>
      </c>
      <c r="D7" s="209"/>
      <c r="E7" s="209"/>
      <c r="F7" s="209"/>
      <c r="G7" s="210"/>
      <c r="H7" s="189" t="s">
        <v>388</v>
      </c>
    </row>
    <row r="8" spans="2:8" ht="26.25" thickBot="1">
      <c r="B8" s="190"/>
      <c r="C8" s="142" t="s">
        <v>239</v>
      </c>
      <c r="D8" s="142" t="s">
        <v>305</v>
      </c>
      <c r="E8" s="142" t="s">
        <v>304</v>
      </c>
      <c r="F8" s="142" t="s">
        <v>210</v>
      </c>
      <c r="G8" s="142" t="s">
        <v>208</v>
      </c>
      <c r="H8" s="190"/>
    </row>
    <row r="9" spans="2:8" ht="12.75">
      <c r="B9" s="123" t="s">
        <v>478</v>
      </c>
      <c r="C9" s="129">
        <f aca="true" t="shared" si="0" ref="C9:H9">SUM(C10:C94)</f>
        <v>136779747</v>
      </c>
      <c r="D9" s="129">
        <f t="shared" si="0"/>
        <v>66459306.37999997</v>
      </c>
      <c r="E9" s="129">
        <f t="shared" si="0"/>
        <v>203239053.38000003</v>
      </c>
      <c r="F9" s="129">
        <f t="shared" si="0"/>
        <v>193260985.44</v>
      </c>
      <c r="G9" s="129">
        <f t="shared" si="0"/>
        <v>174548777.75999996</v>
      </c>
      <c r="H9" s="129">
        <f t="shared" si="0"/>
        <v>9978067.939999988</v>
      </c>
    </row>
    <row r="10" spans="2:8" ht="12.75" customHeight="1">
      <c r="B10" s="125" t="s">
        <v>476</v>
      </c>
      <c r="C10" s="126">
        <v>3368271.32</v>
      </c>
      <c r="D10" s="126">
        <v>1528367.45</v>
      </c>
      <c r="E10" s="126">
        <f aca="true" t="shared" si="1" ref="E10:E41">C10+D10</f>
        <v>4896638.77</v>
      </c>
      <c r="F10" s="126">
        <v>4693157.17</v>
      </c>
      <c r="G10" s="126">
        <v>3713075.01</v>
      </c>
      <c r="H10" s="88">
        <f aca="true" t="shared" si="2" ref="H10:H41">E10-F10</f>
        <v>203481.59999999963</v>
      </c>
    </row>
    <row r="11" spans="2:8" ht="12.75">
      <c r="B11" s="125" t="s">
        <v>475</v>
      </c>
      <c r="C11" s="9">
        <v>37000</v>
      </c>
      <c r="D11" s="9">
        <v>-27548.32</v>
      </c>
      <c r="E11" s="9">
        <f t="shared" si="1"/>
        <v>9451.68</v>
      </c>
      <c r="F11" s="9">
        <v>9451.68</v>
      </c>
      <c r="G11" s="9">
        <v>9451.68</v>
      </c>
      <c r="H11" s="88">
        <f t="shared" si="2"/>
        <v>0</v>
      </c>
    </row>
    <row r="12" spans="2:8" ht="12.75">
      <c r="B12" s="125" t="s">
        <v>474</v>
      </c>
      <c r="C12" s="9">
        <v>402052</v>
      </c>
      <c r="D12" s="9">
        <v>-97592.26</v>
      </c>
      <c r="E12" s="9">
        <f t="shared" si="1"/>
        <v>304459.74</v>
      </c>
      <c r="F12" s="9">
        <v>304459.74</v>
      </c>
      <c r="G12" s="9">
        <v>304459.74</v>
      </c>
      <c r="H12" s="88">
        <f t="shared" si="2"/>
        <v>0</v>
      </c>
    </row>
    <row r="13" spans="2:8" ht="12.75">
      <c r="B13" s="125" t="s">
        <v>473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88">
        <f t="shared" si="2"/>
        <v>0</v>
      </c>
    </row>
    <row r="14" spans="2:8" ht="12.75">
      <c r="B14" s="125" t="s">
        <v>472</v>
      </c>
      <c r="C14" s="9">
        <v>14000</v>
      </c>
      <c r="D14" s="9">
        <v>30971.71</v>
      </c>
      <c r="E14" s="9">
        <f t="shared" si="1"/>
        <v>44971.71</v>
      </c>
      <c r="F14" s="9">
        <v>44971.71</v>
      </c>
      <c r="G14" s="9">
        <v>44971.71</v>
      </c>
      <c r="H14" s="88">
        <f t="shared" si="2"/>
        <v>0</v>
      </c>
    </row>
    <row r="15" spans="2:8" ht="12.75">
      <c r="B15" s="125" t="s">
        <v>471</v>
      </c>
      <c r="C15" s="9">
        <v>641160</v>
      </c>
      <c r="D15" s="9">
        <v>-423540.56</v>
      </c>
      <c r="E15" s="9">
        <f t="shared" si="1"/>
        <v>217619.44</v>
      </c>
      <c r="F15" s="9">
        <v>217619.44</v>
      </c>
      <c r="G15" s="9">
        <v>217619.44</v>
      </c>
      <c r="H15" s="88">
        <f t="shared" si="2"/>
        <v>0</v>
      </c>
    </row>
    <row r="16" spans="2:8" ht="12.75">
      <c r="B16" s="125" t="s">
        <v>470</v>
      </c>
      <c r="C16" s="9">
        <v>0</v>
      </c>
      <c r="D16" s="9">
        <v>31000</v>
      </c>
      <c r="E16" s="9">
        <f t="shared" si="1"/>
        <v>31000</v>
      </c>
      <c r="F16" s="9">
        <v>31000</v>
      </c>
      <c r="G16" s="9">
        <v>25500</v>
      </c>
      <c r="H16" s="88">
        <f t="shared" si="2"/>
        <v>0</v>
      </c>
    </row>
    <row r="17" spans="2:8" ht="12.75">
      <c r="B17" s="125" t="s">
        <v>469</v>
      </c>
      <c r="C17" s="9">
        <v>387548</v>
      </c>
      <c r="D17" s="9">
        <v>-73577.97</v>
      </c>
      <c r="E17" s="9">
        <f t="shared" si="1"/>
        <v>313970.03</v>
      </c>
      <c r="F17" s="9">
        <v>313970.03</v>
      </c>
      <c r="G17" s="9">
        <v>313116.27</v>
      </c>
      <c r="H17" s="88">
        <f t="shared" si="2"/>
        <v>0</v>
      </c>
    </row>
    <row r="18" spans="2:8" ht="12.75">
      <c r="B18" s="124" t="s">
        <v>468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12.75">
      <c r="B19" s="124" t="s">
        <v>467</v>
      </c>
      <c r="C19" s="9">
        <v>121507</v>
      </c>
      <c r="D19" s="9">
        <v>750785.44</v>
      </c>
      <c r="E19" s="9">
        <f t="shared" si="1"/>
        <v>872292.44</v>
      </c>
      <c r="F19" s="9">
        <v>872292.44</v>
      </c>
      <c r="G19" s="9">
        <v>872292.44</v>
      </c>
      <c r="H19" s="9">
        <f t="shared" si="2"/>
        <v>0</v>
      </c>
    </row>
    <row r="20" spans="2:8" ht="12.75">
      <c r="B20" s="124" t="s">
        <v>466</v>
      </c>
      <c r="C20" s="9">
        <v>1587736</v>
      </c>
      <c r="D20" s="9">
        <v>230607.79</v>
      </c>
      <c r="E20" s="9">
        <f t="shared" si="1"/>
        <v>1818343.79</v>
      </c>
      <c r="F20" s="9">
        <v>1818343.79</v>
      </c>
      <c r="G20" s="9">
        <v>1818343.79</v>
      </c>
      <c r="H20" s="9">
        <f t="shared" si="2"/>
        <v>0</v>
      </c>
    </row>
    <row r="21" spans="2:8" ht="12.75">
      <c r="B21" s="124" t="s">
        <v>465</v>
      </c>
      <c r="C21" s="9">
        <v>50000</v>
      </c>
      <c r="D21" s="9">
        <v>-50000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12.75">
      <c r="B22" s="124" t="s">
        <v>464</v>
      </c>
      <c r="C22" s="9">
        <v>1500000</v>
      </c>
      <c r="D22" s="9">
        <v>8101900.92</v>
      </c>
      <c r="E22" s="9">
        <f t="shared" si="1"/>
        <v>9601900.92</v>
      </c>
      <c r="F22" s="9">
        <v>9601900.92</v>
      </c>
      <c r="G22" s="9">
        <v>9601900.92</v>
      </c>
      <c r="H22" s="9">
        <f t="shared" si="2"/>
        <v>0</v>
      </c>
    </row>
    <row r="23" spans="2:8" ht="12.75">
      <c r="B23" s="124" t="s">
        <v>463</v>
      </c>
      <c r="C23" s="9">
        <v>1997588</v>
      </c>
      <c r="D23" s="9">
        <v>-330882.51</v>
      </c>
      <c r="E23" s="9">
        <f t="shared" si="1"/>
        <v>1666705.49</v>
      </c>
      <c r="F23" s="9">
        <v>1666705.49</v>
      </c>
      <c r="G23" s="9">
        <v>1666705.49</v>
      </c>
      <c r="H23" s="9">
        <f t="shared" si="2"/>
        <v>0</v>
      </c>
    </row>
    <row r="24" spans="2:8" ht="12.75">
      <c r="B24" s="124" t="s">
        <v>462</v>
      </c>
      <c r="C24" s="9">
        <v>218670</v>
      </c>
      <c r="D24" s="9">
        <v>-218670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12.75">
      <c r="B25" s="124" t="s">
        <v>461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24" t="s">
        <v>460</v>
      </c>
      <c r="C26" s="9">
        <v>82348259.24</v>
      </c>
      <c r="D26" s="9">
        <v>22285014.75</v>
      </c>
      <c r="E26" s="9">
        <f t="shared" si="1"/>
        <v>104633273.99</v>
      </c>
      <c r="F26" s="9">
        <v>97929624.65</v>
      </c>
      <c r="G26" s="9">
        <v>89200680.35</v>
      </c>
      <c r="H26" s="9">
        <f t="shared" si="2"/>
        <v>6703649.339999989</v>
      </c>
    </row>
    <row r="27" spans="2:8" ht="12.75">
      <c r="B27" s="124" t="s">
        <v>459</v>
      </c>
      <c r="C27" s="9">
        <v>417250</v>
      </c>
      <c r="D27" s="9">
        <v>-393299.64</v>
      </c>
      <c r="E27" s="9">
        <f t="shared" si="1"/>
        <v>23950.359999999986</v>
      </c>
      <c r="F27" s="9">
        <v>23950.36</v>
      </c>
      <c r="G27" s="9">
        <v>23950.36</v>
      </c>
      <c r="H27" s="9">
        <f t="shared" si="2"/>
        <v>0</v>
      </c>
    </row>
    <row r="28" spans="2:8" ht="12.75">
      <c r="B28" s="124" t="s">
        <v>458</v>
      </c>
      <c r="C28" s="9">
        <v>15612854</v>
      </c>
      <c r="D28" s="9">
        <v>9481430.75</v>
      </c>
      <c r="E28" s="9">
        <f t="shared" si="1"/>
        <v>25094284.75</v>
      </c>
      <c r="F28" s="9">
        <v>25094284.75</v>
      </c>
      <c r="G28" s="9">
        <v>24086208.43</v>
      </c>
      <c r="H28" s="9">
        <f t="shared" si="2"/>
        <v>0</v>
      </c>
    </row>
    <row r="29" spans="2:8" ht="12.75">
      <c r="B29" s="124" t="s">
        <v>457</v>
      </c>
      <c r="C29" s="9">
        <v>103352</v>
      </c>
      <c r="D29" s="9">
        <v>24725.46</v>
      </c>
      <c r="E29" s="9">
        <f t="shared" si="1"/>
        <v>128077.45999999999</v>
      </c>
      <c r="F29" s="9">
        <v>128077.46</v>
      </c>
      <c r="G29" s="9">
        <v>66537.14</v>
      </c>
      <c r="H29" s="9">
        <f t="shared" si="2"/>
        <v>0</v>
      </c>
    </row>
    <row r="30" spans="2:8" ht="12.75">
      <c r="B30" s="124" t="s">
        <v>456</v>
      </c>
      <c r="C30" s="9">
        <v>3848764.11</v>
      </c>
      <c r="D30" s="9">
        <v>1678547.26</v>
      </c>
      <c r="E30" s="9">
        <f t="shared" si="1"/>
        <v>5527311.37</v>
      </c>
      <c r="F30" s="9">
        <v>4312543.07</v>
      </c>
      <c r="G30" s="9">
        <v>4308193.07</v>
      </c>
      <c r="H30" s="9">
        <f t="shared" si="2"/>
        <v>1214768.2999999998</v>
      </c>
    </row>
    <row r="31" spans="2:8" ht="12.75">
      <c r="B31" s="124" t="s">
        <v>455</v>
      </c>
      <c r="C31" s="9">
        <v>150164</v>
      </c>
      <c r="D31" s="9">
        <v>578272.05</v>
      </c>
      <c r="E31" s="9">
        <f t="shared" si="1"/>
        <v>728436.05</v>
      </c>
      <c r="F31" s="9">
        <v>728436.05</v>
      </c>
      <c r="G31" s="9">
        <v>728436.05</v>
      </c>
      <c r="H31" s="9">
        <f t="shared" si="2"/>
        <v>0</v>
      </c>
    </row>
    <row r="32" spans="2:8" ht="12.75">
      <c r="B32" s="124" t="s">
        <v>454</v>
      </c>
      <c r="C32" s="9">
        <v>335070</v>
      </c>
      <c r="D32" s="9">
        <v>530350.02</v>
      </c>
      <c r="E32" s="9">
        <f t="shared" si="1"/>
        <v>865420.02</v>
      </c>
      <c r="F32" s="9">
        <v>865420.02</v>
      </c>
      <c r="G32" s="9">
        <v>865420.02</v>
      </c>
      <c r="H32" s="9">
        <f t="shared" si="2"/>
        <v>0</v>
      </c>
    </row>
    <row r="33" spans="2:8" ht="12.75">
      <c r="B33" s="124" t="s">
        <v>453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24" t="s">
        <v>452</v>
      </c>
      <c r="C34" s="9">
        <v>96462</v>
      </c>
      <c r="D34" s="9">
        <v>-44128.9</v>
      </c>
      <c r="E34" s="9">
        <f t="shared" si="1"/>
        <v>52333.1</v>
      </c>
      <c r="F34" s="9">
        <v>52333.1</v>
      </c>
      <c r="G34" s="9">
        <v>52333.1</v>
      </c>
      <c r="H34" s="9">
        <f t="shared" si="2"/>
        <v>0</v>
      </c>
    </row>
    <row r="35" spans="2:8" ht="12.75">
      <c r="B35" s="124" t="s">
        <v>451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24" t="s">
        <v>450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24" t="s">
        <v>449</v>
      </c>
      <c r="C37" s="9">
        <v>2120699</v>
      </c>
      <c r="D37" s="9">
        <v>-1181966.48</v>
      </c>
      <c r="E37" s="9">
        <f t="shared" si="1"/>
        <v>938732.52</v>
      </c>
      <c r="F37" s="9">
        <v>938732.52</v>
      </c>
      <c r="G37" s="9">
        <v>370134.16</v>
      </c>
      <c r="H37" s="9">
        <f t="shared" si="2"/>
        <v>0</v>
      </c>
    </row>
    <row r="38" spans="2:8" ht="12.75">
      <c r="B38" s="124" t="s">
        <v>448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124" t="s">
        <v>447</v>
      </c>
      <c r="C39" s="9">
        <v>1381444.63</v>
      </c>
      <c r="D39" s="9">
        <v>2582932.62</v>
      </c>
      <c r="E39" s="9">
        <f t="shared" si="1"/>
        <v>3964377.25</v>
      </c>
      <c r="F39" s="9">
        <v>3964377.25</v>
      </c>
      <c r="G39" s="9">
        <v>3964377.25</v>
      </c>
      <c r="H39" s="9">
        <f t="shared" si="2"/>
        <v>0</v>
      </c>
    </row>
    <row r="40" spans="2:8" ht="12.75">
      <c r="B40" s="124" t="s">
        <v>446</v>
      </c>
      <c r="C40" s="9">
        <v>79485</v>
      </c>
      <c r="D40" s="9">
        <v>646273.98</v>
      </c>
      <c r="E40" s="9">
        <f t="shared" si="1"/>
        <v>725758.98</v>
      </c>
      <c r="F40" s="9">
        <v>725758.98</v>
      </c>
      <c r="G40" s="9">
        <v>194578.67</v>
      </c>
      <c r="H40" s="9">
        <f t="shared" si="2"/>
        <v>0</v>
      </c>
    </row>
    <row r="41" spans="2:8" ht="12.75">
      <c r="B41" s="124" t="s">
        <v>445</v>
      </c>
      <c r="C41" s="9">
        <v>49336</v>
      </c>
      <c r="D41" s="9">
        <v>596744.02</v>
      </c>
      <c r="E41" s="9">
        <f t="shared" si="1"/>
        <v>646080.02</v>
      </c>
      <c r="F41" s="9">
        <v>646080.02</v>
      </c>
      <c r="G41" s="9">
        <v>90459.15</v>
      </c>
      <c r="H41" s="9">
        <f t="shared" si="2"/>
        <v>0</v>
      </c>
    </row>
    <row r="42" spans="2:8" ht="12.75">
      <c r="B42" s="124" t="s">
        <v>444</v>
      </c>
      <c r="C42" s="9">
        <v>105434</v>
      </c>
      <c r="D42" s="9">
        <v>483334.54</v>
      </c>
      <c r="E42" s="9">
        <f aca="true" t="shared" si="3" ref="E42:E73">C42+D42</f>
        <v>588768.54</v>
      </c>
      <c r="F42" s="9">
        <v>588768.54</v>
      </c>
      <c r="G42" s="9">
        <v>33965.63</v>
      </c>
      <c r="H42" s="9">
        <f aca="true" t="shared" si="4" ref="H42:H73">E42-F42</f>
        <v>0</v>
      </c>
    </row>
    <row r="43" spans="2:8" ht="12.75">
      <c r="B43" s="124" t="s">
        <v>443</v>
      </c>
      <c r="C43" s="9">
        <v>91693</v>
      </c>
      <c r="D43" s="9">
        <v>480998.26</v>
      </c>
      <c r="E43" s="9">
        <f t="shared" si="3"/>
        <v>572691.26</v>
      </c>
      <c r="F43" s="9">
        <v>572691.26</v>
      </c>
      <c r="G43" s="9">
        <v>37683.75</v>
      </c>
      <c r="H43" s="9">
        <f t="shared" si="4"/>
        <v>0</v>
      </c>
    </row>
    <row r="44" spans="2:8" ht="12.75">
      <c r="B44" s="124" t="s">
        <v>442</v>
      </c>
      <c r="C44" s="9">
        <v>65533</v>
      </c>
      <c r="D44" s="9">
        <v>521345.33</v>
      </c>
      <c r="E44" s="9">
        <f t="shared" si="3"/>
        <v>586878.3300000001</v>
      </c>
      <c r="F44" s="9">
        <v>586878.33</v>
      </c>
      <c r="G44" s="9">
        <v>54037.19</v>
      </c>
      <c r="H44" s="9">
        <f t="shared" si="4"/>
        <v>0</v>
      </c>
    </row>
    <row r="45" spans="2:8" ht="12.75">
      <c r="B45" s="124" t="s">
        <v>441</v>
      </c>
      <c r="C45" s="9">
        <v>46883</v>
      </c>
      <c r="D45" s="9">
        <v>562132.98</v>
      </c>
      <c r="E45" s="9">
        <f t="shared" si="3"/>
        <v>609015.98</v>
      </c>
      <c r="F45" s="9">
        <v>609015.98</v>
      </c>
      <c r="G45" s="9">
        <v>72478.12</v>
      </c>
      <c r="H45" s="9">
        <f t="shared" si="4"/>
        <v>0</v>
      </c>
    </row>
    <row r="46" spans="2:8" ht="12.75">
      <c r="B46" s="124" t="s">
        <v>440</v>
      </c>
      <c r="C46" s="9">
        <v>942450.17</v>
      </c>
      <c r="D46" s="9">
        <v>260793.71</v>
      </c>
      <c r="E46" s="9">
        <f t="shared" si="3"/>
        <v>1203243.8800000001</v>
      </c>
      <c r="F46" s="9">
        <v>1203243.88</v>
      </c>
      <c r="G46" s="9">
        <v>1203243.88</v>
      </c>
      <c r="H46" s="9">
        <f t="shared" si="4"/>
        <v>0</v>
      </c>
    </row>
    <row r="47" spans="2:8" ht="12.75">
      <c r="B47" s="124" t="s">
        <v>439</v>
      </c>
      <c r="C47" s="9">
        <v>32160</v>
      </c>
      <c r="D47" s="9">
        <v>31780.4</v>
      </c>
      <c r="E47" s="9">
        <f t="shared" si="3"/>
        <v>63940.4</v>
      </c>
      <c r="F47" s="9">
        <v>63940.4</v>
      </c>
      <c r="G47" s="9">
        <v>63940.4</v>
      </c>
      <c r="H47" s="9">
        <f t="shared" si="4"/>
        <v>0</v>
      </c>
    </row>
    <row r="48" spans="2:8" ht="12.75">
      <c r="B48" s="124" t="s">
        <v>438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24" t="s">
        <v>437</v>
      </c>
      <c r="C49" s="9">
        <v>0</v>
      </c>
      <c r="D49" s="9">
        <v>28800</v>
      </c>
      <c r="E49" s="9">
        <f t="shared" si="3"/>
        <v>28800</v>
      </c>
      <c r="F49" s="9">
        <v>28800</v>
      </c>
      <c r="G49" s="9">
        <v>28800</v>
      </c>
      <c r="H49" s="9">
        <f t="shared" si="4"/>
        <v>0</v>
      </c>
    </row>
    <row r="50" spans="2:8" ht="12.75">
      <c r="B50" s="124" t="s">
        <v>436</v>
      </c>
      <c r="C50" s="9">
        <v>0</v>
      </c>
      <c r="D50" s="9">
        <v>36678.02</v>
      </c>
      <c r="E50" s="9">
        <f t="shared" si="3"/>
        <v>36678.02</v>
      </c>
      <c r="F50" s="9">
        <v>36678.02</v>
      </c>
      <c r="G50" s="9">
        <v>36678.02</v>
      </c>
      <c r="H50" s="9">
        <f t="shared" si="4"/>
        <v>0</v>
      </c>
    </row>
    <row r="51" spans="2:8" ht="12.75">
      <c r="B51" s="124" t="s">
        <v>435</v>
      </c>
      <c r="C51" s="9">
        <v>1131759.47</v>
      </c>
      <c r="D51" s="9">
        <v>478848.47</v>
      </c>
      <c r="E51" s="9">
        <f t="shared" si="3"/>
        <v>1610607.94</v>
      </c>
      <c r="F51" s="9">
        <v>1610607.94</v>
      </c>
      <c r="G51" s="9">
        <v>1608572.14</v>
      </c>
      <c r="H51" s="9">
        <f t="shared" si="4"/>
        <v>0</v>
      </c>
    </row>
    <row r="52" spans="2:8" ht="12.75">
      <c r="B52" s="124" t="s">
        <v>434</v>
      </c>
      <c r="C52" s="9">
        <v>163346</v>
      </c>
      <c r="D52" s="9">
        <v>89073.19</v>
      </c>
      <c r="E52" s="9">
        <f t="shared" si="3"/>
        <v>252419.19</v>
      </c>
      <c r="F52" s="9">
        <v>252419.19</v>
      </c>
      <c r="G52" s="9">
        <v>137165.05</v>
      </c>
      <c r="H52" s="9">
        <f t="shared" si="4"/>
        <v>0</v>
      </c>
    </row>
    <row r="53" spans="2:8" ht="12.75">
      <c r="B53" s="124" t="s">
        <v>433</v>
      </c>
      <c r="C53" s="9">
        <v>160847</v>
      </c>
      <c r="D53" s="9">
        <v>115117.72</v>
      </c>
      <c r="E53" s="9">
        <f t="shared" si="3"/>
        <v>275964.72</v>
      </c>
      <c r="F53" s="9">
        <v>275964.72</v>
      </c>
      <c r="G53" s="9">
        <v>141665.38</v>
      </c>
      <c r="H53" s="9">
        <f t="shared" si="4"/>
        <v>0</v>
      </c>
    </row>
    <row r="54" spans="2:8" ht="25.5">
      <c r="B54" s="124" t="s">
        <v>432</v>
      </c>
      <c r="C54" s="9">
        <v>180691</v>
      </c>
      <c r="D54" s="9">
        <v>137202.04</v>
      </c>
      <c r="E54" s="9">
        <f t="shared" si="3"/>
        <v>317893.04000000004</v>
      </c>
      <c r="F54" s="9">
        <v>317893.04</v>
      </c>
      <c r="G54" s="9">
        <v>163022.6</v>
      </c>
      <c r="H54" s="9">
        <f t="shared" si="4"/>
        <v>0</v>
      </c>
    </row>
    <row r="55" spans="2:8" ht="12.75">
      <c r="B55" s="124" t="s">
        <v>431</v>
      </c>
      <c r="C55" s="9">
        <v>173790</v>
      </c>
      <c r="D55" s="9">
        <v>70629.18</v>
      </c>
      <c r="E55" s="9">
        <f t="shared" si="3"/>
        <v>244419.18</v>
      </c>
      <c r="F55" s="9">
        <v>244419.18</v>
      </c>
      <c r="G55" s="9">
        <v>129165.04</v>
      </c>
      <c r="H55" s="9">
        <f t="shared" si="4"/>
        <v>0</v>
      </c>
    </row>
    <row r="56" spans="2:8" ht="12.75">
      <c r="B56" s="124" t="s">
        <v>430</v>
      </c>
      <c r="C56" s="9">
        <v>174678</v>
      </c>
      <c r="D56" s="9">
        <v>92591.16</v>
      </c>
      <c r="E56" s="9">
        <f t="shared" si="3"/>
        <v>267269.16000000003</v>
      </c>
      <c r="F56" s="9">
        <v>267269.16</v>
      </c>
      <c r="G56" s="9">
        <v>152015.02</v>
      </c>
      <c r="H56" s="9">
        <f t="shared" si="4"/>
        <v>0</v>
      </c>
    </row>
    <row r="57" spans="2:8" ht="12.75">
      <c r="B57" s="124" t="s">
        <v>429</v>
      </c>
      <c r="C57" s="9">
        <v>173194.5</v>
      </c>
      <c r="D57" s="9">
        <v>81858.37</v>
      </c>
      <c r="E57" s="9">
        <f t="shared" si="3"/>
        <v>255052.87</v>
      </c>
      <c r="F57" s="9">
        <v>255052.87</v>
      </c>
      <c r="G57" s="9">
        <v>134529.88</v>
      </c>
      <c r="H57" s="9">
        <f t="shared" si="4"/>
        <v>0</v>
      </c>
    </row>
    <row r="58" spans="2:8" ht="12.75">
      <c r="B58" s="124" t="s">
        <v>428</v>
      </c>
      <c r="C58" s="9">
        <v>428088</v>
      </c>
      <c r="D58" s="9">
        <v>629983.91</v>
      </c>
      <c r="E58" s="9">
        <f t="shared" si="3"/>
        <v>1058071.9100000001</v>
      </c>
      <c r="F58" s="9">
        <v>1058071.91</v>
      </c>
      <c r="G58" s="9">
        <v>344043.59</v>
      </c>
      <c r="H58" s="9">
        <f t="shared" si="4"/>
        <v>0</v>
      </c>
    </row>
    <row r="59" spans="2:8" ht="12.75">
      <c r="B59" s="124" t="s">
        <v>427</v>
      </c>
      <c r="C59" s="9">
        <v>495712.54</v>
      </c>
      <c r="D59" s="9">
        <v>100664.18</v>
      </c>
      <c r="E59" s="9">
        <f t="shared" si="3"/>
        <v>596376.72</v>
      </c>
      <c r="F59" s="9">
        <v>596376.72</v>
      </c>
      <c r="G59" s="9">
        <v>596376.72</v>
      </c>
      <c r="H59" s="9">
        <f t="shared" si="4"/>
        <v>0</v>
      </c>
    </row>
    <row r="60" spans="2:8" ht="12.75">
      <c r="B60" s="124" t="s">
        <v>426</v>
      </c>
      <c r="C60" s="9">
        <v>392517.37</v>
      </c>
      <c r="D60" s="9">
        <v>762388.97</v>
      </c>
      <c r="E60" s="9">
        <f t="shared" si="3"/>
        <v>1154906.3399999999</v>
      </c>
      <c r="F60" s="9">
        <v>1154906.34</v>
      </c>
      <c r="G60" s="9">
        <v>1154906.34</v>
      </c>
      <c r="H60" s="9">
        <f t="shared" si="4"/>
        <v>0</v>
      </c>
    </row>
    <row r="61" spans="2:8" ht="12.75">
      <c r="B61" s="124" t="s">
        <v>425</v>
      </c>
      <c r="C61" s="9">
        <v>2324844.46</v>
      </c>
      <c r="D61" s="9">
        <v>-542772.6</v>
      </c>
      <c r="E61" s="9">
        <f t="shared" si="3"/>
        <v>1782071.8599999999</v>
      </c>
      <c r="F61" s="9">
        <v>1782071.86</v>
      </c>
      <c r="G61" s="9">
        <v>1782071.86</v>
      </c>
      <c r="H61" s="9">
        <f t="shared" si="4"/>
        <v>0</v>
      </c>
    </row>
    <row r="62" spans="2:8" ht="12.75">
      <c r="B62" s="124" t="s">
        <v>424</v>
      </c>
      <c r="C62" s="9">
        <v>1425444</v>
      </c>
      <c r="D62" s="9">
        <v>-1192076.36</v>
      </c>
      <c r="E62" s="9">
        <f t="shared" si="3"/>
        <v>233367.6399999999</v>
      </c>
      <c r="F62" s="9">
        <v>233367.64</v>
      </c>
      <c r="G62" s="9">
        <v>233367.64</v>
      </c>
      <c r="H62" s="9">
        <f t="shared" si="4"/>
        <v>0</v>
      </c>
    </row>
    <row r="63" spans="2:8" ht="12.75">
      <c r="B63" s="124" t="s">
        <v>423</v>
      </c>
      <c r="C63" s="9">
        <v>0</v>
      </c>
      <c r="D63" s="9">
        <v>0</v>
      </c>
      <c r="E63" s="9">
        <f t="shared" si="3"/>
        <v>0</v>
      </c>
      <c r="F63" s="9">
        <v>0</v>
      </c>
      <c r="G63" s="9">
        <v>0</v>
      </c>
      <c r="H63" s="9">
        <f t="shared" si="4"/>
        <v>0</v>
      </c>
    </row>
    <row r="64" spans="2:8" ht="12.75">
      <c r="B64" s="124" t="s">
        <v>422</v>
      </c>
      <c r="C64" s="9">
        <v>148731</v>
      </c>
      <c r="D64" s="9">
        <v>-45828.8</v>
      </c>
      <c r="E64" s="9">
        <f t="shared" si="3"/>
        <v>102902.2</v>
      </c>
      <c r="F64" s="9">
        <v>102902.2</v>
      </c>
      <c r="G64" s="9">
        <v>102902.2</v>
      </c>
      <c r="H64" s="9">
        <f t="shared" si="4"/>
        <v>0</v>
      </c>
    </row>
    <row r="65" spans="2:8" ht="12.75">
      <c r="B65" s="124" t="s">
        <v>421</v>
      </c>
      <c r="C65" s="9">
        <v>776005</v>
      </c>
      <c r="D65" s="9">
        <v>76061.94</v>
      </c>
      <c r="E65" s="9">
        <f t="shared" si="3"/>
        <v>852066.94</v>
      </c>
      <c r="F65" s="9">
        <v>852066.94</v>
      </c>
      <c r="G65" s="9">
        <v>852066.94</v>
      </c>
      <c r="H65" s="9">
        <f t="shared" si="4"/>
        <v>0</v>
      </c>
    </row>
    <row r="66" spans="2:8" ht="12.75">
      <c r="B66" s="124" t="s">
        <v>420</v>
      </c>
      <c r="C66" s="9">
        <v>5166</v>
      </c>
      <c r="D66" s="9">
        <v>-981.88</v>
      </c>
      <c r="E66" s="9">
        <f t="shared" si="3"/>
        <v>4184.12</v>
      </c>
      <c r="F66" s="9">
        <v>4184.12</v>
      </c>
      <c r="G66" s="9">
        <v>4184.12</v>
      </c>
      <c r="H66" s="9">
        <f t="shared" si="4"/>
        <v>0</v>
      </c>
    </row>
    <row r="67" spans="2:8" ht="12.75">
      <c r="B67" s="124" t="s">
        <v>419</v>
      </c>
      <c r="C67" s="9">
        <v>2099335.67</v>
      </c>
      <c r="D67" s="9">
        <v>-145772.78</v>
      </c>
      <c r="E67" s="9">
        <f t="shared" si="3"/>
        <v>1953562.89</v>
      </c>
      <c r="F67" s="9">
        <v>1953562.89</v>
      </c>
      <c r="G67" s="9">
        <v>1953562.89</v>
      </c>
      <c r="H67" s="9">
        <f t="shared" si="4"/>
        <v>0</v>
      </c>
    </row>
    <row r="68" spans="2:8" ht="12.75">
      <c r="B68" s="124" t="s">
        <v>418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24" t="s">
        <v>417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24" t="s">
        <v>416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24" t="s">
        <v>415</v>
      </c>
      <c r="C71" s="9">
        <v>3372771.52</v>
      </c>
      <c r="D71" s="9">
        <v>3602962.35</v>
      </c>
      <c r="E71" s="9">
        <f t="shared" si="3"/>
        <v>6975733.87</v>
      </c>
      <c r="F71" s="9">
        <v>6975733.87</v>
      </c>
      <c r="G71" s="9">
        <v>4705024.2</v>
      </c>
      <c r="H71" s="9">
        <f t="shared" si="4"/>
        <v>0</v>
      </c>
    </row>
    <row r="72" spans="2:8" ht="12.75">
      <c r="B72" s="124" t="s">
        <v>414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24" t="s">
        <v>413</v>
      </c>
      <c r="C73" s="9">
        <v>0</v>
      </c>
      <c r="D73" s="9">
        <v>87644.42</v>
      </c>
      <c r="E73" s="9">
        <f t="shared" si="3"/>
        <v>87644.42</v>
      </c>
      <c r="F73" s="9">
        <v>87644.42</v>
      </c>
      <c r="G73" s="9">
        <v>87644.42</v>
      </c>
      <c r="H73" s="9">
        <f t="shared" si="4"/>
        <v>0</v>
      </c>
    </row>
    <row r="74" spans="2:8" ht="12.75">
      <c r="B74" s="124" t="s">
        <v>412</v>
      </c>
      <c r="C74" s="9">
        <v>0</v>
      </c>
      <c r="D74" s="9">
        <v>0</v>
      </c>
      <c r="E74" s="9">
        <f aca="true" t="shared" si="5" ref="E74:E94">C74+D74</f>
        <v>0</v>
      </c>
      <c r="F74" s="9">
        <v>0</v>
      </c>
      <c r="G74" s="9">
        <v>0</v>
      </c>
      <c r="H74" s="9">
        <f aca="true" t="shared" si="6" ref="H74:H94">E74-F74</f>
        <v>0</v>
      </c>
    </row>
    <row r="75" spans="2:8" ht="12.75">
      <c r="B75" s="124" t="s">
        <v>411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24" t="s">
        <v>410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24" t="s">
        <v>409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24" t="s">
        <v>408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24" t="s">
        <v>407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24" t="s">
        <v>406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24" t="s">
        <v>405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24" t="s">
        <v>404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24" t="s">
        <v>403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24" t="s">
        <v>402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24" t="s">
        <v>401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24" t="s">
        <v>400</v>
      </c>
      <c r="C86" s="9">
        <v>0</v>
      </c>
      <c r="D86" s="9">
        <v>10859291</v>
      </c>
      <c r="E86" s="9">
        <f t="shared" si="5"/>
        <v>10859291</v>
      </c>
      <c r="F86" s="9">
        <v>10859291</v>
      </c>
      <c r="G86" s="9">
        <v>10859291</v>
      </c>
      <c r="H86" s="9">
        <f t="shared" si="6"/>
        <v>0</v>
      </c>
    </row>
    <row r="87" spans="2:8" ht="25.5">
      <c r="B87" s="124" t="s">
        <v>399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24" t="s">
        <v>398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24" t="s">
        <v>397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24" t="s">
        <v>396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24" t="s">
        <v>395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25.5">
      <c r="B92" s="124" t="s">
        <v>394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24" t="s">
        <v>393</v>
      </c>
      <c r="C93" s="9">
        <v>0</v>
      </c>
      <c r="D93" s="9">
        <v>0</v>
      </c>
      <c r="E93" s="9">
        <f t="shared" si="5"/>
        <v>0</v>
      </c>
      <c r="F93" s="9">
        <v>0</v>
      </c>
      <c r="G93" s="9">
        <v>0</v>
      </c>
      <c r="H93" s="9">
        <f t="shared" si="6"/>
        <v>0</v>
      </c>
    </row>
    <row r="94" spans="2:8" ht="12.75">
      <c r="B94" s="124" t="s">
        <v>392</v>
      </c>
      <c r="C94" s="9">
        <v>5000000</v>
      </c>
      <c r="D94" s="9">
        <v>2559841.08</v>
      </c>
      <c r="E94" s="9">
        <f t="shared" si="5"/>
        <v>7559841.08</v>
      </c>
      <c r="F94" s="9">
        <v>5703672.38</v>
      </c>
      <c r="G94" s="9">
        <v>5337629.5</v>
      </c>
      <c r="H94" s="9">
        <f t="shared" si="6"/>
        <v>1856168.7000000002</v>
      </c>
    </row>
    <row r="95" spans="2:8" ht="12.75">
      <c r="B95" s="128" t="s">
        <v>477</v>
      </c>
      <c r="C95" s="127">
        <f aca="true" t="shared" si="7" ref="C95:H95">SUM(C96:C180)</f>
        <v>6063054014.000001</v>
      </c>
      <c r="D95" s="127">
        <f t="shared" si="7"/>
        <v>32867214.130000014</v>
      </c>
      <c r="E95" s="127">
        <f t="shared" si="7"/>
        <v>6095921228.13</v>
      </c>
      <c r="F95" s="127">
        <f t="shared" si="7"/>
        <v>6094954949</v>
      </c>
      <c r="G95" s="127">
        <f t="shared" si="7"/>
        <v>6065512534.93</v>
      </c>
      <c r="H95" s="127">
        <f t="shared" si="7"/>
        <v>966279.1299999994</v>
      </c>
    </row>
    <row r="96" spans="2:8" ht="12.75">
      <c r="B96" s="125" t="s">
        <v>476</v>
      </c>
      <c r="C96" s="126">
        <v>394806</v>
      </c>
      <c r="D96" s="126">
        <v>-74910.32</v>
      </c>
      <c r="E96" s="126">
        <f aca="true" t="shared" si="8" ref="E96:E127">C96+D96</f>
        <v>319895.68</v>
      </c>
      <c r="F96" s="126">
        <v>319895.68</v>
      </c>
      <c r="G96" s="126">
        <v>175910.68</v>
      </c>
      <c r="H96" s="88">
        <f aca="true" t="shared" si="9" ref="H96:H127">E96-F96</f>
        <v>0</v>
      </c>
    </row>
    <row r="97" spans="2:8" ht="12.75">
      <c r="B97" s="125" t="s">
        <v>475</v>
      </c>
      <c r="C97" s="126">
        <v>210670</v>
      </c>
      <c r="D97" s="126">
        <v>-140973.61</v>
      </c>
      <c r="E97" s="126">
        <f t="shared" si="8"/>
        <v>69696.39000000001</v>
      </c>
      <c r="F97" s="126">
        <v>69696.39</v>
      </c>
      <c r="G97" s="126">
        <v>46136.79</v>
      </c>
      <c r="H97" s="88">
        <f t="shared" si="9"/>
        <v>0</v>
      </c>
    </row>
    <row r="98" spans="2:8" ht="12.75">
      <c r="B98" s="125" t="s">
        <v>474</v>
      </c>
      <c r="C98" s="126">
        <v>625400</v>
      </c>
      <c r="D98" s="126">
        <v>-550334.92</v>
      </c>
      <c r="E98" s="126">
        <f t="shared" si="8"/>
        <v>75065.07999999996</v>
      </c>
      <c r="F98" s="126">
        <v>75065.08</v>
      </c>
      <c r="G98" s="126">
        <v>46529.08</v>
      </c>
      <c r="H98" s="88">
        <f t="shared" si="9"/>
        <v>0</v>
      </c>
    </row>
    <row r="99" spans="2:8" ht="12.75">
      <c r="B99" s="125" t="s">
        <v>473</v>
      </c>
      <c r="C99" s="126">
        <v>0</v>
      </c>
      <c r="D99" s="126">
        <v>0</v>
      </c>
      <c r="E99" s="126">
        <f t="shared" si="8"/>
        <v>0</v>
      </c>
      <c r="F99" s="126">
        <v>0</v>
      </c>
      <c r="G99" s="126">
        <v>0</v>
      </c>
      <c r="H99" s="88">
        <f t="shared" si="9"/>
        <v>0</v>
      </c>
    </row>
    <row r="100" spans="2:8" ht="12.75">
      <c r="B100" s="125" t="s">
        <v>472</v>
      </c>
      <c r="C100" s="9">
        <v>8400</v>
      </c>
      <c r="D100" s="9">
        <v>15153.64</v>
      </c>
      <c r="E100" s="9">
        <f t="shared" si="8"/>
        <v>23553.64</v>
      </c>
      <c r="F100" s="9">
        <v>23553.64</v>
      </c>
      <c r="G100" s="9">
        <v>11083.64</v>
      </c>
      <c r="H100" s="88">
        <f t="shared" si="9"/>
        <v>0</v>
      </c>
    </row>
    <row r="101" spans="2:8" ht="12.75">
      <c r="B101" s="125" t="s">
        <v>471</v>
      </c>
      <c r="C101" s="9">
        <v>331604</v>
      </c>
      <c r="D101" s="9">
        <v>-206743.64</v>
      </c>
      <c r="E101" s="9">
        <f t="shared" si="8"/>
        <v>124860.35999999999</v>
      </c>
      <c r="F101" s="9">
        <v>124860.36</v>
      </c>
      <c r="G101" s="9">
        <v>44066.36</v>
      </c>
      <c r="H101" s="88">
        <f t="shared" si="9"/>
        <v>0</v>
      </c>
    </row>
    <row r="102" spans="2:8" ht="12.75">
      <c r="B102" s="125" t="s">
        <v>470</v>
      </c>
      <c r="C102" s="9">
        <v>6024</v>
      </c>
      <c r="D102" s="9">
        <v>-6024</v>
      </c>
      <c r="E102" s="9">
        <f t="shared" si="8"/>
        <v>0</v>
      </c>
      <c r="F102" s="9">
        <v>0</v>
      </c>
      <c r="G102" s="9">
        <v>0</v>
      </c>
      <c r="H102" s="88">
        <f t="shared" si="9"/>
        <v>0</v>
      </c>
    </row>
    <row r="103" spans="2:8" ht="12.75">
      <c r="B103" s="125" t="s">
        <v>469</v>
      </c>
      <c r="C103" s="9">
        <v>3144684</v>
      </c>
      <c r="D103" s="9">
        <v>-613201.09</v>
      </c>
      <c r="E103" s="9">
        <f t="shared" si="8"/>
        <v>2531482.91</v>
      </c>
      <c r="F103" s="9">
        <v>2531482.91</v>
      </c>
      <c r="G103" s="9">
        <v>2531482.91</v>
      </c>
      <c r="H103" s="88">
        <f t="shared" si="9"/>
        <v>0</v>
      </c>
    </row>
    <row r="104" spans="2:8" ht="12.75">
      <c r="B104" s="124" t="s">
        <v>468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88">
        <f t="shared" si="9"/>
        <v>0</v>
      </c>
    </row>
    <row r="105" spans="2:8" ht="12.75">
      <c r="B105" s="124" t="s">
        <v>467</v>
      </c>
      <c r="C105" s="9">
        <v>155292</v>
      </c>
      <c r="D105" s="9">
        <v>-29100.46</v>
      </c>
      <c r="E105" s="9">
        <f t="shared" si="8"/>
        <v>126191.54000000001</v>
      </c>
      <c r="F105" s="9">
        <v>126191.54</v>
      </c>
      <c r="G105" s="9">
        <v>118846.42</v>
      </c>
      <c r="H105" s="88">
        <f t="shared" si="9"/>
        <v>0</v>
      </c>
    </row>
    <row r="106" spans="2:8" ht="12.75">
      <c r="B106" s="124" t="s">
        <v>466</v>
      </c>
      <c r="C106" s="9">
        <v>408400</v>
      </c>
      <c r="D106" s="9">
        <v>-322784.29</v>
      </c>
      <c r="E106" s="9">
        <f t="shared" si="8"/>
        <v>85615.71000000002</v>
      </c>
      <c r="F106" s="9">
        <v>85615.71</v>
      </c>
      <c r="G106" s="9">
        <v>85615.71</v>
      </c>
      <c r="H106" s="88">
        <f t="shared" si="9"/>
        <v>0</v>
      </c>
    </row>
    <row r="107" spans="2:8" ht="12.75">
      <c r="B107" s="124" t="s">
        <v>465</v>
      </c>
      <c r="C107" s="9">
        <v>237416</v>
      </c>
      <c r="D107" s="9">
        <v>-183817.48</v>
      </c>
      <c r="E107" s="9">
        <f t="shared" si="8"/>
        <v>53598.51999999999</v>
      </c>
      <c r="F107" s="9">
        <v>53598.52</v>
      </c>
      <c r="G107" s="9">
        <v>53598.52</v>
      </c>
      <c r="H107" s="88">
        <f t="shared" si="9"/>
        <v>0</v>
      </c>
    </row>
    <row r="108" spans="2:8" ht="12.75">
      <c r="B108" s="124" t="s">
        <v>464</v>
      </c>
      <c r="C108" s="9">
        <v>32617600</v>
      </c>
      <c r="D108" s="9">
        <v>1292374.66</v>
      </c>
      <c r="E108" s="9">
        <f t="shared" si="8"/>
        <v>33909974.66</v>
      </c>
      <c r="F108" s="9">
        <v>33909974.66</v>
      </c>
      <c r="G108" s="9">
        <v>30128635.51</v>
      </c>
      <c r="H108" s="88">
        <f t="shared" si="9"/>
        <v>0</v>
      </c>
    </row>
    <row r="109" spans="2:8" ht="12.75">
      <c r="B109" s="124" t="s">
        <v>463</v>
      </c>
      <c r="C109" s="9">
        <v>8000</v>
      </c>
      <c r="D109" s="9">
        <v>20809.51</v>
      </c>
      <c r="E109" s="9">
        <f t="shared" si="8"/>
        <v>28809.51</v>
      </c>
      <c r="F109" s="9">
        <v>28809.51</v>
      </c>
      <c r="G109" s="9">
        <v>28809.51</v>
      </c>
      <c r="H109" s="88">
        <f t="shared" si="9"/>
        <v>0</v>
      </c>
    </row>
    <row r="110" spans="2:8" ht="12.75">
      <c r="B110" s="124" t="s">
        <v>462</v>
      </c>
      <c r="C110" s="9">
        <v>117952</v>
      </c>
      <c r="D110" s="9">
        <v>-6246.69</v>
      </c>
      <c r="E110" s="9">
        <f t="shared" si="8"/>
        <v>111705.31</v>
      </c>
      <c r="F110" s="9">
        <v>111705.31</v>
      </c>
      <c r="G110" s="9">
        <v>111705.31</v>
      </c>
      <c r="H110" s="88">
        <f t="shared" si="9"/>
        <v>0</v>
      </c>
    </row>
    <row r="111" spans="2:8" ht="12.75">
      <c r="B111" s="124" t="s">
        <v>461</v>
      </c>
      <c r="C111" s="9">
        <v>77000</v>
      </c>
      <c r="D111" s="9">
        <v>-47073.4</v>
      </c>
      <c r="E111" s="9">
        <f t="shared" si="8"/>
        <v>29926.6</v>
      </c>
      <c r="F111" s="9">
        <v>29926.6</v>
      </c>
      <c r="G111" s="9">
        <v>29926.6</v>
      </c>
      <c r="H111" s="88">
        <f t="shared" si="9"/>
        <v>0</v>
      </c>
    </row>
    <row r="112" spans="2:8" ht="12.75">
      <c r="B112" s="124" t="s">
        <v>460</v>
      </c>
      <c r="C112" s="9">
        <v>435669617.03</v>
      </c>
      <c r="D112" s="9">
        <v>-49721926.67</v>
      </c>
      <c r="E112" s="9">
        <f t="shared" si="8"/>
        <v>385947690.35999995</v>
      </c>
      <c r="F112" s="9">
        <v>385947690.36</v>
      </c>
      <c r="G112" s="9">
        <v>385936739.96</v>
      </c>
      <c r="H112" s="88">
        <f t="shared" si="9"/>
        <v>0</v>
      </c>
    </row>
    <row r="113" spans="2:8" ht="12.75">
      <c r="B113" s="124" t="s">
        <v>459</v>
      </c>
      <c r="C113" s="9">
        <v>631188</v>
      </c>
      <c r="D113" s="9">
        <v>-373728.81</v>
      </c>
      <c r="E113" s="9">
        <f t="shared" si="8"/>
        <v>257459.19</v>
      </c>
      <c r="F113" s="9">
        <v>257459.19</v>
      </c>
      <c r="G113" s="9">
        <v>235343.79</v>
      </c>
      <c r="H113" s="88">
        <f t="shared" si="9"/>
        <v>0</v>
      </c>
    </row>
    <row r="114" spans="2:8" ht="12.75">
      <c r="B114" s="124" t="s">
        <v>458</v>
      </c>
      <c r="C114" s="9">
        <v>7012444</v>
      </c>
      <c r="D114" s="9">
        <v>-2265551</v>
      </c>
      <c r="E114" s="9">
        <f t="shared" si="8"/>
        <v>4746893</v>
      </c>
      <c r="F114" s="9">
        <v>4746893</v>
      </c>
      <c r="G114" s="9">
        <v>4593819.4</v>
      </c>
      <c r="H114" s="88">
        <f t="shared" si="9"/>
        <v>0</v>
      </c>
    </row>
    <row r="115" spans="2:8" ht="12.75">
      <c r="B115" s="124" t="s">
        <v>457</v>
      </c>
      <c r="C115" s="9">
        <v>165109</v>
      </c>
      <c r="D115" s="9">
        <v>123269.24</v>
      </c>
      <c r="E115" s="9">
        <f t="shared" si="8"/>
        <v>288378.24</v>
      </c>
      <c r="F115" s="9">
        <v>288378.24</v>
      </c>
      <c r="G115" s="9">
        <v>228673.04</v>
      </c>
      <c r="H115" s="88">
        <f t="shared" si="9"/>
        <v>0</v>
      </c>
    </row>
    <row r="116" spans="2:8" ht="12.75">
      <c r="B116" s="124" t="s">
        <v>456</v>
      </c>
      <c r="C116" s="9">
        <v>1374406</v>
      </c>
      <c r="D116" s="9">
        <v>-853497.65</v>
      </c>
      <c r="E116" s="9">
        <f t="shared" si="8"/>
        <v>520908.35</v>
      </c>
      <c r="F116" s="9">
        <v>520908.35</v>
      </c>
      <c r="G116" s="9">
        <v>520908.35</v>
      </c>
      <c r="H116" s="88">
        <f t="shared" si="9"/>
        <v>0</v>
      </c>
    </row>
    <row r="117" spans="2:8" ht="12.75">
      <c r="B117" s="124" t="s">
        <v>455</v>
      </c>
      <c r="C117" s="9">
        <v>182800</v>
      </c>
      <c r="D117" s="9">
        <v>-8571.1</v>
      </c>
      <c r="E117" s="9">
        <f t="shared" si="8"/>
        <v>174228.9</v>
      </c>
      <c r="F117" s="9">
        <v>174228.9</v>
      </c>
      <c r="G117" s="9">
        <v>113804.5</v>
      </c>
      <c r="H117" s="88">
        <f t="shared" si="9"/>
        <v>0</v>
      </c>
    </row>
    <row r="118" spans="2:8" ht="12.75">
      <c r="B118" s="124" t="s">
        <v>454</v>
      </c>
      <c r="C118" s="9">
        <v>154464</v>
      </c>
      <c r="D118" s="9">
        <v>43138.67</v>
      </c>
      <c r="E118" s="9">
        <f t="shared" si="8"/>
        <v>197602.66999999998</v>
      </c>
      <c r="F118" s="9">
        <v>197602.67</v>
      </c>
      <c r="G118" s="9">
        <v>197602.67</v>
      </c>
      <c r="H118" s="88">
        <f t="shared" si="9"/>
        <v>0</v>
      </c>
    </row>
    <row r="119" spans="2:8" ht="12.75">
      <c r="B119" s="124" t="s">
        <v>453</v>
      </c>
      <c r="C119" s="9">
        <v>0</v>
      </c>
      <c r="D119" s="9">
        <v>0</v>
      </c>
      <c r="E119" s="9">
        <f t="shared" si="8"/>
        <v>0</v>
      </c>
      <c r="F119" s="9">
        <v>0</v>
      </c>
      <c r="G119" s="9">
        <v>0</v>
      </c>
      <c r="H119" s="88">
        <f t="shared" si="9"/>
        <v>0</v>
      </c>
    </row>
    <row r="120" spans="2:8" ht="12.75">
      <c r="B120" s="124" t="s">
        <v>452</v>
      </c>
      <c r="C120" s="9">
        <v>235604</v>
      </c>
      <c r="D120" s="9">
        <v>-177643.22</v>
      </c>
      <c r="E120" s="9">
        <f t="shared" si="8"/>
        <v>57960.78</v>
      </c>
      <c r="F120" s="9">
        <v>57960.78</v>
      </c>
      <c r="G120" s="9">
        <v>50142.38</v>
      </c>
      <c r="H120" s="88">
        <f t="shared" si="9"/>
        <v>0</v>
      </c>
    </row>
    <row r="121" spans="2:8" ht="12.75">
      <c r="B121" s="124" t="s">
        <v>451</v>
      </c>
      <c r="C121" s="9">
        <v>0</v>
      </c>
      <c r="D121" s="9">
        <v>0</v>
      </c>
      <c r="E121" s="9">
        <f t="shared" si="8"/>
        <v>0</v>
      </c>
      <c r="F121" s="9">
        <v>0</v>
      </c>
      <c r="G121" s="9">
        <v>0</v>
      </c>
      <c r="H121" s="88">
        <f t="shared" si="9"/>
        <v>0</v>
      </c>
    </row>
    <row r="122" spans="2:8" ht="12.75">
      <c r="B122" s="124" t="s">
        <v>450</v>
      </c>
      <c r="C122" s="9">
        <v>408820</v>
      </c>
      <c r="D122" s="9">
        <v>-192216.08</v>
      </c>
      <c r="E122" s="9">
        <f t="shared" si="8"/>
        <v>216603.92</v>
      </c>
      <c r="F122" s="9">
        <v>216603.92</v>
      </c>
      <c r="G122" s="9">
        <v>216603.92</v>
      </c>
      <c r="H122" s="88">
        <f t="shared" si="9"/>
        <v>0</v>
      </c>
    </row>
    <row r="123" spans="2:8" ht="12.75">
      <c r="B123" s="124" t="s">
        <v>449</v>
      </c>
      <c r="C123" s="9">
        <v>813944</v>
      </c>
      <c r="D123" s="9">
        <v>-569587.25</v>
      </c>
      <c r="E123" s="9">
        <f t="shared" si="8"/>
        <v>244356.75</v>
      </c>
      <c r="F123" s="9">
        <v>244356.75</v>
      </c>
      <c r="G123" s="9">
        <v>244356.75</v>
      </c>
      <c r="H123" s="88">
        <f t="shared" si="9"/>
        <v>0</v>
      </c>
    </row>
    <row r="124" spans="2:8" ht="12.75">
      <c r="B124" s="124" t="s">
        <v>448</v>
      </c>
      <c r="C124" s="9">
        <v>1405255</v>
      </c>
      <c r="D124" s="9">
        <v>-1405255</v>
      </c>
      <c r="E124" s="9">
        <f t="shared" si="8"/>
        <v>0</v>
      </c>
      <c r="F124" s="9">
        <v>0</v>
      </c>
      <c r="G124" s="9">
        <v>0</v>
      </c>
      <c r="H124" s="88">
        <f t="shared" si="9"/>
        <v>0</v>
      </c>
    </row>
    <row r="125" spans="2:8" ht="12.75">
      <c r="B125" s="124" t="s">
        <v>447</v>
      </c>
      <c r="C125" s="9">
        <v>116293919.86</v>
      </c>
      <c r="D125" s="9">
        <v>-36379799.92</v>
      </c>
      <c r="E125" s="9">
        <f t="shared" si="8"/>
        <v>79914119.94</v>
      </c>
      <c r="F125" s="9">
        <v>79914119.94</v>
      </c>
      <c r="G125" s="9">
        <v>79862215.74</v>
      </c>
      <c r="H125" s="88">
        <f t="shared" si="9"/>
        <v>0</v>
      </c>
    </row>
    <row r="126" spans="2:8" ht="12.75">
      <c r="B126" s="124" t="s">
        <v>446</v>
      </c>
      <c r="C126" s="9">
        <v>2730060</v>
      </c>
      <c r="D126" s="9">
        <v>-638090.9</v>
      </c>
      <c r="E126" s="9">
        <f t="shared" si="8"/>
        <v>2091969.1</v>
      </c>
      <c r="F126" s="9">
        <v>2091969.1</v>
      </c>
      <c r="G126" s="9">
        <v>1918839.01</v>
      </c>
      <c r="H126" s="88">
        <f t="shared" si="9"/>
        <v>0</v>
      </c>
    </row>
    <row r="127" spans="2:8" ht="12.75">
      <c r="B127" s="124" t="s">
        <v>445</v>
      </c>
      <c r="C127" s="9">
        <v>3145500</v>
      </c>
      <c r="D127" s="9">
        <v>-1396833.25</v>
      </c>
      <c r="E127" s="9">
        <f t="shared" si="8"/>
        <v>1748666.75</v>
      </c>
      <c r="F127" s="9">
        <v>1748666.75</v>
      </c>
      <c r="G127" s="9">
        <v>1562817.16</v>
      </c>
      <c r="H127" s="88">
        <f t="shared" si="9"/>
        <v>0</v>
      </c>
    </row>
    <row r="128" spans="2:8" ht="12.75">
      <c r="B128" s="124" t="s">
        <v>444</v>
      </c>
      <c r="C128" s="9">
        <v>3113500</v>
      </c>
      <c r="D128" s="9">
        <v>-1040826.91</v>
      </c>
      <c r="E128" s="9">
        <f aca="true" t="shared" si="10" ref="E128:E159">C128+D128</f>
        <v>2072673.0899999999</v>
      </c>
      <c r="F128" s="9">
        <v>2072673.09</v>
      </c>
      <c r="G128" s="9">
        <v>1884998.82</v>
      </c>
      <c r="H128" s="88">
        <f aca="true" t="shared" si="11" ref="H128:H159">E128-F128</f>
        <v>0</v>
      </c>
    </row>
    <row r="129" spans="2:8" ht="12.75">
      <c r="B129" s="124" t="s">
        <v>443</v>
      </c>
      <c r="C129" s="9">
        <v>3133160</v>
      </c>
      <c r="D129" s="9">
        <v>-1711494.94</v>
      </c>
      <c r="E129" s="9">
        <f t="shared" si="10"/>
        <v>1421665.06</v>
      </c>
      <c r="F129" s="9">
        <v>1421665.06</v>
      </c>
      <c r="G129" s="9">
        <v>1246808.09</v>
      </c>
      <c r="H129" s="88">
        <f t="shared" si="11"/>
        <v>0</v>
      </c>
    </row>
    <row r="130" spans="2:8" ht="12.75">
      <c r="B130" s="124" t="s">
        <v>442</v>
      </c>
      <c r="C130" s="9">
        <v>3173560</v>
      </c>
      <c r="D130" s="9">
        <v>-1936854.56</v>
      </c>
      <c r="E130" s="9">
        <f t="shared" si="10"/>
        <v>1236705.44</v>
      </c>
      <c r="F130" s="9">
        <v>1236705.44</v>
      </c>
      <c r="G130" s="9">
        <v>1049662.21</v>
      </c>
      <c r="H130" s="88">
        <f t="shared" si="11"/>
        <v>0</v>
      </c>
    </row>
    <row r="131" spans="2:8" ht="12.75">
      <c r="B131" s="124" t="s">
        <v>441</v>
      </c>
      <c r="C131" s="9">
        <v>3173500</v>
      </c>
      <c r="D131" s="9">
        <v>-1726002.01</v>
      </c>
      <c r="E131" s="9">
        <f t="shared" si="10"/>
        <v>1447497.99</v>
      </c>
      <c r="F131" s="9">
        <v>1446943.43</v>
      </c>
      <c r="G131" s="9">
        <v>1265061.02</v>
      </c>
      <c r="H131" s="88">
        <f t="shared" si="11"/>
        <v>554.5600000000559</v>
      </c>
    </row>
    <row r="132" spans="2:8" ht="12.75">
      <c r="B132" s="124" t="s">
        <v>440</v>
      </c>
      <c r="C132" s="9">
        <v>684172319.33</v>
      </c>
      <c r="D132" s="9">
        <v>-9349804.78</v>
      </c>
      <c r="E132" s="9">
        <f t="shared" si="10"/>
        <v>674822514.5500001</v>
      </c>
      <c r="F132" s="9">
        <v>674822514.55</v>
      </c>
      <c r="G132" s="9">
        <v>674822514.55</v>
      </c>
      <c r="H132" s="88">
        <f t="shared" si="11"/>
        <v>0</v>
      </c>
    </row>
    <row r="133" spans="2:8" ht="12.75">
      <c r="B133" s="124" t="s">
        <v>439</v>
      </c>
      <c r="C133" s="9">
        <v>601600</v>
      </c>
      <c r="D133" s="9">
        <v>-473128.05</v>
      </c>
      <c r="E133" s="9">
        <f t="shared" si="10"/>
        <v>128471.95000000001</v>
      </c>
      <c r="F133" s="9">
        <v>128471.95</v>
      </c>
      <c r="G133" s="9">
        <v>84879.15</v>
      </c>
      <c r="H133" s="88">
        <f t="shared" si="11"/>
        <v>0</v>
      </c>
    </row>
    <row r="134" spans="2:8" ht="12.75">
      <c r="B134" s="124" t="s">
        <v>438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88">
        <f t="shared" si="11"/>
        <v>0</v>
      </c>
    </row>
    <row r="135" spans="2:8" ht="12.75">
      <c r="B135" s="124" t="s">
        <v>437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88">
        <f t="shared" si="11"/>
        <v>0</v>
      </c>
    </row>
    <row r="136" spans="2:8" ht="12.75">
      <c r="B136" s="124" t="s">
        <v>436</v>
      </c>
      <c r="C136" s="9">
        <v>23816686.65</v>
      </c>
      <c r="D136" s="9">
        <v>-18865465.5</v>
      </c>
      <c r="E136" s="9">
        <f t="shared" si="10"/>
        <v>4951221.1499999985</v>
      </c>
      <c r="F136" s="9">
        <v>4951221.15</v>
      </c>
      <c r="G136" s="9">
        <v>4951221.15</v>
      </c>
      <c r="H136" s="88">
        <f t="shared" si="11"/>
        <v>0</v>
      </c>
    </row>
    <row r="137" spans="2:8" ht="12.75">
      <c r="B137" s="124" t="s">
        <v>435</v>
      </c>
      <c r="C137" s="9">
        <v>1864570931.34</v>
      </c>
      <c r="D137" s="9">
        <v>178892733.74</v>
      </c>
      <c r="E137" s="9">
        <f t="shared" si="10"/>
        <v>2043463665.08</v>
      </c>
      <c r="F137" s="9">
        <v>2043463665.08</v>
      </c>
      <c r="G137" s="9">
        <v>2043463665.08</v>
      </c>
      <c r="H137" s="88">
        <f t="shared" si="11"/>
        <v>0</v>
      </c>
    </row>
    <row r="138" spans="2:8" ht="12.75">
      <c r="B138" s="124" t="s">
        <v>434</v>
      </c>
      <c r="C138" s="9">
        <v>3130700</v>
      </c>
      <c r="D138" s="9">
        <v>-235544.58</v>
      </c>
      <c r="E138" s="9">
        <f t="shared" si="10"/>
        <v>2895155.42</v>
      </c>
      <c r="F138" s="9">
        <v>2895155.42</v>
      </c>
      <c r="G138" s="9">
        <v>2186504.08</v>
      </c>
      <c r="H138" s="88">
        <f t="shared" si="11"/>
        <v>0</v>
      </c>
    </row>
    <row r="139" spans="2:8" ht="12.75">
      <c r="B139" s="124" t="s">
        <v>433</v>
      </c>
      <c r="C139" s="9">
        <v>3136200</v>
      </c>
      <c r="D139" s="9">
        <v>-584571.76</v>
      </c>
      <c r="E139" s="9">
        <f t="shared" si="10"/>
        <v>2551628.24</v>
      </c>
      <c r="F139" s="9">
        <v>2551628.24</v>
      </c>
      <c r="G139" s="9">
        <v>1842591.02</v>
      </c>
      <c r="H139" s="88">
        <f t="shared" si="11"/>
        <v>0</v>
      </c>
    </row>
    <row r="140" spans="2:8" ht="25.5">
      <c r="B140" s="124" t="s">
        <v>432</v>
      </c>
      <c r="C140" s="9">
        <v>3180700</v>
      </c>
      <c r="D140" s="9">
        <v>-1031695.98</v>
      </c>
      <c r="E140" s="9">
        <f t="shared" si="10"/>
        <v>2149004.02</v>
      </c>
      <c r="F140" s="9">
        <v>2149004.02</v>
      </c>
      <c r="G140" s="9">
        <v>1432035</v>
      </c>
      <c r="H140" s="88">
        <f t="shared" si="11"/>
        <v>0</v>
      </c>
    </row>
    <row r="141" spans="2:8" ht="12.75">
      <c r="B141" s="124" t="s">
        <v>431</v>
      </c>
      <c r="C141" s="9">
        <v>3137700</v>
      </c>
      <c r="D141" s="9">
        <v>-440728.99</v>
      </c>
      <c r="E141" s="9">
        <f t="shared" si="10"/>
        <v>2696971.01</v>
      </c>
      <c r="F141" s="9">
        <v>2696971.01</v>
      </c>
      <c r="G141" s="9">
        <v>1994270.25</v>
      </c>
      <c r="H141" s="88">
        <f t="shared" si="11"/>
        <v>0</v>
      </c>
    </row>
    <row r="142" spans="2:8" ht="12.75">
      <c r="B142" s="124" t="s">
        <v>430</v>
      </c>
      <c r="C142" s="9">
        <v>3125700</v>
      </c>
      <c r="D142" s="9">
        <v>-309495.4</v>
      </c>
      <c r="E142" s="9">
        <f t="shared" si="10"/>
        <v>2816204.6</v>
      </c>
      <c r="F142" s="9">
        <v>2816204.6</v>
      </c>
      <c r="G142" s="9">
        <v>2107553.26</v>
      </c>
      <c r="H142" s="88">
        <f t="shared" si="11"/>
        <v>0</v>
      </c>
    </row>
    <row r="143" spans="2:8" ht="12.75">
      <c r="B143" s="124" t="s">
        <v>429</v>
      </c>
      <c r="C143" s="9">
        <v>3158471</v>
      </c>
      <c r="D143" s="9">
        <v>-894409.23</v>
      </c>
      <c r="E143" s="9">
        <f t="shared" si="10"/>
        <v>2264061.77</v>
      </c>
      <c r="F143" s="9">
        <v>2264061.77</v>
      </c>
      <c r="G143" s="9">
        <v>1552805.67</v>
      </c>
      <c r="H143" s="88">
        <f t="shared" si="11"/>
        <v>0</v>
      </c>
    </row>
    <row r="144" spans="2:8" ht="12.75">
      <c r="B144" s="124" t="s">
        <v>428</v>
      </c>
      <c r="C144" s="9">
        <v>3510904</v>
      </c>
      <c r="D144" s="9">
        <v>2634099.49</v>
      </c>
      <c r="E144" s="9">
        <f t="shared" si="10"/>
        <v>6145003.49</v>
      </c>
      <c r="F144" s="9">
        <v>6145003.49</v>
      </c>
      <c r="G144" s="9">
        <v>5061461.17</v>
      </c>
      <c r="H144" s="88">
        <f t="shared" si="11"/>
        <v>0</v>
      </c>
    </row>
    <row r="145" spans="2:8" ht="12.75">
      <c r="B145" s="124" t="s">
        <v>427</v>
      </c>
      <c r="C145" s="9">
        <v>828012057.47</v>
      </c>
      <c r="D145" s="9">
        <v>-14650351.57</v>
      </c>
      <c r="E145" s="9">
        <f t="shared" si="10"/>
        <v>813361705.9</v>
      </c>
      <c r="F145" s="9">
        <v>813361705.9</v>
      </c>
      <c r="G145" s="9">
        <v>813359803.5</v>
      </c>
      <c r="H145" s="88">
        <f t="shared" si="11"/>
        <v>0</v>
      </c>
    </row>
    <row r="146" spans="2:8" ht="12.75">
      <c r="B146" s="124" t="s">
        <v>426</v>
      </c>
      <c r="C146" s="9">
        <v>830597126.12</v>
      </c>
      <c r="D146" s="9">
        <v>8922461.7</v>
      </c>
      <c r="E146" s="9">
        <f t="shared" si="10"/>
        <v>839519587.82</v>
      </c>
      <c r="F146" s="9">
        <v>839519587.82</v>
      </c>
      <c r="G146" s="9">
        <v>839519587.82</v>
      </c>
      <c r="H146" s="88">
        <f t="shared" si="11"/>
        <v>0</v>
      </c>
    </row>
    <row r="147" spans="2:8" ht="12.75">
      <c r="B147" s="124" t="s">
        <v>425</v>
      </c>
      <c r="C147" s="9">
        <v>451528847.42</v>
      </c>
      <c r="D147" s="9">
        <v>-9998424.15</v>
      </c>
      <c r="E147" s="9">
        <f t="shared" si="10"/>
        <v>441530423.27000004</v>
      </c>
      <c r="F147" s="9">
        <v>441530423.27</v>
      </c>
      <c r="G147" s="9">
        <v>441530423.27</v>
      </c>
      <c r="H147" s="88">
        <f t="shared" si="11"/>
        <v>0</v>
      </c>
    </row>
    <row r="148" spans="2:8" ht="12.75">
      <c r="B148" s="124" t="s">
        <v>424</v>
      </c>
      <c r="C148" s="9">
        <v>68585742.89</v>
      </c>
      <c r="D148" s="9">
        <v>-13566404.06</v>
      </c>
      <c r="E148" s="9">
        <f t="shared" si="10"/>
        <v>55019338.83</v>
      </c>
      <c r="F148" s="9">
        <v>55019338.83</v>
      </c>
      <c r="G148" s="9">
        <v>55019338.83</v>
      </c>
      <c r="H148" s="88">
        <f t="shared" si="11"/>
        <v>0</v>
      </c>
    </row>
    <row r="149" spans="2:8" ht="12.75">
      <c r="B149" s="124" t="s">
        <v>423</v>
      </c>
      <c r="C149" s="9">
        <v>37158256.39</v>
      </c>
      <c r="D149" s="9">
        <v>-12894803.09</v>
      </c>
      <c r="E149" s="9">
        <f t="shared" si="10"/>
        <v>24263453.3</v>
      </c>
      <c r="F149" s="9">
        <v>24263453.3</v>
      </c>
      <c r="G149" s="9">
        <v>24263453.3</v>
      </c>
      <c r="H149" s="88">
        <f t="shared" si="11"/>
        <v>0</v>
      </c>
    </row>
    <row r="150" spans="2:8" ht="12.75">
      <c r="B150" s="124" t="s">
        <v>422</v>
      </c>
      <c r="C150" s="9">
        <v>45778205.93</v>
      </c>
      <c r="D150" s="9">
        <v>-11346245.68</v>
      </c>
      <c r="E150" s="9">
        <f t="shared" si="10"/>
        <v>34431960.25</v>
      </c>
      <c r="F150" s="9">
        <v>34431960.25</v>
      </c>
      <c r="G150" s="9">
        <v>34431960.25</v>
      </c>
      <c r="H150" s="88">
        <f t="shared" si="11"/>
        <v>0</v>
      </c>
    </row>
    <row r="151" spans="2:8" ht="12.75">
      <c r="B151" s="124" t="s">
        <v>421</v>
      </c>
      <c r="C151" s="9">
        <v>432427915.84</v>
      </c>
      <c r="D151" s="9">
        <v>-624691.93</v>
      </c>
      <c r="E151" s="9">
        <f t="shared" si="10"/>
        <v>431803223.90999997</v>
      </c>
      <c r="F151" s="9">
        <v>431803223.91</v>
      </c>
      <c r="G151" s="9">
        <v>431803223.91</v>
      </c>
      <c r="H151" s="88">
        <f t="shared" si="11"/>
        <v>0</v>
      </c>
    </row>
    <row r="152" spans="2:8" ht="12.75">
      <c r="B152" s="124" t="s">
        <v>420</v>
      </c>
      <c r="C152" s="9">
        <v>17208</v>
      </c>
      <c r="D152" s="9">
        <v>-2639.44</v>
      </c>
      <c r="E152" s="9">
        <f t="shared" si="10"/>
        <v>14568.56</v>
      </c>
      <c r="F152" s="9">
        <v>14568.56</v>
      </c>
      <c r="G152" s="9">
        <v>14568.56</v>
      </c>
      <c r="H152" s="88">
        <f t="shared" si="11"/>
        <v>0</v>
      </c>
    </row>
    <row r="153" spans="2:8" ht="12.75">
      <c r="B153" s="124" t="s">
        <v>419</v>
      </c>
      <c r="C153" s="9">
        <v>140544184.73</v>
      </c>
      <c r="D153" s="9">
        <v>3879490.96</v>
      </c>
      <c r="E153" s="9">
        <f t="shared" si="10"/>
        <v>144423675.69</v>
      </c>
      <c r="F153" s="9">
        <v>144423675.69</v>
      </c>
      <c r="G153" s="9">
        <v>144423675.69</v>
      </c>
      <c r="H153" s="88">
        <f t="shared" si="11"/>
        <v>0</v>
      </c>
    </row>
    <row r="154" spans="2:8" ht="12.75">
      <c r="B154" s="124" t="s">
        <v>418</v>
      </c>
      <c r="C154" s="9">
        <v>100000</v>
      </c>
      <c r="D154" s="9">
        <v>-100000</v>
      </c>
      <c r="E154" s="9">
        <f t="shared" si="10"/>
        <v>0</v>
      </c>
      <c r="F154" s="9">
        <v>0</v>
      </c>
      <c r="G154" s="9">
        <v>0</v>
      </c>
      <c r="H154" s="88">
        <f t="shared" si="11"/>
        <v>0</v>
      </c>
    </row>
    <row r="155" spans="2:8" ht="12.75">
      <c r="B155" s="124" t="s">
        <v>417</v>
      </c>
      <c r="C155" s="9">
        <v>9600</v>
      </c>
      <c r="D155" s="9">
        <v>-23.76</v>
      </c>
      <c r="E155" s="9">
        <f t="shared" si="10"/>
        <v>9576.24</v>
      </c>
      <c r="F155" s="9">
        <v>9576.24</v>
      </c>
      <c r="G155" s="9">
        <v>9576.24</v>
      </c>
      <c r="H155" s="88">
        <f t="shared" si="11"/>
        <v>0</v>
      </c>
    </row>
    <row r="156" spans="2:8" ht="12.75">
      <c r="B156" s="124" t="s">
        <v>416</v>
      </c>
      <c r="C156" s="9">
        <v>17532</v>
      </c>
      <c r="D156" s="9">
        <v>-1474.08</v>
      </c>
      <c r="E156" s="9">
        <f t="shared" si="10"/>
        <v>16057.92</v>
      </c>
      <c r="F156" s="9">
        <v>16057.92</v>
      </c>
      <c r="G156" s="9">
        <v>16057.92</v>
      </c>
      <c r="H156" s="88">
        <f t="shared" si="11"/>
        <v>0</v>
      </c>
    </row>
    <row r="157" spans="2:8" ht="12.75">
      <c r="B157" s="124" t="s">
        <v>415</v>
      </c>
      <c r="C157" s="9">
        <v>11542434</v>
      </c>
      <c r="D157" s="9">
        <v>2124520.04</v>
      </c>
      <c r="E157" s="9">
        <f t="shared" si="10"/>
        <v>13666954.04</v>
      </c>
      <c r="F157" s="9">
        <v>13666954.04</v>
      </c>
      <c r="G157" s="9">
        <v>12857223.95</v>
      </c>
      <c r="H157" s="88">
        <f t="shared" si="11"/>
        <v>0</v>
      </c>
    </row>
    <row r="158" spans="2:8" ht="12.75">
      <c r="B158" s="124" t="s">
        <v>414</v>
      </c>
      <c r="C158" s="9">
        <v>0</v>
      </c>
      <c r="D158" s="9">
        <v>0</v>
      </c>
      <c r="E158" s="9">
        <f t="shared" si="10"/>
        <v>0</v>
      </c>
      <c r="F158" s="9">
        <v>0</v>
      </c>
      <c r="G158" s="9">
        <v>0</v>
      </c>
      <c r="H158" s="88">
        <f t="shared" si="11"/>
        <v>0</v>
      </c>
    </row>
    <row r="159" spans="2:8" ht="12.75">
      <c r="B159" s="124" t="s">
        <v>413</v>
      </c>
      <c r="C159" s="9">
        <v>32892</v>
      </c>
      <c r="D159" s="9">
        <v>939.55</v>
      </c>
      <c r="E159" s="9">
        <f t="shared" si="10"/>
        <v>33831.55</v>
      </c>
      <c r="F159" s="9">
        <v>33831.55</v>
      </c>
      <c r="G159" s="9">
        <v>33831.55</v>
      </c>
      <c r="H159" s="88">
        <f t="shared" si="11"/>
        <v>0</v>
      </c>
    </row>
    <row r="160" spans="2:8" ht="12.75">
      <c r="B160" s="124" t="s">
        <v>412</v>
      </c>
      <c r="C160" s="9">
        <v>0</v>
      </c>
      <c r="D160" s="9">
        <v>0</v>
      </c>
      <c r="E160" s="9">
        <f aca="true" t="shared" si="12" ref="E160:E180">C160+D160</f>
        <v>0</v>
      </c>
      <c r="F160" s="9">
        <v>0</v>
      </c>
      <c r="G160" s="9">
        <v>0</v>
      </c>
      <c r="H160" s="88">
        <f aca="true" t="shared" si="13" ref="H160:H180">E160-F160</f>
        <v>0</v>
      </c>
    </row>
    <row r="161" spans="2:8" ht="12.75">
      <c r="B161" s="124" t="s">
        <v>411</v>
      </c>
      <c r="C161" s="9">
        <v>0</v>
      </c>
      <c r="D161" s="9">
        <v>14480483.98</v>
      </c>
      <c r="E161" s="9">
        <f t="shared" si="12"/>
        <v>14480483.98</v>
      </c>
      <c r="F161" s="9">
        <v>14240674.88</v>
      </c>
      <c r="G161" s="9">
        <v>10629776.14</v>
      </c>
      <c r="H161" s="88">
        <f t="shared" si="13"/>
        <v>239809.09999999963</v>
      </c>
    </row>
    <row r="162" spans="2:8" ht="12.75">
      <c r="B162" s="124" t="s">
        <v>410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88">
        <f t="shared" si="13"/>
        <v>0</v>
      </c>
    </row>
    <row r="163" spans="2:8" ht="25.5">
      <c r="B163" s="124" t="s">
        <v>409</v>
      </c>
      <c r="C163" s="9">
        <v>0</v>
      </c>
      <c r="D163" s="9">
        <v>0</v>
      </c>
      <c r="E163" s="9">
        <f t="shared" si="12"/>
        <v>0</v>
      </c>
      <c r="F163" s="9">
        <v>0</v>
      </c>
      <c r="G163" s="9">
        <v>0</v>
      </c>
      <c r="H163" s="88">
        <f t="shared" si="13"/>
        <v>0</v>
      </c>
    </row>
    <row r="164" spans="2:8" ht="12.75">
      <c r="B164" s="124" t="s">
        <v>408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88">
        <f t="shared" si="13"/>
        <v>0</v>
      </c>
    </row>
    <row r="165" spans="2:8" ht="12.75">
      <c r="B165" s="124" t="s">
        <v>407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88">
        <f t="shared" si="13"/>
        <v>0</v>
      </c>
    </row>
    <row r="166" spans="2:8" ht="25.5">
      <c r="B166" s="124" t="s">
        <v>406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88">
        <f t="shared" si="13"/>
        <v>0</v>
      </c>
    </row>
    <row r="167" spans="2:8" ht="12.75">
      <c r="B167" s="124" t="s">
        <v>405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88">
        <f t="shared" si="13"/>
        <v>0</v>
      </c>
    </row>
    <row r="168" spans="2:8" ht="25.5">
      <c r="B168" s="124" t="s">
        <v>404</v>
      </c>
      <c r="C168" s="9">
        <v>0</v>
      </c>
      <c r="D168" s="9">
        <v>0</v>
      </c>
      <c r="E168" s="9">
        <f t="shared" si="12"/>
        <v>0</v>
      </c>
      <c r="F168" s="9">
        <v>0</v>
      </c>
      <c r="G168" s="9">
        <v>0</v>
      </c>
      <c r="H168" s="88">
        <f t="shared" si="13"/>
        <v>0</v>
      </c>
    </row>
    <row r="169" spans="2:8" ht="12.75">
      <c r="B169" s="124" t="s">
        <v>403</v>
      </c>
      <c r="C169" s="9">
        <v>0</v>
      </c>
      <c r="D169" s="9">
        <v>8324118</v>
      </c>
      <c r="E169" s="9">
        <f t="shared" si="12"/>
        <v>8324118</v>
      </c>
      <c r="F169" s="9">
        <v>8323148.46</v>
      </c>
      <c r="G169" s="9">
        <v>1245804.46</v>
      </c>
      <c r="H169" s="88">
        <f t="shared" si="13"/>
        <v>969.5400000000373</v>
      </c>
    </row>
    <row r="170" spans="2:8" ht="12.75">
      <c r="B170" s="124" t="s">
        <v>402</v>
      </c>
      <c r="C170" s="9">
        <v>0</v>
      </c>
      <c r="D170" s="9">
        <v>4862112.88</v>
      </c>
      <c r="E170" s="9">
        <f t="shared" si="12"/>
        <v>4862112.88</v>
      </c>
      <c r="F170" s="9">
        <v>4196794.45</v>
      </c>
      <c r="G170" s="9">
        <v>795392.52</v>
      </c>
      <c r="H170" s="88">
        <f t="shared" si="13"/>
        <v>665318.4299999997</v>
      </c>
    </row>
    <row r="171" spans="2:8" ht="25.5">
      <c r="B171" s="124" t="s">
        <v>401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88">
        <f t="shared" si="13"/>
        <v>0</v>
      </c>
    </row>
    <row r="172" spans="2:8" ht="25.5">
      <c r="B172" s="124" t="s">
        <v>400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88">
        <f t="shared" si="13"/>
        <v>0</v>
      </c>
    </row>
    <row r="173" spans="2:8" ht="25.5">
      <c r="B173" s="124" t="s">
        <v>399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88">
        <f t="shared" si="13"/>
        <v>0</v>
      </c>
    </row>
    <row r="174" spans="2:8" ht="25.5">
      <c r="B174" s="124" t="s">
        <v>398</v>
      </c>
      <c r="C174" s="9">
        <v>0</v>
      </c>
      <c r="D174" s="9">
        <v>5200499.27</v>
      </c>
      <c r="E174" s="9">
        <f t="shared" si="12"/>
        <v>5200499.27</v>
      </c>
      <c r="F174" s="9">
        <v>5140871.77</v>
      </c>
      <c r="G174" s="9">
        <v>1518592.79</v>
      </c>
      <c r="H174" s="88">
        <f t="shared" si="13"/>
        <v>59627.5</v>
      </c>
    </row>
    <row r="175" spans="2:8" ht="25.5">
      <c r="B175" s="124" t="s">
        <v>397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88">
        <f t="shared" si="13"/>
        <v>0</v>
      </c>
    </row>
    <row r="176" spans="2:8" ht="25.5">
      <c r="B176" s="124" t="s">
        <v>396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88">
        <f t="shared" si="13"/>
        <v>0</v>
      </c>
    </row>
    <row r="177" spans="2:8" ht="25.5">
      <c r="B177" s="124" t="s">
        <v>395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88">
        <f t="shared" si="13"/>
        <v>0</v>
      </c>
    </row>
    <row r="178" spans="2:8" ht="25.5">
      <c r="B178" s="124" t="s">
        <v>394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88">
        <f t="shared" si="13"/>
        <v>0</v>
      </c>
    </row>
    <row r="179" spans="2:8" ht="12.75">
      <c r="B179" s="124" t="s">
        <v>393</v>
      </c>
      <c r="C179" s="9">
        <v>0</v>
      </c>
      <c r="D179" s="9">
        <v>0</v>
      </c>
      <c r="E179" s="9">
        <f t="shared" si="12"/>
        <v>0</v>
      </c>
      <c r="F179" s="9">
        <v>0</v>
      </c>
      <c r="G179" s="9">
        <v>0</v>
      </c>
      <c r="H179" s="88">
        <f t="shared" si="13"/>
        <v>0</v>
      </c>
    </row>
    <row r="180" spans="2:8" ht="12.75">
      <c r="B180" s="124" t="s">
        <v>392</v>
      </c>
      <c r="C180" s="9">
        <v>0</v>
      </c>
      <c r="D180" s="9">
        <v>0</v>
      </c>
      <c r="E180" s="9">
        <f t="shared" si="12"/>
        <v>0</v>
      </c>
      <c r="F180" s="9">
        <v>0</v>
      </c>
      <c r="G180" s="9">
        <v>0</v>
      </c>
      <c r="H180" s="88">
        <f t="shared" si="13"/>
        <v>0</v>
      </c>
    </row>
    <row r="181" spans="2:8" ht="12.75">
      <c r="B181" s="124"/>
      <c r="C181" s="9"/>
      <c r="D181" s="9"/>
      <c r="E181" s="9"/>
      <c r="F181" s="9"/>
      <c r="G181" s="9"/>
      <c r="H181" s="88"/>
    </row>
    <row r="182" spans="2:8" ht="12.75">
      <c r="B182" s="123" t="s">
        <v>310</v>
      </c>
      <c r="C182" s="7">
        <f aca="true" t="shared" si="14" ref="C182:H182">C9+C95</f>
        <v>6199833761.000001</v>
      </c>
      <c r="D182" s="7">
        <f t="shared" si="14"/>
        <v>99326520.50999999</v>
      </c>
      <c r="E182" s="7">
        <f t="shared" si="14"/>
        <v>6299160281.51</v>
      </c>
      <c r="F182" s="7">
        <f t="shared" si="14"/>
        <v>6288215934.44</v>
      </c>
      <c r="G182" s="7">
        <f t="shared" si="14"/>
        <v>6240061312.690001</v>
      </c>
      <c r="H182" s="7">
        <f t="shared" si="14"/>
        <v>10944347.069999987</v>
      </c>
    </row>
    <row r="183" spans="2:8" ht="13.5" thickBot="1">
      <c r="B183" s="122"/>
      <c r="C183" s="19"/>
      <c r="D183" s="19"/>
      <c r="E183" s="19"/>
      <c r="F183" s="19"/>
      <c r="G183" s="19"/>
      <c r="H183" s="19"/>
    </row>
    <row r="1822" spans="2:8" ht="12.75">
      <c r="B1822" s="121"/>
      <c r="C1822" s="121"/>
      <c r="D1822" s="121"/>
      <c r="E1822" s="121"/>
      <c r="F1822" s="121"/>
      <c r="G1822" s="121"/>
      <c r="H1822" s="12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37">
      <selection activeCell="E112" sqref="E112"/>
    </sheetView>
  </sheetViews>
  <sheetFormatPr defaultColWidth="11.421875" defaultRowHeight="15"/>
  <cols>
    <col min="2" max="6" width="13.7109375" style="0" bestFit="1" customWidth="1"/>
    <col min="7" max="7" width="15.140625" style="0" bestFit="1" customWidth="1"/>
  </cols>
  <sheetData>
    <row r="1" spans="1:7" ht="15">
      <c r="A1" s="221" t="s">
        <v>518</v>
      </c>
      <c r="B1" s="221"/>
      <c r="C1" s="221"/>
      <c r="D1" s="221"/>
      <c r="E1" s="221"/>
      <c r="F1" s="221"/>
      <c r="G1" s="221"/>
    </row>
    <row r="2" ht="15.75" thickBot="1"/>
    <row r="3" spans="1:7" ht="15">
      <c r="A3" s="222" t="s">
        <v>519</v>
      </c>
      <c r="B3" s="223"/>
      <c r="C3" s="223"/>
      <c r="D3" s="223"/>
      <c r="E3" s="223"/>
      <c r="F3" s="223"/>
      <c r="G3" s="224"/>
    </row>
    <row r="4" spans="1:7" ht="15">
      <c r="A4" s="225" t="s">
        <v>391</v>
      </c>
      <c r="B4" s="226"/>
      <c r="C4" s="226"/>
      <c r="D4" s="226"/>
      <c r="E4" s="226"/>
      <c r="F4" s="226"/>
      <c r="G4" s="227"/>
    </row>
    <row r="5" spans="1:7" ht="15">
      <c r="A5" s="225" t="s">
        <v>520</v>
      </c>
      <c r="B5" s="226"/>
      <c r="C5" s="226"/>
      <c r="D5" s="226"/>
      <c r="E5" s="226"/>
      <c r="F5" s="226"/>
      <c r="G5" s="227"/>
    </row>
    <row r="6" spans="1:7" ht="15">
      <c r="A6" s="225" t="s">
        <v>521</v>
      </c>
      <c r="B6" s="226"/>
      <c r="C6" s="226"/>
      <c r="D6" s="226"/>
      <c r="E6" s="226"/>
      <c r="F6" s="226"/>
      <c r="G6" s="227"/>
    </row>
    <row r="7" spans="1:7" ht="15.75" thickBot="1">
      <c r="A7" s="228" t="s">
        <v>1</v>
      </c>
      <c r="B7" s="229"/>
      <c r="C7" s="229"/>
      <c r="D7" s="229"/>
      <c r="E7" s="229"/>
      <c r="F7" s="229"/>
      <c r="G7" s="230"/>
    </row>
    <row r="8" spans="1:7" ht="15.75" thickBot="1">
      <c r="A8" s="214" t="s">
        <v>2</v>
      </c>
      <c r="B8" s="216" t="s">
        <v>389</v>
      </c>
      <c r="C8" s="217"/>
      <c r="D8" s="217"/>
      <c r="E8" s="217"/>
      <c r="F8" s="218"/>
      <c r="G8" s="219" t="s">
        <v>388</v>
      </c>
    </row>
    <row r="9" spans="1:7" ht="17.25" thickBot="1">
      <c r="A9" s="215"/>
      <c r="B9" s="146" t="s">
        <v>239</v>
      </c>
      <c r="C9" s="146" t="s">
        <v>387</v>
      </c>
      <c r="D9" s="146" t="s">
        <v>386</v>
      </c>
      <c r="E9" s="146" t="s">
        <v>522</v>
      </c>
      <c r="F9" s="146" t="s">
        <v>208</v>
      </c>
      <c r="G9" s="220"/>
    </row>
    <row r="10" spans="1:7" ht="33">
      <c r="A10" s="147" t="s">
        <v>523</v>
      </c>
      <c r="B10" s="148">
        <f>B11+B12+B13+B16+B17+B20</f>
        <v>58018758</v>
      </c>
      <c r="C10" s="148">
        <f>C11+C12+C13+C16+C17+C20</f>
        <v>27968746.47</v>
      </c>
      <c r="D10" s="148">
        <f>D11+D12+D13+D16+D17+D20</f>
        <v>85987504.47</v>
      </c>
      <c r="E10" s="148">
        <f>E11+E12+E13+E16+E17+E20</f>
        <v>84069094.66</v>
      </c>
      <c r="F10" s="148">
        <f>F11+F12+F13+F16+F17+F20</f>
        <v>75478426.4</v>
      </c>
      <c r="G10" s="149">
        <f>D10-E10</f>
        <v>1918409.8100000024</v>
      </c>
    </row>
    <row r="11" spans="1:7" ht="45">
      <c r="A11" s="155" t="s">
        <v>524</v>
      </c>
      <c r="B11" s="156"/>
      <c r="C11" s="156"/>
      <c r="D11" s="156"/>
      <c r="E11" s="156"/>
      <c r="F11" s="156"/>
      <c r="G11" s="157">
        <f aca="true" t="shared" si="0" ref="G11:G20">D11-E11</f>
        <v>0</v>
      </c>
    </row>
    <row r="12" spans="1:7" ht="15">
      <c r="A12" s="155" t="s">
        <v>525</v>
      </c>
      <c r="B12" s="156">
        <v>58018758</v>
      </c>
      <c r="C12" s="156">
        <f>18901.62+-60345.54+4743010.39+23267180</f>
        <v>27968746.47</v>
      </c>
      <c r="D12" s="156">
        <f>B12+C12</f>
        <v>85987504.47</v>
      </c>
      <c r="E12" s="156">
        <f>8030200.11+16029997.12+13046131.22+46962766.21</f>
        <v>84069094.66</v>
      </c>
      <c r="F12" s="156">
        <f>7763702.96+14092437.07+14221733.54+39400552.83</f>
        <v>75478426.4</v>
      </c>
      <c r="G12" s="156">
        <f>D12-E12</f>
        <v>1918409.8100000024</v>
      </c>
    </row>
    <row r="13" spans="1:7" ht="33.75">
      <c r="A13" s="155" t="s">
        <v>526</v>
      </c>
      <c r="B13" s="156">
        <f>B14+B15</f>
        <v>0</v>
      </c>
      <c r="C13" s="156">
        <f>C14+C15</f>
        <v>0</v>
      </c>
      <c r="D13" s="156">
        <f>D14+D15</f>
        <v>0</v>
      </c>
      <c r="E13" s="156">
        <f>E14+E15</f>
        <v>0</v>
      </c>
      <c r="F13" s="156">
        <f>F14+F15</f>
        <v>0</v>
      </c>
      <c r="G13" s="157">
        <f t="shared" si="0"/>
        <v>0</v>
      </c>
    </row>
    <row r="14" spans="1:7" ht="22.5">
      <c r="A14" s="155" t="s">
        <v>527</v>
      </c>
      <c r="B14" s="156"/>
      <c r="C14" s="156"/>
      <c r="D14" s="156"/>
      <c r="E14" s="156"/>
      <c r="F14" s="156"/>
      <c r="G14" s="157">
        <f t="shared" si="0"/>
        <v>0</v>
      </c>
    </row>
    <row r="15" spans="1:7" ht="45">
      <c r="A15" s="155" t="s">
        <v>528</v>
      </c>
      <c r="B15" s="156"/>
      <c r="C15" s="156"/>
      <c r="D15" s="156"/>
      <c r="E15" s="156"/>
      <c r="F15" s="156"/>
      <c r="G15" s="157">
        <f t="shared" si="0"/>
        <v>0</v>
      </c>
    </row>
    <row r="16" spans="1:7" ht="22.5">
      <c r="A16" s="155" t="s">
        <v>529</v>
      </c>
      <c r="B16" s="156"/>
      <c r="C16" s="156"/>
      <c r="D16" s="156"/>
      <c r="E16" s="156"/>
      <c r="F16" s="156"/>
      <c r="G16" s="157">
        <f t="shared" si="0"/>
        <v>0</v>
      </c>
    </row>
    <row r="17" spans="1:7" ht="45.75" customHeight="1">
      <c r="A17" s="158" t="s">
        <v>530</v>
      </c>
      <c r="B17" s="159">
        <f>B18+B19</f>
        <v>0</v>
      </c>
      <c r="C17" s="159">
        <f>C18+C19</f>
        <v>0</v>
      </c>
      <c r="D17" s="159">
        <f>D18+D19</f>
        <v>0</v>
      </c>
      <c r="E17" s="159">
        <f>E18+E19</f>
        <v>0</v>
      </c>
      <c r="F17" s="159">
        <f>F18+F19</f>
        <v>0</v>
      </c>
      <c r="G17" s="157">
        <f t="shared" si="0"/>
        <v>0</v>
      </c>
    </row>
    <row r="18" spans="1:7" ht="33.75">
      <c r="A18" s="160" t="s">
        <v>531</v>
      </c>
      <c r="B18" s="156"/>
      <c r="C18" s="156"/>
      <c r="D18" s="156"/>
      <c r="E18" s="156"/>
      <c r="F18" s="156"/>
      <c r="G18" s="157">
        <f t="shared" si="0"/>
        <v>0</v>
      </c>
    </row>
    <row r="19" spans="1:7" ht="33.75">
      <c r="A19" s="160" t="s">
        <v>532</v>
      </c>
      <c r="B19" s="156"/>
      <c r="C19" s="156"/>
      <c r="D19" s="156"/>
      <c r="E19" s="156"/>
      <c r="F19" s="156"/>
      <c r="G19" s="157">
        <f t="shared" si="0"/>
        <v>0</v>
      </c>
    </row>
    <row r="20" spans="1:7" ht="33.75">
      <c r="A20" s="155" t="s">
        <v>533</v>
      </c>
      <c r="B20" s="156"/>
      <c r="C20" s="156"/>
      <c r="D20" s="156"/>
      <c r="E20" s="156"/>
      <c r="F20" s="156"/>
      <c r="G20" s="157">
        <f t="shared" si="0"/>
        <v>0</v>
      </c>
    </row>
    <row r="21" spans="1:7" ht="15">
      <c r="A21" s="150"/>
      <c r="B21" s="148"/>
      <c r="C21" s="148"/>
      <c r="D21" s="148"/>
      <c r="E21" s="148"/>
      <c r="F21" s="148"/>
      <c r="G21" s="149"/>
    </row>
    <row r="22" spans="1:7" ht="33">
      <c r="A22" s="147" t="s">
        <v>534</v>
      </c>
      <c r="B22" s="148">
        <f>B23+B24+B25+B28+B29+B32</f>
        <v>5796367419</v>
      </c>
      <c r="C22" s="148">
        <f>C23+C24+C25+C28+C29+C32</f>
        <v>0</v>
      </c>
      <c r="D22" s="148">
        <f>D23+D24+D25+D28+D29+D32</f>
        <v>5796367419</v>
      </c>
      <c r="E22" s="148">
        <f>E23+E24+E25+E28+E29+E32</f>
        <v>5796367419</v>
      </c>
      <c r="F22" s="148">
        <f>F23+F24+F25+F28+F29+F32</f>
        <v>5796367419</v>
      </c>
      <c r="G22" s="149">
        <f>D22-E22</f>
        <v>0</v>
      </c>
    </row>
    <row r="23" spans="1:7" ht="45">
      <c r="A23" s="155" t="s">
        <v>524</v>
      </c>
      <c r="B23" s="161"/>
      <c r="C23" s="161"/>
      <c r="D23" s="161"/>
      <c r="E23" s="161"/>
      <c r="F23" s="161"/>
      <c r="G23" s="157">
        <f aca="true" t="shared" si="1" ref="G23:G32">D23-E23</f>
        <v>0</v>
      </c>
    </row>
    <row r="24" spans="1:7" ht="15">
      <c r="A24" s="155" t="s">
        <v>525</v>
      </c>
      <c r="B24" s="156">
        <v>5796367419</v>
      </c>
      <c r="C24" s="156">
        <v>0</v>
      </c>
      <c r="D24" s="156">
        <v>5796367419</v>
      </c>
      <c r="E24" s="156">
        <f>643338474.76+1227036369.71+1349709859.36+2576282715.17</f>
        <v>5796367419</v>
      </c>
      <c r="F24" s="156">
        <f>643338474.76+1227036369.71+1349709859.36+2576282715.17</f>
        <v>5796367419</v>
      </c>
      <c r="G24" s="156">
        <f>D24-E24</f>
        <v>0</v>
      </c>
    </row>
    <row r="25" spans="1:7" ht="33.75">
      <c r="A25" s="155" t="s">
        <v>526</v>
      </c>
      <c r="B25" s="161">
        <f>B26+B27</f>
        <v>0</v>
      </c>
      <c r="C25" s="161">
        <f>C26+C27</f>
        <v>0</v>
      </c>
      <c r="D25" s="161">
        <f>D26+D27</f>
        <v>0</v>
      </c>
      <c r="E25" s="161"/>
      <c r="F25" s="161">
        <f>F26+F27</f>
        <v>0</v>
      </c>
      <c r="G25" s="157">
        <f t="shared" si="1"/>
        <v>0</v>
      </c>
    </row>
    <row r="26" spans="1:7" ht="22.5">
      <c r="A26" s="155" t="s">
        <v>527</v>
      </c>
      <c r="B26" s="161"/>
      <c r="C26" s="161"/>
      <c r="D26" s="161"/>
      <c r="E26" s="161"/>
      <c r="F26" s="161"/>
      <c r="G26" s="157">
        <f t="shared" si="1"/>
        <v>0</v>
      </c>
    </row>
    <row r="27" spans="1:7" ht="45">
      <c r="A27" s="155" t="s">
        <v>528</v>
      </c>
      <c r="B27" s="161"/>
      <c r="C27" s="161"/>
      <c r="D27" s="161"/>
      <c r="E27" s="161"/>
      <c r="F27" s="161"/>
      <c r="G27" s="157">
        <f t="shared" si="1"/>
        <v>0</v>
      </c>
    </row>
    <row r="28" spans="1:7" ht="22.5">
      <c r="A28" s="155" t="s">
        <v>529</v>
      </c>
      <c r="B28" s="161"/>
      <c r="C28" s="161"/>
      <c r="D28" s="161"/>
      <c r="E28" s="161"/>
      <c r="F28" s="161"/>
      <c r="G28" s="157">
        <f t="shared" si="1"/>
        <v>0</v>
      </c>
    </row>
    <row r="29" spans="1:7" ht="53.25" customHeight="1">
      <c r="A29" s="155" t="s">
        <v>530</v>
      </c>
      <c r="B29" s="161">
        <f>B30+B31</f>
        <v>0</v>
      </c>
      <c r="C29" s="161">
        <f>C30+C31</f>
        <v>0</v>
      </c>
      <c r="D29" s="161">
        <f>D30+D31</f>
        <v>0</v>
      </c>
      <c r="E29" s="161">
        <f>E30+E31</f>
        <v>0</v>
      </c>
      <c r="F29" s="161">
        <f>F30+F31</f>
        <v>0</v>
      </c>
      <c r="G29" s="157">
        <f t="shared" si="1"/>
        <v>0</v>
      </c>
    </row>
    <row r="30" spans="1:7" ht="33.75">
      <c r="A30" s="160" t="s">
        <v>531</v>
      </c>
      <c r="B30" s="161"/>
      <c r="C30" s="161"/>
      <c r="D30" s="161"/>
      <c r="E30" s="161"/>
      <c r="F30" s="161"/>
      <c r="G30" s="157">
        <f t="shared" si="1"/>
        <v>0</v>
      </c>
    </row>
    <row r="31" spans="1:7" ht="33.75">
      <c r="A31" s="160" t="s">
        <v>532</v>
      </c>
      <c r="B31" s="161"/>
      <c r="C31" s="161"/>
      <c r="D31" s="161"/>
      <c r="E31" s="161"/>
      <c r="F31" s="161"/>
      <c r="G31" s="157">
        <f t="shared" si="1"/>
        <v>0</v>
      </c>
    </row>
    <row r="32" spans="1:7" ht="33.75">
      <c r="A32" s="155" t="s">
        <v>533</v>
      </c>
      <c r="B32" s="161"/>
      <c r="C32" s="161"/>
      <c r="D32" s="161"/>
      <c r="E32" s="161"/>
      <c r="F32" s="161"/>
      <c r="G32" s="157">
        <f t="shared" si="1"/>
        <v>0</v>
      </c>
    </row>
    <row r="33" spans="1:7" ht="41.25">
      <c r="A33" s="147" t="s">
        <v>535</v>
      </c>
      <c r="B33" s="148">
        <f>B10+B22</f>
        <v>5854386177</v>
      </c>
      <c r="C33" s="148">
        <f>C10+C22</f>
        <v>27968746.47</v>
      </c>
      <c r="D33" s="148">
        <f>D10+D22</f>
        <v>5882354923.47</v>
      </c>
      <c r="E33" s="148">
        <f>E10+E22</f>
        <v>5880436513.66</v>
      </c>
      <c r="F33" s="148">
        <f>F10+F22</f>
        <v>5871845845.4</v>
      </c>
      <c r="G33" s="149">
        <f>D33-E33</f>
        <v>1918409.8100004196</v>
      </c>
    </row>
    <row r="34" spans="1:7" ht="15.75" thickBot="1">
      <c r="A34" s="151"/>
      <c r="B34" s="152"/>
      <c r="C34" s="152"/>
      <c r="D34" s="152"/>
      <c r="E34" s="152"/>
      <c r="F34" s="152"/>
      <c r="G34" s="153"/>
    </row>
    <row r="38" spans="3:7" ht="15">
      <c r="C38" s="154"/>
      <c r="G38" s="154"/>
    </row>
  </sheetData>
  <sheetProtection/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E112" sqref="E112"/>
      <selection pane="bottomLeft" activeCell="B72" sqref="B72"/>
    </sheetView>
  </sheetViews>
  <sheetFormatPr defaultColWidth="11.00390625" defaultRowHeight="15"/>
  <cols>
    <col min="1" max="1" width="52.8515625" style="1" customWidth="1"/>
    <col min="2" max="2" width="18.421875" style="1" bestFit="1" customWidth="1"/>
    <col min="3" max="3" width="17.57421875" style="1" bestFit="1" customWidth="1"/>
    <col min="4" max="4" width="18.7109375" style="1" bestFit="1" customWidth="1"/>
    <col min="5" max="5" width="19.00390625" style="1" bestFit="1" customWidth="1"/>
    <col min="6" max="6" width="18.2812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05"/>
    </row>
    <row r="3" spans="1:7" ht="12.75">
      <c r="A3" s="181" t="s">
        <v>391</v>
      </c>
      <c r="B3" s="182"/>
      <c r="C3" s="182"/>
      <c r="D3" s="182"/>
      <c r="E3" s="182"/>
      <c r="F3" s="182"/>
      <c r="G3" s="206"/>
    </row>
    <row r="4" spans="1:7" ht="12.75">
      <c r="A4" s="181" t="s">
        <v>514</v>
      </c>
      <c r="B4" s="182"/>
      <c r="C4" s="182"/>
      <c r="D4" s="182"/>
      <c r="E4" s="182"/>
      <c r="F4" s="182"/>
      <c r="G4" s="206"/>
    </row>
    <row r="5" spans="1:7" ht="12.75">
      <c r="A5" s="181" t="s">
        <v>516</v>
      </c>
      <c r="B5" s="182"/>
      <c r="C5" s="182"/>
      <c r="D5" s="182"/>
      <c r="E5" s="182"/>
      <c r="F5" s="182"/>
      <c r="G5" s="206"/>
    </row>
    <row r="6" spans="1:7" ht="13.5" thickBot="1">
      <c r="A6" s="184" t="s">
        <v>1</v>
      </c>
      <c r="B6" s="185"/>
      <c r="C6" s="185"/>
      <c r="D6" s="185"/>
      <c r="E6" s="185"/>
      <c r="F6" s="185"/>
      <c r="G6" s="207"/>
    </row>
    <row r="7" spans="1:7" ht="15.75" customHeight="1">
      <c r="A7" s="162" t="s">
        <v>2</v>
      </c>
      <c r="B7" s="211" t="s">
        <v>389</v>
      </c>
      <c r="C7" s="212"/>
      <c r="D7" s="212"/>
      <c r="E7" s="212"/>
      <c r="F7" s="213"/>
      <c r="G7" s="189" t="s">
        <v>388</v>
      </c>
    </row>
    <row r="8" spans="1:7" ht="15.75" customHeight="1" thickBot="1">
      <c r="A8" s="181"/>
      <c r="B8" s="168"/>
      <c r="C8" s="169"/>
      <c r="D8" s="169"/>
      <c r="E8" s="169"/>
      <c r="F8" s="170"/>
      <c r="G8" s="231"/>
    </row>
    <row r="9" spans="1:7" ht="26.25" thickBot="1">
      <c r="A9" s="184"/>
      <c r="B9" s="139" t="s">
        <v>239</v>
      </c>
      <c r="C9" s="142" t="s">
        <v>387</v>
      </c>
      <c r="D9" s="142" t="s">
        <v>386</v>
      </c>
      <c r="E9" s="142" t="s">
        <v>210</v>
      </c>
      <c r="F9" s="142" t="s">
        <v>208</v>
      </c>
      <c r="G9" s="190"/>
    </row>
    <row r="10" spans="1:7" ht="12.75">
      <c r="A10" s="138"/>
      <c r="B10" s="137"/>
      <c r="C10" s="137"/>
      <c r="D10" s="137"/>
      <c r="E10" s="137"/>
      <c r="F10" s="137"/>
      <c r="G10" s="137"/>
    </row>
    <row r="11" spans="1:7" ht="12.75">
      <c r="A11" s="132" t="s">
        <v>513</v>
      </c>
      <c r="B11" s="55">
        <f aca="true" t="shared" si="0" ref="B11:G11">B12+B22+B31+B42</f>
        <v>136779747</v>
      </c>
      <c r="C11" s="55">
        <f t="shared" si="0"/>
        <v>66459306.38</v>
      </c>
      <c r="D11" s="55">
        <f t="shared" si="0"/>
        <v>203239053.38</v>
      </c>
      <c r="E11" s="55">
        <f t="shared" si="0"/>
        <v>193260985.44</v>
      </c>
      <c r="F11" s="55">
        <f t="shared" si="0"/>
        <v>174548777.76</v>
      </c>
      <c r="G11" s="55">
        <f t="shared" si="0"/>
        <v>9978067.939999998</v>
      </c>
    </row>
    <row r="12" spans="1:7" ht="12.75">
      <c r="A12" s="132" t="s">
        <v>511</v>
      </c>
      <c r="B12" s="55">
        <f>SUM(B13:B20)</f>
        <v>0</v>
      </c>
      <c r="C12" s="55">
        <f>SUM(C13:C20)</f>
        <v>0</v>
      </c>
      <c r="D12" s="55">
        <f>SUM(D13:D20)</f>
        <v>0</v>
      </c>
      <c r="E12" s="55">
        <f>SUM(E13:E20)</f>
        <v>0</v>
      </c>
      <c r="F12" s="55">
        <f>SUM(F13:F20)</f>
        <v>0</v>
      </c>
      <c r="G12" s="55">
        <f aca="true" t="shared" si="1" ref="G12:G20">D12-E12</f>
        <v>0</v>
      </c>
    </row>
    <row r="13" spans="1:7" ht="12.75">
      <c r="A13" s="134" t="s">
        <v>510</v>
      </c>
      <c r="B13" s="58"/>
      <c r="C13" s="58"/>
      <c r="D13" s="58">
        <f aca="true" t="shared" si="2" ref="D13:D20">B13+C13</f>
        <v>0</v>
      </c>
      <c r="E13" s="58"/>
      <c r="F13" s="58"/>
      <c r="G13" s="58">
        <f t="shared" si="1"/>
        <v>0</v>
      </c>
    </row>
    <row r="14" spans="1:7" ht="12.75">
      <c r="A14" s="134" t="s">
        <v>509</v>
      </c>
      <c r="B14" s="58"/>
      <c r="C14" s="58"/>
      <c r="D14" s="58">
        <f t="shared" si="2"/>
        <v>0</v>
      </c>
      <c r="E14" s="58"/>
      <c r="F14" s="58"/>
      <c r="G14" s="58">
        <f t="shared" si="1"/>
        <v>0</v>
      </c>
    </row>
    <row r="15" spans="1:7" ht="12.75">
      <c r="A15" s="134" t="s">
        <v>508</v>
      </c>
      <c r="B15" s="58"/>
      <c r="C15" s="58"/>
      <c r="D15" s="58">
        <f t="shared" si="2"/>
        <v>0</v>
      </c>
      <c r="E15" s="58"/>
      <c r="F15" s="58"/>
      <c r="G15" s="58">
        <f t="shared" si="1"/>
        <v>0</v>
      </c>
    </row>
    <row r="16" spans="1:7" ht="12.75">
      <c r="A16" s="134" t="s">
        <v>507</v>
      </c>
      <c r="B16" s="58"/>
      <c r="C16" s="58"/>
      <c r="D16" s="58">
        <f t="shared" si="2"/>
        <v>0</v>
      </c>
      <c r="E16" s="58"/>
      <c r="F16" s="58"/>
      <c r="G16" s="58">
        <f t="shared" si="1"/>
        <v>0</v>
      </c>
    </row>
    <row r="17" spans="1:7" ht="12.75">
      <c r="A17" s="134" t="s">
        <v>506</v>
      </c>
      <c r="B17" s="58"/>
      <c r="C17" s="58"/>
      <c r="D17" s="58">
        <f t="shared" si="2"/>
        <v>0</v>
      </c>
      <c r="E17" s="58"/>
      <c r="F17" s="58"/>
      <c r="G17" s="58">
        <f t="shared" si="1"/>
        <v>0</v>
      </c>
    </row>
    <row r="18" spans="1:7" ht="12.75">
      <c r="A18" s="134" t="s">
        <v>505</v>
      </c>
      <c r="B18" s="58"/>
      <c r="C18" s="58"/>
      <c r="D18" s="58">
        <f t="shared" si="2"/>
        <v>0</v>
      </c>
      <c r="E18" s="58"/>
      <c r="F18" s="58"/>
      <c r="G18" s="58">
        <f t="shared" si="1"/>
        <v>0</v>
      </c>
    </row>
    <row r="19" spans="1:7" ht="12.75">
      <c r="A19" s="134" t="s">
        <v>504</v>
      </c>
      <c r="B19" s="58"/>
      <c r="C19" s="58"/>
      <c r="D19" s="58">
        <f t="shared" si="2"/>
        <v>0</v>
      </c>
      <c r="E19" s="58"/>
      <c r="F19" s="58"/>
      <c r="G19" s="58">
        <f t="shared" si="1"/>
        <v>0</v>
      </c>
    </row>
    <row r="20" spans="1:7" ht="12.75">
      <c r="A20" s="134" t="s">
        <v>503</v>
      </c>
      <c r="B20" s="58"/>
      <c r="C20" s="58"/>
      <c r="D20" s="58">
        <f t="shared" si="2"/>
        <v>0</v>
      </c>
      <c r="E20" s="58"/>
      <c r="F20" s="58"/>
      <c r="G20" s="58">
        <f t="shared" si="1"/>
        <v>0</v>
      </c>
    </row>
    <row r="21" spans="1:7" ht="12.75">
      <c r="A21" s="133"/>
      <c r="B21" s="58"/>
      <c r="C21" s="58"/>
      <c r="D21" s="58"/>
      <c r="E21" s="58"/>
      <c r="F21" s="58"/>
      <c r="G21" s="58"/>
    </row>
    <row r="22" spans="1:7" ht="12.75">
      <c r="A22" s="132" t="s">
        <v>502</v>
      </c>
      <c r="B22" s="55">
        <f>SUM(B23:B29)</f>
        <v>136779747</v>
      </c>
      <c r="C22" s="55">
        <f>SUM(C23:C29)</f>
        <v>66459306.38</v>
      </c>
      <c r="D22" s="55">
        <f>SUM(D23:D29)</f>
        <v>203239053.38</v>
      </c>
      <c r="E22" s="55">
        <f>SUM(E23:E29)</f>
        <v>193260985.44</v>
      </c>
      <c r="F22" s="55">
        <f>SUM(F23:F29)</f>
        <v>174548777.76</v>
      </c>
      <c r="G22" s="55">
        <f aca="true" t="shared" si="3" ref="G22:G29">D22-E22</f>
        <v>9978067.939999998</v>
      </c>
    </row>
    <row r="23" spans="1:7" ht="12.75">
      <c r="A23" s="134" t="s">
        <v>501</v>
      </c>
      <c r="B23" s="58"/>
      <c r="C23" s="58"/>
      <c r="D23" s="58">
        <f aca="true" t="shared" si="4" ref="D23:D29">B23+C23</f>
        <v>0</v>
      </c>
      <c r="E23" s="58"/>
      <c r="F23" s="58"/>
      <c r="G23" s="58">
        <f t="shared" si="3"/>
        <v>0</v>
      </c>
    </row>
    <row r="24" spans="1:7" ht="12.75">
      <c r="A24" s="134" t="s">
        <v>500</v>
      </c>
      <c r="B24" s="58"/>
      <c r="C24" s="58"/>
      <c r="D24" s="58">
        <f t="shared" si="4"/>
        <v>0</v>
      </c>
      <c r="E24" s="58"/>
      <c r="F24" s="58"/>
      <c r="G24" s="58">
        <f t="shared" si="3"/>
        <v>0</v>
      </c>
    </row>
    <row r="25" spans="1:7" ht="12.75">
      <c r="A25" s="134" t="s">
        <v>499</v>
      </c>
      <c r="B25" s="58"/>
      <c r="C25" s="58"/>
      <c r="D25" s="58">
        <f t="shared" si="4"/>
        <v>0</v>
      </c>
      <c r="E25" s="58"/>
      <c r="F25" s="58"/>
      <c r="G25" s="58">
        <f t="shared" si="3"/>
        <v>0</v>
      </c>
    </row>
    <row r="26" spans="1:7" ht="12.75">
      <c r="A26" s="134" t="s">
        <v>498</v>
      </c>
      <c r="B26" s="58"/>
      <c r="C26" s="58"/>
      <c r="D26" s="58">
        <f t="shared" si="4"/>
        <v>0</v>
      </c>
      <c r="E26" s="58"/>
      <c r="F26" s="58"/>
      <c r="G26" s="58">
        <f t="shared" si="3"/>
        <v>0</v>
      </c>
    </row>
    <row r="27" spans="1:7" ht="12.75">
      <c r="A27" s="134" t="s">
        <v>497</v>
      </c>
      <c r="B27" s="58">
        <v>136779747</v>
      </c>
      <c r="C27" s="58">
        <v>66459306.38</v>
      </c>
      <c r="D27" s="58">
        <f t="shared" si="4"/>
        <v>203239053.38</v>
      </c>
      <c r="E27" s="58">
        <v>193260985.44</v>
      </c>
      <c r="F27" s="58">
        <v>174548777.76</v>
      </c>
      <c r="G27" s="58">
        <f t="shared" si="3"/>
        <v>9978067.939999998</v>
      </c>
    </row>
    <row r="28" spans="1:7" ht="12.75">
      <c r="A28" s="134" t="s">
        <v>496</v>
      </c>
      <c r="B28" s="58"/>
      <c r="C28" s="58"/>
      <c r="D28" s="58">
        <f t="shared" si="4"/>
        <v>0</v>
      </c>
      <c r="E28" s="58"/>
      <c r="F28" s="58"/>
      <c r="G28" s="58">
        <f t="shared" si="3"/>
        <v>0</v>
      </c>
    </row>
    <row r="29" spans="1:7" ht="12.75">
      <c r="A29" s="134" t="s">
        <v>495</v>
      </c>
      <c r="B29" s="58"/>
      <c r="C29" s="58"/>
      <c r="D29" s="58">
        <f t="shared" si="4"/>
        <v>0</v>
      </c>
      <c r="E29" s="58"/>
      <c r="F29" s="58"/>
      <c r="G29" s="58">
        <f t="shared" si="3"/>
        <v>0</v>
      </c>
    </row>
    <row r="30" spans="1:7" ht="12.75">
      <c r="A30" s="133"/>
      <c r="B30" s="58"/>
      <c r="C30" s="58"/>
      <c r="D30" s="58"/>
      <c r="E30" s="58"/>
      <c r="F30" s="58"/>
      <c r="G30" s="58"/>
    </row>
    <row r="31" spans="1:7" ht="12.75">
      <c r="A31" s="132" t="s">
        <v>494</v>
      </c>
      <c r="B31" s="55">
        <f>SUM(B32:B40)</f>
        <v>0</v>
      </c>
      <c r="C31" s="55">
        <f>SUM(C32:C40)</f>
        <v>0</v>
      </c>
      <c r="D31" s="55">
        <f>SUM(D32:D40)</f>
        <v>0</v>
      </c>
      <c r="E31" s="55">
        <f>SUM(E32:E40)</f>
        <v>0</v>
      </c>
      <c r="F31" s="55">
        <f>SUM(F32:F40)</f>
        <v>0</v>
      </c>
      <c r="G31" s="55">
        <f aca="true" t="shared" si="5" ref="G31:G40">D31-E31</f>
        <v>0</v>
      </c>
    </row>
    <row r="32" spans="1:7" ht="12.75">
      <c r="A32" s="134" t="s">
        <v>493</v>
      </c>
      <c r="B32" s="58"/>
      <c r="C32" s="58"/>
      <c r="D32" s="58">
        <f aca="true" t="shared" si="6" ref="D32:D40">B32+C32</f>
        <v>0</v>
      </c>
      <c r="E32" s="58"/>
      <c r="F32" s="58"/>
      <c r="G32" s="58">
        <f t="shared" si="5"/>
        <v>0</v>
      </c>
    </row>
    <row r="33" spans="1:7" ht="12.75">
      <c r="A33" s="134" t="s">
        <v>492</v>
      </c>
      <c r="B33" s="58"/>
      <c r="C33" s="58"/>
      <c r="D33" s="58">
        <f t="shared" si="6"/>
        <v>0</v>
      </c>
      <c r="E33" s="58"/>
      <c r="F33" s="58"/>
      <c r="G33" s="58">
        <f t="shared" si="5"/>
        <v>0</v>
      </c>
    </row>
    <row r="34" spans="1:7" ht="12.75">
      <c r="A34" s="134" t="s">
        <v>491</v>
      </c>
      <c r="B34" s="58"/>
      <c r="C34" s="58"/>
      <c r="D34" s="58">
        <f t="shared" si="6"/>
        <v>0</v>
      </c>
      <c r="E34" s="58"/>
      <c r="F34" s="58"/>
      <c r="G34" s="58">
        <f t="shared" si="5"/>
        <v>0</v>
      </c>
    </row>
    <row r="35" spans="1:7" ht="12.75">
      <c r="A35" s="134" t="s">
        <v>490</v>
      </c>
      <c r="B35" s="58"/>
      <c r="C35" s="58"/>
      <c r="D35" s="58">
        <f t="shared" si="6"/>
        <v>0</v>
      </c>
      <c r="E35" s="58"/>
      <c r="F35" s="58"/>
      <c r="G35" s="58">
        <f t="shared" si="5"/>
        <v>0</v>
      </c>
    </row>
    <row r="36" spans="1:7" ht="12.75">
      <c r="A36" s="134" t="s">
        <v>489</v>
      </c>
      <c r="B36" s="58"/>
      <c r="C36" s="58"/>
      <c r="D36" s="58">
        <f t="shared" si="6"/>
        <v>0</v>
      </c>
      <c r="E36" s="58"/>
      <c r="F36" s="58"/>
      <c r="G36" s="58">
        <f t="shared" si="5"/>
        <v>0</v>
      </c>
    </row>
    <row r="37" spans="1:7" ht="12.75">
      <c r="A37" s="134" t="s">
        <v>488</v>
      </c>
      <c r="B37" s="58"/>
      <c r="C37" s="58"/>
      <c r="D37" s="58">
        <f t="shared" si="6"/>
        <v>0</v>
      </c>
      <c r="E37" s="58"/>
      <c r="F37" s="58"/>
      <c r="G37" s="58">
        <f t="shared" si="5"/>
        <v>0</v>
      </c>
    </row>
    <row r="38" spans="1:7" ht="12.75">
      <c r="A38" s="134" t="s">
        <v>487</v>
      </c>
      <c r="B38" s="58"/>
      <c r="C38" s="58"/>
      <c r="D38" s="58">
        <f t="shared" si="6"/>
        <v>0</v>
      </c>
      <c r="E38" s="58"/>
      <c r="F38" s="58"/>
      <c r="G38" s="58">
        <f t="shared" si="5"/>
        <v>0</v>
      </c>
    </row>
    <row r="39" spans="1:7" ht="12.75">
      <c r="A39" s="134" t="s">
        <v>486</v>
      </c>
      <c r="B39" s="58"/>
      <c r="C39" s="58"/>
      <c r="D39" s="58">
        <f t="shared" si="6"/>
        <v>0</v>
      </c>
      <c r="E39" s="58"/>
      <c r="F39" s="58"/>
      <c r="G39" s="58">
        <f t="shared" si="5"/>
        <v>0</v>
      </c>
    </row>
    <row r="40" spans="1:7" ht="12.75">
      <c r="A40" s="134" t="s">
        <v>485</v>
      </c>
      <c r="B40" s="58"/>
      <c r="C40" s="58"/>
      <c r="D40" s="58">
        <f t="shared" si="6"/>
        <v>0</v>
      </c>
      <c r="E40" s="58"/>
      <c r="F40" s="58"/>
      <c r="G40" s="58">
        <f t="shared" si="5"/>
        <v>0</v>
      </c>
    </row>
    <row r="41" spans="1:7" ht="12.75">
      <c r="A41" s="133"/>
      <c r="B41" s="58"/>
      <c r="C41" s="58"/>
      <c r="D41" s="58"/>
      <c r="E41" s="58"/>
      <c r="F41" s="58"/>
      <c r="G41" s="58"/>
    </row>
    <row r="42" spans="1:7" ht="12.75">
      <c r="A42" s="132" t="s">
        <v>484</v>
      </c>
      <c r="B42" s="55">
        <f>SUM(B43:B46)</f>
        <v>0</v>
      </c>
      <c r="C42" s="55">
        <f>SUM(C43:C46)</f>
        <v>0</v>
      </c>
      <c r="D42" s="55">
        <f>SUM(D43:D46)</f>
        <v>0</v>
      </c>
      <c r="E42" s="55">
        <f>SUM(E43:E46)</f>
        <v>0</v>
      </c>
      <c r="F42" s="55">
        <f>SUM(F43:F46)</f>
        <v>0</v>
      </c>
      <c r="G42" s="55">
        <f>D42-E42</f>
        <v>0</v>
      </c>
    </row>
    <row r="43" spans="1:7" ht="12.75">
      <c r="A43" s="134" t="s">
        <v>483</v>
      </c>
      <c r="B43" s="58"/>
      <c r="C43" s="58"/>
      <c r="D43" s="58">
        <f>B43+C43</f>
        <v>0</v>
      </c>
      <c r="E43" s="58"/>
      <c r="F43" s="58"/>
      <c r="G43" s="58">
        <f>D43-E43</f>
        <v>0</v>
      </c>
    </row>
    <row r="44" spans="1:7" ht="25.5">
      <c r="A44" s="10" t="s">
        <v>482</v>
      </c>
      <c r="B44" s="58"/>
      <c r="C44" s="58"/>
      <c r="D44" s="58">
        <f>B44+C44</f>
        <v>0</v>
      </c>
      <c r="E44" s="58"/>
      <c r="F44" s="58"/>
      <c r="G44" s="58">
        <f>D44-E44</f>
        <v>0</v>
      </c>
    </row>
    <row r="45" spans="1:7" ht="12.75">
      <c r="A45" s="134" t="s">
        <v>481</v>
      </c>
      <c r="B45" s="58"/>
      <c r="C45" s="58"/>
      <c r="D45" s="58">
        <f>B45+C45</f>
        <v>0</v>
      </c>
      <c r="E45" s="58"/>
      <c r="F45" s="58"/>
      <c r="G45" s="58">
        <f>D45-E45</f>
        <v>0</v>
      </c>
    </row>
    <row r="46" spans="1:7" ht="12.75">
      <c r="A46" s="134" t="s">
        <v>480</v>
      </c>
      <c r="B46" s="58"/>
      <c r="C46" s="58"/>
      <c r="D46" s="58">
        <f>B46+C46</f>
        <v>0</v>
      </c>
      <c r="E46" s="58"/>
      <c r="F46" s="58"/>
      <c r="G46" s="58">
        <f>D46-E46</f>
        <v>0</v>
      </c>
    </row>
    <row r="47" spans="1:7" ht="12.75">
      <c r="A47" s="133"/>
      <c r="B47" s="58"/>
      <c r="C47" s="58"/>
      <c r="D47" s="58"/>
      <c r="E47" s="58"/>
      <c r="F47" s="58"/>
      <c r="G47" s="58"/>
    </row>
    <row r="48" spans="1:7" ht="12.75">
      <c r="A48" s="132" t="s">
        <v>512</v>
      </c>
      <c r="B48" s="55">
        <f>B49+B59+B68+B79</f>
        <v>6063054014</v>
      </c>
      <c r="C48" s="55">
        <f>C49+C59+C68+C79</f>
        <v>32867214.13</v>
      </c>
      <c r="D48" s="55">
        <f>D49+D59+D68+D79</f>
        <v>6095921228.13</v>
      </c>
      <c r="E48" s="55">
        <f>E49+E59+E68+E79</f>
        <v>6094954949</v>
      </c>
      <c r="F48" s="55">
        <f>F49+F59+F68+F79</f>
        <v>6065512534.93</v>
      </c>
      <c r="G48" s="55">
        <f aca="true" t="shared" si="7" ref="G48:G57">D48-E48</f>
        <v>966279.1300001144</v>
      </c>
    </row>
    <row r="49" spans="1:7" ht="12.75">
      <c r="A49" s="132" t="s">
        <v>511</v>
      </c>
      <c r="B49" s="55">
        <f>SUM(B50:B57)</f>
        <v>0</v>
      </c>
      <c r="C49" s="55">
        <f>SUM(C50:C57)</f>
        <v>0</v>
      </c>
      <c r="D49" s="55">
        <f>SUM(D50:D57)</f>
        <v>0</v>
      </c>
      <c r="E49" s="55">
        <f>SUM(E50:E57)</f>
        <v>0</v>
      </c>
      <c r="F49" s="55">
        <f>SUM(F50:F57)</f>
        <v>0</v>
      </c>
      <c r="G49" s="55">
        <f t="shared" si="7"/>
        <v>0</v>
      </c>
    </row>
    <row r="50" spans="1:7" ht="12.75">
      <c r="A50" s="134" t="s">
        <v>510</v>
      </c>
      <c r="B50" s="58"/>
      <c r="C50" s="58"/>
      <c r="D50" s="58">
        <f aca="true" t="shared" si="8" ref="D50:D57">B50+C50</f>
        <v>0</v>
      </c>
      <c r="E50" s="58"/>
      <c r="F50" s="58"/>
      <c r="G50" s="58">
        <f t="shared" si="7"/>
        <v>0</v>
      </c>
    </row>
    <row r="51" spans="1:7" ht="12.75">
      <c r="A51" s="134" t="s">
        <v>509</v>
      </c>
      <c r="B51" s="58"/>
      <c r="C51" s="58"/>
      <c r="D51" s="58">
        <f t="shared" si="8"/>
        <v>0</v>
      </c>
      <c r="E51" s="58"/>
      <c r="F51" s="58"/>
      <c r="G51" s="58">
        <f t="shared" si="7"/>
        <v>0</v>
      </c>
    </row>
    <row r="52" spans="1:7" ht="12.75">
      <c r="A52" s="134" t="s">
        <v>508</v>
      </c>
      <c r="B52" s="58"/>
      <c r="C52" s="58"/>
      <c r="D52" s="58">
        <f t="shared" si="8"/>
        <v>0</v>
      </c>
      <c r="E52" s="58"/>
      <c r="F52" s="58"/>
      <c r="G52" s="58">
        <f t="shared" si="7"/>
        <v>0</v>
      </c>
    </row>
    <row r="53" spans="1:7" ht="12.75">
      <c r="A53" s="134" t="s">
        <v>507</v>
      </c>
      <c r="B53" s="58"/>
      <c r="C53" s="58"/>
      <c r="D53" s="58">
        <f t="shared" si="8"/>
        <v>0</v>
      </c>
      <c r="E53" s="58"/>
      <c r="F53" s="58"/>
      <c r="G53" s="58">
        <f t="shared" si="7"/>
        <v>0</v>
      </c>
    </row>
    <row r="54" spans="1:7" ht="12.75">
      <c r="A54" s="134" t="s">
        <v>506</v>
      </c>
      <c r="B54" s="58"/>
      <c r="C54" s="58"/>
      <c r="D54" s="58">
        <f t="shared" si="8"/>
        <v>0</v>
      </c>
      <c r="E54" s="58"/>
      <c r="F54" s="58"/>
      <c r="G54" s="58">
        <f t="shared" si="7"/>
        <v>0</v>
      </c>
    </row>
    <row r="55" spans="1:7" ht="12.75">
      <c r="A55" s="134" t="s">
        <v>505</v>
      </c>
      <c r="B55" s="58"/>
      <c r="C55" s="58"/>
      <c r="D55" s="58">
        <f t="shared" si="8"/>
        <v>0</v>
      </c>
      <c r="E55" s="58"/>
      <c r="F55" s="58"/>
      <c r="G55" s="58">
        <f t="shared" si="7"/>
        <v>0</v>
      </c>
    </row>
    <row r="56" spans="1:7" ht="12.75">
      <c r="A56" s="134" t="s">
        <v>504</v>
      </c>
      <c r="B56" s="58"/>
      <c r="C56" s="58"/>
      <c r="D56" s="58">
        <f t="shared" si="8"/>
        <v>0</v>
      </c>
      <c r="E56" s="58"/>
      <c r="F56" s="58"/>
      <c r="G56" s="58">
        <f t="shared" si="7"/>
        <v>0</v>
      </c>
    </row>
    <row r="57" spans="1:7" ht="12.75">
      <c r="A57" s="134" t="s">
        <v>503</v>
      </c>
      <c r="B57" s="58"/>
      <c r="C57" s="58"/>
      <c r="D57" s="58">
        <f t="shared" si="8"/>
        <v>0</v>
      </c>
      <c r="E57" s="58"/>
      <c r="F57" s="58"/>
      <c r="G57" s="58">
        <f t="shared" si="7"/>
        <v>0</v>
      </c>
    </row>
    <row r="58" spans="1:7" ht="12.75">
      <c r="A58" s="133"/>
      <c r="B58" s="58"/>
      <c r="C58" s="58"/>
      <c r="D58" s="58"/>
      <c r="E58" s="58"/>
      <c r="F58" s="58"/>
      <c r="G58" s="58"/>
    </row>
    <row r="59" spans="1:7" ht="12.75">
      <c r="A59" s="132" t="s">
        <v>502</v>
      </c>
      <c r="B59" s="55">
        <f>SUM(B60:B66)</f>
        <v>6063054014</v>
      </c>
      <c r="C59" s="55">
        <f>SUM(C60:C66)</f>
        <v>32867214.13</v>
      </c>
      <c r="D59" s="55">
        <f>SUM(D60:D66)</f>
        <v>6095921228.13</v>
      </c>
      <c r="E59" s="55">
        <f>SUM(E60:E66)</f>
        <v>6094954949</v>
      </c>
      <c r="F59" s="55">
        <f>SUM(F60:F66)</f>
        <v>6065512534.93</v>
      </c>
      <c r="G59" s="55">
        <f aca="true" t="shared" si="9" ref="G59:G66">D59-E59</f>
        <v>966279.1300001144</v>
      </c>
    </row>
    <row r="60" spans="1:7" ht="12.75">
      <c r="A60" s="134" t="s">
        <v>501</v>
      </c>
      <c r="B60" s="58"/>
      <c r="C60" s="58"/>
      <c r="D60" s="58">
        <f aca="true" t="shared" si="10" ref="D60:D66">B60+C60</f>
        <v>0</v>
      </c>
      <c r="E60" s="58"/>
      <c r="F60" s="58"/>
      <c r="G60" s="58">
        <f t="shared" si="9"/>
        <v>0</v>
      </c>
    </row>
    <row r="61" spans="1:7" ht="12.75">
      <c r="A61" s="134" t="s">
        <v>500</v>
      </c>
      <c r="B61" s="58"/>
      <c r="C61" s="58"/>
      <c r="D61" s="58">
        <f t="shared" si="10"/>
        <v>0</v>
      </c>
      <c r="E61" s="58"/>
      <c r="F61" s="58"/>
      <c r="G61" s="58">
        <f t="shared" si="9"/>
        <v>0</v>
      </c>
    </row>
    <row r="62" spans="1:7" ht="12.75">
      <c r="A62" s="134" t="s">
        <v>499</v>
      </c>
      <c r="B62" s="58"/>
      <c r="C62" s="58"/>
      <c r="D62" s="58">
        <f t="shared" si="10"/>
        <v>0</v>
      </c>
      <c r="E62" s="58"/>
      <c r="F62" s="58"/>
      <c r="G62" s="58">
        <f t="shared" si="9"/>
        <v>0</v>
      </c>
    </row>
    <row r="63" spans="1:7" ht="12.75">
      <c r="A63" s="134" t="s">
        <v>498</v>
      </c>
      <c r="B63" s="58"/>
      <c r="C63" s="58"/>
      <c r="D63" s="58">
        <f t="shared" si="10"/>
        <v>0</v>
      </c>
      <c r="E63" s="58"/>
      <c r="F63" s="58"/>
      <c r="G63" s="58">
        <f t="shared" si="9"/>
        <v>0</v>
      </c>
    </row>
    <row r="64" spans="1:7" ht="12.75">
      <c r="A64" s="134" t="s">
        <v>497</v>
      </c>
      <c r="B64" s="58">
        <v>6063054014</v>
      </c>
      <c r="C64" s="58">
        <v>32867214.13</v>
      </c>
      <c r="D64" s="58">
        <f t="shared" si="10"/>
        <v>6095921228.13</v>
      </c>
      <c r="E64" s="58">
        <v>6094954949</v>
      </c>
      <c r="F64" s="58">
        <v>6065512534.93</v>
      </c>
      <c r="G64" s="58">
        <f t="shared" si="9"/>
        <v>966279.1300001144</v>
      </c>
    </row>
    <row r="65" spans="1:7" ht="12.75">
      <c r="A65" s="134" t="s">
        <v>496</v>
      </c>
      <c r="B65" s="58"/>
      <c r="C65" s="58"/>
      <c r="D65" s="58">
        <f t="shared" si="10"/>
        <v>0</v>
      </c>
      <c r="E65" s="58"/>
      <c r="F65" s="58"/>
      <c r="G65" s="58">
        <f t="shared" si="9"/>
        <v>0</v>
      </c>
    </row>
    <row r="66" spans="1:7" ht="12.75">
      <c r="A66" s="134" t="s">
        <v>495</v>
      </c>
      <c r="B66" s="58"/>
      <c r="C66" s="58"/>
      <c r="D66" s="58">
        <f t="shared" si="10"/>
        <v>0</v>
      </c>
      <c r="E66" s="58"/>
      <c r="F66" s="58"/>
      <c r="G66" s="58">
        <f t="shared" si="9"/>
        <v>0</v>
      </c>
    </row>
    <row r="67" spans="1:7" ht="12.75">
      <c r="A67" s="133"/>
      <c r="B67" s="58"/>
      <c r="C67" s="58"/>
      <c r="D67" s="58"/>
      <c r="E67" s="58"/>
      <c r="F67" s="58"/>
      <c r="G67" s="58"/>
    </row>
    <row r="68" spans="1:7" ht="12.75">
      <c r="A68" s="132" t="s">
        <v>494</v>
      </c>
      <c r="B68" s="55">
        <f>SUM(B69:B77)</f>
        <v>0</v>
      </c>
      <c r="C68" s="55">
        <f>SUM(C69:C77)</f>
        <v>0</v>
      </c>
      <c r="D68" s="55">
        <f>SUM(D69:D77)</f>
        <v>0</v>
      </c>
      <c r="E68" s="55">
        <f>SUM(E69:E77)</f>
        <v>0</v>
      </c>
      <c r="F68" s="55">
        <f>SUM(F69:F77)</f>
        <v>0</v>
      </c>
      <c r="G68" s="55">
        <f aca="true" t="shared" si="11" ref="G68:G77">D68-E68</f>
        <v>0</v>
      </c>
    </row>
    <row r="69" spans="1:7" ht="12.75">
      <c r="A69" s="134" t="s">
        <v>493</v>
      </c>
      <c r="B69" s="58"/>
      <c r="C69" s="58"/>
      <c r="D69" s="58">
        <f aca="true" t="shared" si="12" ref="D69:D77">B69+C69</f>
        <v>0</v>
      </c>
      <c r="E69" s="58"/>
      <c r="F69" s="58"/>
      <c r="G69" s="58">
        <f t="shared" si="11"/>
        <v>0</v>
      </c>
    </row>
    <row r="70" spans="1:7" ht="12.75">
      <c r="A70" s="134" t="s">
        <v>492</v>
      </c>
      <c r="B70" s="58"/>
      <c r="C70" s="58"/>
      <c r="D70" s="58">
        <f t="shared" si="12"/>
        <v>0</v>
      </c>
      <c r="E70" s="58"/>
      <c r="F70" s="58"/>
      <c r="G70" s="58">
        <f t="shared" si="11"/>
        <v>0</v>
      </c>
    </row>
    <row r="71" spans="1:7" ht="12.75">
      <c r="A71" s="134" t="s">
        <v>491</v>
      </c>
      <c r="B71" s="58"/>
      <c r="C71" s="58"/>
      <c r="D71" s="58">
        <f t="shared" si="12"/>
        <v>0</v>
      </c>
      <c r="E71" s="58"/>
      <c r="F71" s="58"/>
      <c r="G71" s="58">
        <f t="shared" si="11"/>
        <v>0</v>
      </c>
    </row>
    <row r="72" spans="1:7" ht="12.75">
      <c r="A72" s="134" t="s">
        <v>490</v>
      </c>
      <c r="B72" s="58"/>
      <c r="C72" s="58"/>
      <c r="D72" s="58">
        <f t="shared" si="12"/>
        <v>0</v>
      </c>
      <c r="E72" s="58"/>
      <c r="F72" s="58"/>
      <c r="G72" s="58">
        <f t="shared" si="11"/>
        <v>0</v>
      </c>
    </row>
    <row r="73" spans="1:7" ht="12.75">
      <c r="A73" s="134" t="s">
        <v>489</v>
      </c>
      <c r="B73" s="58"/>
      <c r="C73" s="58"/>
      <c r="D73" s="58">
        <f t="shared" si="12"/>
        <v>0</v>
      </c>
      <c r="E73" s="58"/>
      <c r="F73" s="58"/>
      <c r="G73" s="58">
        <f t="shared" si="11"/>
        <v>0</v>
      </c>
    </row>
    <row r="74" spans="1:7" ht="12.75">
      <c r="A74" s="134" t="s">
        <v>488</v>
      </c>
      <c r="B74" s="58"/>
      <c r="C74" s="58"/>
      <c r="D74" s="58">
        <f t="shared" si="12"/>
        <v>0</v>
      </c>
      <c r="E74" s="58"/>
      <c r="F74" s="58"/>
      <c r="G74" s="58">
        <f t="shared" si="11"/>
        <v>0</v>
      </c>
    </row>
    <row r="75" spans="1:7" ht="12.75">
      <c r="A75" s="134" t="s">
        <v>487</v>
      </c>
      <c r="B75" s="58"/>
      <c r="C75" s="58"/>
      <c r="D75" s="58">
        <f t="shared" si="12"/>
        <v>0</v>
      </c>
      <c r="E75" s="58"/>
      <c r="F75" s="58"/>
      <c r="G75" s="58">
        <f t="shared" si="11"/>
        <v>0</v>
      </c>
    </row>
    <row r="76" spans="1:7" ht="12.75">
      <c r="A76" s="134" t="s">
        <v>486</v>
      </c>
      <c r="B76" s="58"/>
      <c r="C76" s="58"/>
      <c r="D76" s="58">
        <f t="shared" si="12"/>
        <v>0</v>
      </c>
      <c r="E76" s="58"/>
      <c r="F76" s="58"/>
      <c r="G76" s="58">
        <f t="shared" si="11"/>
        <v>0</v>
      </c>
    </row>
    <row r="77" spans="1:7" ht="12.75">
      <c r="A77" s="136" t="s">
        <v>485</v>
      </c>
      <c r="B77" s="135"/>
      <c r="C77" s="135"/>
      <c r="D77" s="135">
        <f t="shared" si="12"/>
        <v>0</v>
      </c>
      <c r="E77" s="135"/>
      <c r="F77" s="135"/>
      <c r="G77" s="135">
        <f t="shared" si="11"/>
        <v>0</v>
      </c>
    </row>
    <row r="78" spans="1:7" ht="12.75">
      <c r="A78" s="133"/>
      <c r="B78" s="58"/>
      <c r="C78" s="58"/>
      <c r="D78" s="58"/>
      <c r="E78" s="58"/>
      <c r="F78" s="58"/>
      <c r="G78" s="58"/>
    </row>
    <row r="79" spans="1:7" ht="12.75">
      <c r="A79" s="132" t="s">
        <v>484</v>
      </c>
      <c r="B79" s="55">
        <f>SUM(B80:B83)</f>
        <v>0</v>
      </c>
      <c r="C79" s="55">
        <f>SUM(C80:C83)</f>
        <v>0</v>
      </c>
      <c r="D79" s="55">
        <f>SUM(D80:D83)</f>
        <v>0</v>
      </c>
      <c r="E79" s="55">
        <f>SUM(E80:E83)</f>
        <v>0</v>
      </c>
      <c r="F79" s="55">
        <f>SUM(F80:F83)</f>
        <v>0</v>
      </c>
      <c r="G79" s="55">
        <f>D79-E79</f>
        <v>0</v>
      </c>
    </row>
    <row r="80" spans="1:7" ht="12.75">
      <c r="A80" s="134" t="s">
        <v>483</v>
      </c>
      <c r="B80" s="58"/>
      <c r="C80" s="58"/>
      <c r="D80" s="58">
        <f>B80+C80</f>
        <v>0</v>
      </c>
      <c r="E80" s="58"/>
      <c r="F80" s="58"/>
      <c r="G80" s="58">
        <f>D80-E80</f>
        <v>0</v>
      </c>
    </row>
    <row r="81" spans="1:7" ht="25.5">
      <c r="A81" s="10" t="s">
        <v>482</v>
      </c>
      <c r="B81" s="58"/>
      <c r="C81" s="58"/>
      <c r="D81" s="58">
        <f>B81+C81</f>
        <v>0</v>
      </c>
      <c r="E81" s="58"/>
      <c r="F81" s="58"/>
      <c r="G81" s="58">
        <f>D81-E81</f>
        <v>0</v>
      </c>
    </row>
    <row r="82" spans="1:7" ht="12.75">
      <c r="A82" s="134" t="s">
        <v>481</v>
      </c>
      <c r="B82" s="58"/>
      <c r="C82" s="58"/>
      <c r="D82" s="58">
        <f>B82+C82</f>
        <v>0</v>
      </c>
      <c r="E82" s="58"/>
      <c r="F82" s="58"/>
      <c r="G82" s="58">
        <f>D82-E82</f>
        <v>0</v>
      </c>
    </row>
    <row r="83" spans="1:7" ht="12.75">
      <c r="A83" s="134" t="s">
        <v>480</v>
      </c>
      <c r="B83" s="58"/>
      <c r="C83" s="58"/>
      <c r="D83" s="58">
        <f>B83+C83</f>
        <v>0</v>
      </c>
      <c r="E83" s="58"/>
      <c r="F83" s="58"/>
      <c r="G83" s="58">
        <f>D83-E83</f>
        <v>0</v>
      </c>
    </row>
    <row r="84" spans="1:7" ht="12.75">
      <c r="A84" s="133"/>
      <c r="B84" s="58"/>
      <c r="C84" s="58"/>
      <c r="D84" s="58"/>
      <c r="E84" s="58"/>
      <c r="F84" s="58"/>
      <c r="G84" s="58"/>
    </row>
    <row r="85" spans="1:7" ht="12.75">
      <c r="A85" s="132" t="s">
        <v>310</v>
      </c>
      <c r="B85" s="55">
        <f aca="true" t="shared" si="13" ref="B85:G85">B11+B48</f>
        <v>6199833761</v>
      </c>
      <c r="C85" s="55">
        <f t="shared" si="13"/>
        <v>99326520.51</v>
      </c>
      <c r="D85" s="55">
        <f t="shared" si="13"/>
        <v>6299160281.51</v>
      </c>
      <c r="E85" s="55">
        <f t="shared" si="13"/>
        <v>6288215934.44</v>
      </c>
      <c r="F85" s="55">
        <f t="shared" si="13"/>
        <v>6240061312.690001</v>
      </c>
      <c r="G85" s="55">
        <f t="shared" si="13"/>
        <v>10944347.070000112</v>
      </c>
    </row>
    <row r="86" spans="1:7" ht="13.5" thickBot="1">
      <c r="A86" s="131"/>
      <c r="B86" s="130"/>
      <c r="C86" s="130"/>
      <c r="D86" s="130"/>
      <c r="E86" s="130"/>
      <c r="F86" s="130"/>
      <c r="G86" s="130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2023-01-05T19:47:52Z</cp:lastPrinted>
  <dcterms:created xsi:type="dcterms:W3CDTF">2016-10-11T18:36:49Z</dcterms:created>
  <dcterms:modified xsi:type="dcterms:W3CDTF">2023-01-23T19:47:16Z</dcterms:modified>
  <cp:category/>
  <cp:version/>
  <cp:contentType/>
  <cp:contentStatus/>
</cp:coreProperties>
</file>