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86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Guia (2)" sheetId="10" state="hidden" r:id="rId10"/>
    <sheet name="Guia " sheetId="11" state="hidden" r:id="rId11"/>
    <sheet name="Guia" sheetId="12" state="hidden" r:id="rId12"/>
    <sheet name="Hoja2" sheetId="13" state="hidden" r:id="rId13"/>
    <sheet name="GUIA DE CUMPLIIENTO (2)" sheetId="14" state="hidden" r:id="rId14"/>
    <sheet name="Hoja8" sheetId="15" state="hidden" r:id="rId15"/>
    <sheet name="GUIA DE CUMPLIIENTO" sheetId="16" state="hidden" r:id="rId16"/>
  </sheets>
  <definedNames>
    <definedName name="_xlfn.SINGLE" hidden="1">#NAME?</definedName>
    <definedName name="_xlnm.Print_Area" localSheetId="3">'FORMATO 4'!$A$1:$E$89</definedName>
    <definedName name="_xlnm.Print_Area" localSheetId="4">'FORMATO 5'!$A$1:$I$105</definedName>
    <definedName name="_xlnm.Print_Area" localSheetId="5">'FORMATO 6A'!$A$1:$H$179</definedName>
    <definedName name="_xlnm.Print_Area" localSheetId="6">'FORMATO 6B'!$A$1:$G$42</definedName>
    <definedName name="_xlnm.Print_Area" localSheetId="7">'FORMATO 6C'!$A$1:$H$104</definedName>
    <definedName name="_xlnm.Print_Area" localSheetId="8">'FORMATO 6D'!$A$1:$G$47</definedName>
    <definedName name="_xlnm.Print_Area" localSheetId="12">'Hoja2'!$A$3:$L$77</definedName>
    <definedName name="_xlnm.Print_Titles" localSheetId="11">'Guia'!$2:$10</definedName>
    <definedName name="_xlnm.Print_Titles" localSheetId="10">'Guia '!$2:$10</definedName>
    <definedName name="_xlnm.Print_Titles" localSheetId="9">'Guia (2)'!$2:$10</definedName>
    <definedName name="_xlnm.Print_Titles" localSheetId="13">'GUIA DE CUMPLIIENTO (2)'!$3:$10</definedName>
  </definedNames>
  <calcPr fullCalcOnLoad="1"/>
</workbook>
</file>

<file path=xl/comments4.xml><?xml version="1.0" encoding="utf-8"?>
<comments xmlns="http://schemas.openxmlformats.org/spreadsheetml/2006/main">
  <authors>
    <author>Planeaci?n1</author>
  </authors>
  <commentList>
    <comment ref="B48" authorId="0">
      <text>
        <r>
          <rPr>
            <b/>
            <sz val="9"/>
            <color indexed="8"/>
            <rFont val="Tahoma"/>
            <family val="2"/>
          </rPr>
          <t>Planeación1: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CHECAR FORMULA
</t>
        </r>
      </text>
    </comment>
  </commentList>
</comments>
</file>

<file path=xl/sharedStrings.xml><?xml version="1.0" encoding="utf-8"?>
<sst xmlns="http://schemas.openxmlformats.org/spreadsheetml/2006/main" count="2178" uniqueCount="602">
  <si>
    <t>(PESOS)</t>
  </si>
  <si>
    <t>Concepto (c)</t>
  </si>
  <si>
    <t>COLEGIO DE ESTUDIOS CIENTÍFICOS Y TECNOLÓGICOS DEL ESTADO DE TLAXCALA</t>
  </si>
  <si>
    <t>Aprobado</t>
  </si>
  <si>
    <t xml:space="preserve">Ingresos Libre Disposición: Son los ingresos propios </t>
  </si>
  <si>
    <t>Gasto etiquetado: Recurso Federal</t>
  </si>
  <si>
    <t>Gasto no etiquetado: Ing. Propios y Recurso Estatal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</si>
  <si>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</si>
  <si>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</si>
  <si>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</si>
  <si>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</si>
  <si>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</si>
  <si>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</si>
  <si>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</si>
  <si>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</si>
  <si>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</si>
  <si>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</si>
  <si>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</si>
  <si>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</si>
  <si>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</si>
  <si>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</si>
  <si>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</si>
  <si>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</si>
  <si>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</si>
  <si>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</si>
  <si>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</si>
  <si>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</si>
  <si>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Presupuesto autorizado mediante la H. Junta Directiva CVIII</t>
  </si>
  <si>
    <t>pesos</t>
  </si>
  <si>
    <t>Art. 6 y 19 de la LDF</t>
  </si>
  <si>
    <t>b.</t>
  </si>
  <si>
    <t>Presupuesto autorizado por Diario Oficial</t>
  </si>
  <si>
    <t>c.</t>
  </si>
  <si>
    <t>Ejercido</t>
  </si>
  <si>
    <t>Balanzas de Coprobación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</si>
  <si>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</si>
  <si>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</si>
  <si>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</si>
  <si>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</si>
  <si>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</si>
  <si>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</si>
  <si>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N/A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</si>
  <si>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</si>
  <si>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</si>
  <si>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</si>
  <si>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</si>
  <si>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</si>
  <si>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</si>
  <si>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</si>
  <si>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</si>
  <si>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</si>
  <si>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</si>
  <si>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</si>
  <si>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a)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</si>
  <si>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</si>
  <si>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</si>
  <si>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</si>
  <si>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</si>
  <si>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</si>
  <si>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</si>
  <si>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</si>
  <si>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</si>
  <si>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</si>
  <si>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Cuenta Pública / Formato 6 a)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</si>
  <si>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</si>
  <si>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</si>
  <si>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</si>
  <si>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</si>
  <si>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</si>
  <si>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</si>
  <si>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</si>
  <si>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</si>
  <si>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</si>
  <si>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</si>
  <si>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</si>
  <si>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</si>
  <si>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</si>
  <si>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</si>
  <si>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</si>
  <si>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</si>
  <si>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</si>
  <si>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</si>
  <si>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</si>
  <si>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</si>
  <si>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</si>
  <si>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</si>
  <si>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</si>
  <si>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</si>
  <si>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</si>
  <si>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</si>
  <si>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</si>
  <si>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</si>
  <si>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</si>
  <si>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</si>
  <si>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</si>
  <si>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</si>
  <si>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</si>
  <si>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</si>
  <si>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</si>
  <si>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</si>
  <si>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</si>
  <si>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</si>
  <si>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</si>
  <si>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</si>
  <si>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</si>
  <si>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</si>
  <si>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</si>
  <si>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</si>
  <si>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</si>
  <si>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 hay presupuesto modificado autorizado por la H. Junta Directiva</t>
  </si>
  <si>
    <t>31 de Dic 2016</t>
  </si>
  <si>
    <t>COLEGIO DE ESTUDIOS CIENTIFICOS Y TECNOLOGICOS DEL ESTADO DE TLAXCALA</t>
  </si>
  <si>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</si>
  <si>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</si>
  <si>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</si>
  <si>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</si>
  <si>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</si>
  <si>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</si>
  <si>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</si>
  <si>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</si>
  <si>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</si>
  <si>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</si>
  <si>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</si>
  <si>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</si>
  <si>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</si>
  <si>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</si>
  <si>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</si>
  <si>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</si>
  <si>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</si>
  <si>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</si>
  <si>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</si>
  <si>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</si>
  <si>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</si>
  <si>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</si>
  <si>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</si>
  <si>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</si>
  <si>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</si>
  <si>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</si>
  <si>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</si>
  <si>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</si>
  <si>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</si>
  <si>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</si>
  <si>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</si>
  <si>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</si>
  <si>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</si>
  <si>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</si>
  <si>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</si>
  <si>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</si>
  <si>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</si>
  <si>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</si>
  <si>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</si>
  <si>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</si>
  <si>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</si>
  <si>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</si>
  <si>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</si>
  <si>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</si>
  <si>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</si>
  <si>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</si>
  <si>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</si>
  <si>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</si>
  <si>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</si>
  <si>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</si>
  <si>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</si>
  <si>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</si>
  <si>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</si>
  <si>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</si>
  <si>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</si>
  <si>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</si>
  <si>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</si>
  <si>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</si>
  <si>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</si>
  <si>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</si>
  <si>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</si>
  <si>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</si>
  <si>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</si>
  <si>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</si>
  <si>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</si>
  <si>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</si>
  <si>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</si>
  <si>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</si>
  <si>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</si>
  <si>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</si>
  <si>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</si>
  <si>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</si>
  <si>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</si>
  <si>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</si>
  <si>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</si>
  <si>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</si>
  <si>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</si>
  <si>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</si>
  <si>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</si>
  <si>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</si>
  <si>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</si>
  <si>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</si>
  <si>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</si>
  <si>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</si>
  <si>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</si>
  <si>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</si>
  <si>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</si>
  <si>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</si>
  <si>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</si>
  <si>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</si>
  <si>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</si>
  <si>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</si>
  <si>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</si>
  <si>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</si>
  <si>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</si>
  <si>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</si>
  <si>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</si>
  <si>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</si>
  <si>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</si>
  <si>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</si>
  <si>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</si>
  <si>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</si>
  <si>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</si>
  <si>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</si>
  <si>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</si>
  <si>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</si>
  <si>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</si>
  <si>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</si>
  <si>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</si>
  <si>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</si>
  <si>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</si>
  <si>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</si>
  <si>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</si>
  <si>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</si>
  <si>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</si>
  <si>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</si>
  <si>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</si>
  <si>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</si>
  <si>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</si>
  <si>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</si>
  <si>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</si>
  <si>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</si>
  <si>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</si>
  <si>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</si>
  <si>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</si>
  <si>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</si>
  <si>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</si>
  <si>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</si>
  <si>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</si>
  <si>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</si>
  <si>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</si>
  <si>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</si>
  <si>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</si>
  <si>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</si>
  <si>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</si>
  <si>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</si>
  <si>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</si>
  <si>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</si>
  <si>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</si>
  <si>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</si>
  <si>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</si>
  <si>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</si>
  <si>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</si>
  <si>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</si>
  <si>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</si>
  <si>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</si>
  <si>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</si>
  <si>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</si>
  <si>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</si>
  <si>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</si>
  <si>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</si>
  <si>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</si>
  <si>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</si>
  <si>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</si>
  <si>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</si>
  <si>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</si>
  <si>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</si>
  <si>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</si>
  <si>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</si>
  <si>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</si>
  <si>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</si>
  <si>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</si>
  <si>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</si>
  <si>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</si>
  <si>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</si>
  <si>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</si>
  <si>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</si>
  <si>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Balanzas de Comprobación</t>
  </si>
  <si>
    <t>Del 1 de enero al 31 de diciembre de 2017</t>
  </si>
  <si>
    <t>NOMBRE DEL ENTE PÚBLICO (a)</t>
  </si>
  <si>
    <t>Del 1 de enero al 31 de diciembre de 20XN (b)</t>
  </si>
  <si>
    <t>X</t>
  </si>
  <si>
    <t>Junta directiva CXXVIII</t>
  </si>
  <si>
    <t>Anexo de Ejecución 2019</t>
  </si>
  <si>
    <t>SAACG.NET</t>
  </si>
  <si>
    <t>Reporte Trim. Formato 6 d)</t>
  </si>
  <si>
    <t>Ley de Ingresos y Presupuesto de Egresos</t>
  </si>
  <si>
    <t>Cuenta Pública / Formato 4 LDF</t>
  </si>
  <si>
    <t xml:space="preserve">Iniciativa de Ley de Ingresos </t>
  </si>
  <si>
    <t xml:space="preserve">Ley de Ingresos </t>
  </si>
  <si>
    <t>Balance Presupuestario - LDF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</si>
  <si>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</si>
  <si>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</si>
  <si>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</si>
  <si>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</si>
  <si>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</si>
  <si>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</si>
  <si>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</si>
  <si>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</si>
  <si>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</si>
  <si>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</si>
  <si>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</si>
  <si>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</si>
  <si>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</si>
  <si>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</si>
  <si>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</si>
  <si>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</si>
  <si>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A-B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</si>
  <si>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</si>
  <si>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</si>
  <si>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</si>
  <si>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</si>
  <si>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</si>
  <si>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</si>
  <si>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</si>
  <si>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</si>
  <si>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</si>
  <si>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</si>
  <si>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</si>
  <si>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</si>
  <si>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</si>
  <si>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</si>
  <si>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</si>
  <si>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</si>
  <si>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</si>
  <si>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</si>
  <si>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</si>
  <si>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</si>
  <si>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</si>
  <si>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</si>
  <si>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</si>
  <si>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</si>
  <si>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</si>
  <si>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A3.2 -B2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</si>
  <si>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</si>
  <si>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</si>
  <si>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</si>
  <si>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</si>
  <si>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</si>
  <si>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Estimado (d)</t>
  </si>
  <si>
    <t>Ampliaciones/</t>
  </si>
  <si>
    <t>Modificado</t>
  </si>
  <si>
    <t>Recaudado</t>
  </si>
  <si>
    <t>(c)</t>
  </si>
  <si>
    <t>(Reducciones)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</si>
  <si>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</si>
  <si>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</si>
  <si>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</si>
  <si>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</si>
  <si>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</si>
  <si>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</si>
  <si>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</si>
  <si>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</si>
  <si>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</si>
  <si>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</si>
  <si>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</si>
  <si>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</si>
  <si>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</si>
  <si>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</si>
  <si>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</si>
  <si>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</si>
  <si>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</si>
  <si>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</si>
  <si>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</si>
  <si>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</si>
  <si>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</si>
  <si>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</si>
  <si>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</si>
  <si>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</si>
  <si>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</si>
  <si>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</si>
  <si>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</si>
  <si>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</si>
  <si>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</si>
  <si>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</si>
  <si>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</si>
  <si>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</si>
  <si>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</si>
  <si>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</si>
  <si>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</si>
  <si>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</si>
  <si>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</si>
  <si>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</si>
  <si>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</si>
  <si>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</si>
  <si>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</si>
  <si>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</si>
  <si>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</si>
  <si>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</si>
  <si>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</si>
  <si>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</si>
  <si>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</si>
  <si>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</si>
  <si>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</si>
  <si>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</si>
  <si>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</si>
  <si>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</si>
  <si>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</si>
  <si>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</si>
  <si>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</si>
  <si>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</si>
  <si>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</si>
  <si>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</si>
  <si>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</si>
  <si>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</si>
  <si>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</si>
  <si>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</si>
  <si>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</si>
  <si>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</si>
  <si>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</si>
  <si>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</si>
  <si>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</si>
  <si>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</si>
  <si>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</si>
  <si>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</si>
  <si>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</si>
  <si>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</si>
  <si>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</si>
  <si>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</si>
  <si>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</si>
  <si>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</si>
  <si>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</si>
  <si>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</si>
  <si>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</si>
  <si>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</si>
  <si>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</si>
  <si>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</si>
  <si>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</si>
  <si>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</si>
  <si>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</si>
  <si>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</si>
  <si>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</si>
  <si>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</si>
  <si>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</si>
  <si>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</si>
  <si>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</si>
  <si>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</si>
  <si>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</si>
  <si>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</si>
  <si>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</si>
  <si>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</si>
  <si>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</si>
  <si>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</si>
  <si>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</si>
  <si>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</si>
  <si>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</si>
  <si>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</si>
  <si>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</si>
  <si>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</si>
  <si>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</si>
  <si>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</si>
  <si>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</si>
  <si>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</si>
  <si>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</si>
  <si>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</si>
  <si>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</si>
  <si>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</si>
  <si>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</si>
  <si>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</si>
  <si>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</si>
  <si>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</si>
  <si>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</si>
  <si>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</si>
  <si>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</si>
  <si>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</si>
  <si>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</si>
  <si>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</si>
  <si>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</si>
  <si>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</si>
  <si>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</si>
  <si>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</si>
  <si>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</si>
  <si>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</si>
  <si>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</si>
  <si>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</si>
  <si>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</si>
  <si>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</si>
  <si>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</si>
  <si>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</si>
  <si>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</si>
  <si>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</si>
  <si>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</si>
  <si>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 xml:space="preserve"> 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</si>
  <si>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</si>
  <si>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</si>
  <si>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</si>
  <si>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</si>
  <si>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</si>
  <si>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</si>
  <si>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</si>
  <si>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</si>
  <si>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</si>
  <si>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</si>
  <si>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</si>
  <si>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</si>
  <si>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</si>
  <si>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</si>
  <si>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</si>
  <si>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</si>
  <si>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</si>
  <si>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</si>
  <si>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</si>
  <si>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</si>
  <si>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</si>
  <si>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</si>
  <si>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</si>
  <si>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</si>
  <si>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</si>
  <si>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</si>
  <si>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</si>
  <si>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</si>
  <si>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</si>
  <si>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</si>
  <si>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</si>
  <si>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</si>
  <si>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</si>
  <si>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</si>
  <si>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</si>
  <si>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</si>
  <si>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</si>
  <si>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DIRECCION ADMINISTRATIVA</t>
  </si>
  <si>
    <t>DIRECCION ACADEMICA</t>
  </si>
  <si>
    <t>DIRECCION DE PLANEACION</t>
  </si>
  <si>
    <t>DIRECCION DE VINCULACION</t>
  </si>
  <si>
    <t>EMSAD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</si>
  <si>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</si>
  <si>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</si>
  <si>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</si>
  <si>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</si>
  <si>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</si>
  <si>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</si>
  <si>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</si>
  <si>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</si>
  <si>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</si>
  <si>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</si>
  <si>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</si>
  <si>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</si>
  <si>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</si>
  <si>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</si>
  <si>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</si>
  <si>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</si>
  <si>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</si>
  <si>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</si>
  <si>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</si>
  <si>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</si>
  <si>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</si>
  <si>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</si>
  <si>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</si>
  <si>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</si>
  <si>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</si>
  <si>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</si>
  <si>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</si>
  <si>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</si>
  <si>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</si>
  <si>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</si>
  <si>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</si>
  <si>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</si>
  <si>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</si>
  <si>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</si>
  <si>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</si>
  <si>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</si>
  <si>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</si>
  <si>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</si>
  <si>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</si>
  <si>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</si>
  <si>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</si>
  <si>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</si>
  <si>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</si>
  <si>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</si>
  <si>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</si>
  <si>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</si>
  <si>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</si>
  <si>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</si>
  <si>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</si>
  <si>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</si>
  <si>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</si>
  <si>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</si>
  <si>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</si>
  <si>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</si>
  <si>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</si>
  <si>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</si>
  <si>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</si>
  <si>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</si>
  <si>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</si>
  <si>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</si>
  <si>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Del 1 de enero al 31 de Diciembre de 2019</t>
  </si>
  <si>
    <t>Anexo de Ejecución Modificatorio 2019</t>
  </si>
  <si>
    <t>Junta directiva CXXXII</t>
  </si>
  <si>
    <t>Junta directiva CXXXIV</t>
  </si>
  <si>
    <t>Del 1 de enero al 31 de septiembre de 2020</t>
  </si>
  <si>
    <t>DIRECCION DE INFORMATICA</t>
  </si>
  <si>
    <t>31 de diciembre 2021</t>
  </si>
  <si>
    <t>Al 31 de marzo de 2022 y al 31 de diciembre de 2021</t>
  </si>
  <si>
    <t>31 de marzo 2022</t>
  </si>
  <si>
    <t>31 de diciembre de 2021</t>
  </si>
  <si>
    <t>Al 01 de enero al 31 de marzo de 2022</t>
  </si>
  <si>
    <t>Del 1 de enero al 31 de marzo de 2022</t>
  </si>
  <si>
    <t>Monto pagado de la inversión al 31 de marzo de 2022 K)</t>
  </si>
  <si>
    <t>Monto pagado de la inversión actualizado al 31 de marzo de 2022 (l)</t>
  </si>
  <si>
    <t>Saldo pendiente por pagar de la inversión al 31 de marzo de 2022 (m = g – l)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</si>
</sst>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#,##0.00_ ;\-#,##0.00\ 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000_-;\-* #,##0.0000_-;_-* &quot;-&quot;??_-;_-@_-"/>
    <numFmt numFmtId="182" formatCode="#,##0_ ;\-#,##0\ "/>
    <numFmt numFmtId="183" formatCode="#,##0_ ;[Red]\-#,##0\ "/>
    <numFmt numFmtId="184" formatCode="#,##0.000000_ ;\-#,##0.000000\ "/>
    <numFmt numFmtId="185" formatCode="#,##0.00000000_ ;\-#,##0.00000000\ "/>
    <numFmt numFmtId="186" formatCode="#,##0.00000000000000"/>
    <numFmt numFmtId="187" formatCode="#,##0.000000000000000_ ;[Red]\-#,##0.000000000000000\ 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6"/>
      <color indexed="8"/>
      <name val="Calibri"/>
      <family val="2"/>
    </font>
    <font>
      <sz val="8"/>
      <color indexed="63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6"/>
      <color rgb="FF000000"/>
      <name val="Arial"/>
      <family val="2"/>
    </font>
    <font>
      <sz val="6"/>
      <color theme="1"/>
      <name val="Calibri"/>
      <family val="2"/>
    </font>
    <font>
      <sz val="8"/>
      <color rgb="FF2F2F2F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799">
    <xf numFmtId="0" fontId="0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33" borderId="0" xfId="0" applyFont="1" applyFill="1" applyAlignment="1">
      <alignment horizontal="center"/>
    </xf>
    <xf numFmtId="0" fontId="66" fillId="33" borderId="10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wrapText="1"/>
    </xf>
    <xf numFmtId="0" fontId="67" fillId="33" borderId="12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 wrapText="1"/>
    </xf>
    <xf numFmtId="0" fontId="66" fillId="34" borderId="14" xfId="0" applyFont="1" applyFill="1" applyBorder="1" applyAlignment="1">
      <alignment horizontal="center" wrapText="1"/>
    </xf>
    <xf numFmtId="0" fontId="66" fillId="34" borderId="11" xfId="0" applyFont="1" applyFill="1" applyBorder="1" applyAlignment="1">
      <alignment horizontal="center" wrapTex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21" borderId="15" xfId="0" applyFont="1" applyFill="1" applyBorder="1" applyAlignment="1">
      <alignment horizontal="center" wrapText="1"/>
    </xf>
    <xf numFmtId="0" fontId="67" fillId="21" borderId="14" xfId="0" applyFont="1" applyFill="1" applyBorder="1" applyAlignment="1">
      <alignment horizontal="center" wrapText="1"/>
    </xf>
    <xf numFmtId="0" fontId="67" fillId="21" borderId="14" xfId="0" applyFont="1" applyFill="1" applyBorder="1" applyAlignment="1">
      <alignment wrapText="1"/>
    </xf>
    <xf numFmtId="0" fontId="67" fillId="21" borderId="11" xfId="0" applyFont="1" applyFill="1" applyBorder="1" applyAlignment="1">
      <alignment horizontal="center" wrapText="1"/>
    </xf>
    <xf numFmtId="0" fontId="66" fillId="0" borderId="15" xfId="0" applyFont="1" applyBorder="1" applyAlignment="1">
      <alignment horizontal="center" wrapText="1"/>
    </xf>
    <xf numFmtId="0" fontId="68" fillId="0" borderId="14" xfId="0" applyFont="1" applyBorder="1" applyAlignment="1">
      <alignment horizontal="center"/>
    </xf>
    <xf numFmtId="0" fontId="68" fillId="0" borderId="14" xfId="0" applyFont="1" applyBorder="1" applyAlignment="1">
      <alignment wrapText="1"/>
    </xf>
    <xf numFmtId="0" fontId="67" fillId="0" borderId="16" xfId="0" applyFont="1" applyBorder="1" applyAlignment="1">
      <alignment horizontal="center" wrapText="1"/>
    </xf>
    <xf numFmtId="0" fontId="69" fillId="0" borderId="17" xfId="0" applyFont="1" applyBorder="1" applyAlignment="1">
      <alignment horizontal="center" wrapText="1"/>
    </xf>
    <xf numFmtId="0" fontId="67" fillId="0" borderId="17" xfId="0" applyFont="1" applyBorder="1" applyAlignment="1">
      <alignment horizontal="center" wrapText="1"/>
    </xf>
    <xf numFmtId="0" fontId="67" fillId="0" borderId="17" xfId="0" applyFont="1" applyBorder="1" applyAlignment="1">
      <alignment wrapText="1"/>
    </xf>
    <xf numFmtId="43" fontId="67" fillId="0" borderId="0" xfId="49" applyFont="1" applyAlignment="1">
      <alignment horizontal="center" wrapText="1"/>
    </xf>
    <xf numFmtId="0" fontId="67" fillId="0" borderId="18" xfId="0" applyFont="1" applyBorder="1" applyAlignment="1">
      <alignment horizontal="center" wrapText="1"/>
    </xf>
    <xf numFmtId="0" fontId="69" fillId="0" borderId="19" xfId="0" applyFont="1" applyBorder="1" applyAlignment="1">
      <alignment horizontal="center" wrapText="1"/>
    </xf>
    <xf numFmtId="0" fontId="67" fillId="0" borderId="19" xfId="0" applyFont="1" applyBorder="1" applyAlignment="1">
      <alignment horizontal="center" wrapText="1"/>
    </xf>
    <xf numFmtId="0" fontId="67" fillId="0" borderId="19" xfId="0" applyFont="1" applyBorder="1" applyAlignment="1">
      <alignment wrapText="1"/>
    </xf>
    <xf numFmtId="43" fontId="67" fillId="0" borderId="20" xfId="49" applyFont="1" applyBorder="1" applyAlignment="1">
      <alignment horizontal="center" wrapText="1"/>
    </xf>
    <xf numFmtId="0" fontId="67" fillId="0" borderId="21" xfId="0" applyFont="1" applyBorder="1" applyAlignment="1">
      <alignment horizontal="center" wrapText="1"/>
    </xf>
    <xf numFmtId="0" fontId="67" fillId="21" borderId="12" xfId="0" applyFont="1" applyFill="1" applyBorder="1" applyAlignment="1">
      <alignment horizontal="center" wrapText="1"/>
    </xf>
    <xf numFmtId="0" fontId="67" fillId="21" borderId="12" xfId="0" applyFont="1" applyFill="1" applyBorder="1" applyAlignment="1">
      <alignment wrapText="1"/>
    </xf>
    <xf numFmtId="0" fontId="67" fillId="21" borderId="21" xfId="0" applyFont="1" applyFill="1" applyBorder="1" applyAlignment="1">
      <alignment horizontal="center" wrapText="1"/>
    </xf>
    <xf numFmtId="0" fontId="68" fillId="21" borderId="15" xfId="0" applyFont="1" applyFill="1" applyBorder="1" applyAlignment="1">
      <alignment horizontal="right" wrapText="1"/>
    </xf>
    <xf numFmtId="0" fontId="68" fillId="21" borderId="14" xfId="0" applyFont="1" applyFill="1" applyBorder="1" applyAlignment="1">
      <alignment horizontal="center"/>
    </xf>
    <xf numFmtId="0" fontId="68" fillId="21" borderId="14" xfId="0" applyFont="1" applyFill="1" applyBorder="1" applyAlignment="1">
      <alignment wrapText="1"/>
    </xf>
    <xf numFmtId="0" fontId="68" fillId="0" borderId="14" xfId="0" applyFont="1" applyBorder="1" applyAlignment="1">
      <alignment horizontal="left" wrapText="1" indent="2"/>
    </xf>
    <xf numFmtId="0" fontId="67" fillId="0" borderId="0" xfId="0" applyFont="1" applyAlignment="1">
      <alignment horizontal="center" wrapText="1"/>
    </xf>
    <xf numFmtId="0" fontId="67" fillId="0" borderId="20" xfId="0" applyFont="1" applyBorder="1" applyAlignment="1">
      <alignment horizontal="center" wrapText="1"/>
    </xf>
    <xf numFmtId="0" fontId="68" fillId="0" borderId="15" xfId="0" applyFont="1" applyBorder="1" applyAlignment="1">
      <alignment horizontal="right" wrapText="1"/>
    </xf>
    <xf numFmtId="0" fontId="67" fillId="21" borderId="18" xfId="0" applyFont="1" applyFill="1" applyBorder="1" applyAlignment="1">
      <alignment horizontal="center" wrapText="1"/>
    </xf>
    <xf numFmtId="0" fontId="67" fillId="21" borderId="19" xfId="0" applyFont="1" applyFill="1" applyBorder="1" applyAlignment="1">
      <alignment horizontal="center" wrapText="1"/>
    </xf>
    <xf numFmtId="0" fontId="67" fillId="21" borderId="13" xfId="0" applyFont="1" applyFill="1" applyBorder="1" applyAlignment="1">
      <alignment horizontal="center" wrapText="1"/>
    </xf>
    <xf numFmtId="0" fontId="69" fillId="0" borderId="21" xfId="0" applyFont="1" applyBorder="1" applyAlignment="1">
      <alignment horizontal="center" wrapText="1"/>
    </xf>
    <xf numFmtId="0" fontId="67" fillId="0" borderId="21" xfId="0" applyFont="1" applyBorder="1" applyAlignment="1">
      <alignment wrapText="1"/>
    </xf>
    <xf numFmtId="0" fontId="67" fillId="0" borderId="12" xfId="0" applyFont="1" applyBorder="1" applyAlignment="1">
      <alignment horizontal="center" wrapText="1"/>
    </xf>
    <xf numFmtId="0" fontId="67" fillId="0" borderId="13" xfId="0" applyFont="1" applyBorder="1" applyAlignment="1">
      <alignment horizontal="center" wrapText="1"/>
    </xf>
    <xf numFmtId="0" fontId="67" fillId="21" borderId="10" xfId="0" applyFont="1" applyFill="1" applyBorder="1" applyAlignment="1">
      <alignment horizontal="center" wrapText="1"/>
    </xf>
    <xf numFmtId="0" fontId="69" fillId="0" borderId="11" xfId="0" applyFont="1" applyBorder="1" applyAlignment="1">
      <alignment horizontal="center" wrapText="1"/>
    </xf>
    <xf numFmtId="0" fontId="67" fillId="0" borderId="11" xfId="0" applyFont="1" applyBorder="1" applyAlignment="1">
      <alignment wrapText="1"/>
    </xf>
    <xf numFmtId="0" fontId="67" fillId="0" borderId="14" xfId="0" applyFont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7" fillId="0" borderId="11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66" fillId="21" borderId="22" xfId="0" applyFont="1" applyFill="1" applyBorder="1" applyAlignment="1">
      <alignment horizontal="center" wrapText="1"/>
    </xf>
    <xf numFmtId="0" fontId="68" fillId="0" borderId="14" xfId="0" applyFont="1" applyBorder="1" applyAlignment="1">
      <alignment horizontal="center" wrapText="1"/>
    </xf>
    <xf numFmtId="0" fontId="71" fillId="0" borderId="11" xfId="0" applyFont="1" applyBorder="1" applyAlignment="1">
      <alignment horizontal="center" wrapText="1"/>
    </xf>
    <xf numFmtId="0" fontId="67" fillId="21" borderId="0" xfId="0" applyFont="1" applyFill="1" applyAlignment="1">
      <alignment horizontal="center" wrapText="1"/>
    </xf>
    <xf numFmtId="0" fontId="67" fillId="21" borderId="16" xfId="0" applyFont="1" applyFill="1" applyBorder="1" applyAlignment="1">
      <alignment horizontal="center" wrapText="1"/>
    </xf>
    <xf numFmtId="0" fontId="67" fillId="21" borderId="20" xfId="0" applyFont="1" applyFill="1" applyBorder="1" applyAlignment="1">
      <alignment horizontal="center" wrapText="1"/>
    </xf>
    <xf numFmtId="0" fontId="69" fillId="21" borderId="14" xfId="0" applyFont="1" applyFill="1" applyBorder="1" applyAlignment="1">
      <alignment wrapText="1"/>
    </xf>
    <xf numFmtId="0" fontId="69" fillId="21" borderId="12" xfId="0" applyFont="1" applyFill="1" applyBorder="1" applyAlignment="1">
      <alignment wrapText="1"/>
    </xf>
    <xf numFmtId="0" fontId="67" fillId="0" borderId="23" xfId="0" applyFont="1" applyBorder="1" applyAlignment="1">
      <alignment horizontal="justify"/>
    </xf>
    <xf numFmtId="0" fontId="67" fillId="0" borderId="0" xfId="0" applyFont="1" applyAlignment="1">
      <alignment horizontal="justify"/>
    </xf>
    <xf numFmtId="0" fontId="67" fillId="0" borderId="17" xfId="0" applyFont="1" applyBorder="1" applyAlignment="1">
      <alignment horizontal="justify"/>
    </xf>
    <xf numFmtId="0" fontId="66" fillId="34" borderId="12" xfId="0" applyFont="1" applyFill="1" applyBorder="1" applyAlignment="1">
      <alignment horizontal="center" wrapText="1"/>
    </xf>
    <xf numFmtId="0" fontId="66" fillId="34" borderId="21" xfId="0" applyFont="1" applyFill="1" applyBorder="1" applyAlignment="1">
      <alignment horizontal="center" wrapText="1"/>
    </xf>
    <xf numFmtId="0" fontId="71" fillId="0" borderId="17" xfId="0" applyFont="1" applyBorder="1" applyAlignment="1">
      <alignment horizontal="center" wrapText="1"/>
    </xf>
    <xf numFmtId="0" fontId="71" fillId="0" borderId="19" xfId="0" applyFont="1" applyBorder="1" applyAlignment="1">
      <alignment horizontal="center" wrapText="1"/>
    </xf>
    <xf numFmtId="0" fontId="71" fillId="0" borderId="21" xfId="0" applyFont="1" applyBorder="1" applyAlignment="1">
      <alignment horizontal="center" wrapText="1"/>
    </xf>
    <xf numFmtId="0" fontId="66" fillId="34" borderId="11" xfId="0" applyFont="1" applyFill="1" applyBorder="1" applyAlignment="1">
      <alignment wrapText="1"/>
    </xf>
    <xf numFmtId="0" fontId="68" fillId="0" borderId="14" xfId="0" applyFont="1" applyBorder="1" applyAlignment="1">
      <alignment horizontal="center" vertical="top"/>
    </xf>
    <xf numFmtId="0" fontId="68" fillId="0" borderId="11" xfId="0" applyFont="1" applyBorder="1" applyAlignment="1">
      <alignment vertical="top" wrapText="1"/>
    </xf>
    <xf numFmtId="0" fontId="68" fillId="0" borderId="11" xfId="0" applyFont="1" applyBorder="1" applyAlignment="1">
      <alignment wrapText="1"/>
    </xf>
    <xf numFmtId="0" fontId="72" fillId="0" borderId="0" xfId="0" applyFont="1" applyAlignment="1">
      <alignment horizontal="justify"/>
    </xf>
    <xf numFmtId="43" fontId="67" fillId="0" borderId="21" xfId="49" applyFont="1" applyBorder="1" applyAlignment="1">
      <alignment horizontal="center" wrapText="1"/>
    </xf>
    <xf numFmtId="0" fontId="7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left" vertical="top" wrapText="1" indent="1"/>
    </xf>
    <xf numFmtId="0" fontId="5" fillId="0" borderId="28" xfId="0" applyFont="1" applyBorder="1" applyAlignment="1">
      <alignment vertical="top" wrapText="1"/>
    </xf>
    <xf numFmtId="3" fontId="5" fillId="0" borderId="29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4" fontId="5" fillId="0" borderId="28" xfId="0" applyNumberFormat="1" applyFont="1" applyBorder="1" applyAlignment="1">
      <alignment vertical="top" wrapText="1"/>
    </xf>
    <xf numFmtId="4" fontId="5" fillId="0" borderId="29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1"/>
    </xf>
    <xf numFmtId="3" fontId="6" fillId="0" borderId="29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3" fontId="6" fillId="0" borderId="28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2"/>
    </xf>
    <xf numFmtId="3" fontId="5" fillId="0" borderId="28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1"/>
    </xf>
    <xf numFmtId="3" fontId="6" fillId="0" borderId="30" xfId="0" applyNumberFormat="1" applyFont="1" applyBorder="1" applyAlignment="1">
      <alignment vertical="top" wrapText="1"/>
    </xf>
    <xf numFmtId="3" fontId="5" fillId="0" borderId="31" xfId="0" applyNumberFormat="1" applyFont="1" applyBorder="1" applyAlignment="1">
      <alignment vertical="top" wrapText="1"/>
    </xf>
    <xf numFmtId="3" fontId="5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top" wrapText="1" indent="1"/>
    </xf>
    <xf numFmtId="3" fontId="5" fillId="0" borderId="34" xfId="0" applyNumberFormat="1" applyFont="1" applyBorder="1" applyAlignment="1">
      <alignment vertical="top" wrapText="1"/>
    </xf>
    <xf numFmtId="0" fontId="3" fillId="0" borderId="33" xfId="0" applyFont="1" applyBorder="1" applyAlignment="1">
      <alignment horizontal="left" vertical="top" wrapText="1" indent="1"/>
    </xf>
    <xf numFmtId="0" fontId="7" fillId="0" borderId="33" xfId="0" applyFont="1" applyBorder="1" applyAlignment="1">
      <alignment horizontal="left" vertical="top" wrapText="1"/>
    </xf>
    <xf numFmtId="3" fontId="6" fillId="0" borderId="34" xfId="0" applyNumberFormat="1" applyFont="1" applyBorder="1" applyAlignment="1">
      <alignment vertical="top" wrapText="1"/>
    </xf>
    <xf numFmtId="3" fontId="6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top" wrapText="1"/>
    </xf>
    <xf numFmtId="4" fontId="5" fillId="0" borderId="31" xfId="0" applyNumberFormat="1" applyFont="1" applyBorder="1" applyAlignment="1">
      <alignment vertical="top" wrapText="1"/>
    </xf>
    <xf numFmtId="4" fontId="5" fillId="0" borderId="32" xfId="0" applyNumberFormat="1" applyFont="1" applyBorder="1" applyAlignment="1">
      <alignment vertical="top" wrapText="1"/>
    </xf>
    <xf numFmtId="4" fontId="7" fillId="0" borderId="31" xfId="0" applyNumberFormat="1" applyFont="1" applyBorder="1" applyAlignment="1">
      <alignment vertical="top" wrapText="1"/>
    </xf>
    <xf numFmtId="4" fontId="7" fillId="0" borderId="32" xfId="0" applyNumberFormat="1" applyFont="1" applyBorder="1" applyAlignment="1">
      <alignment vertical="top" wrapText="1"/>
    </xf>
    <xf numFmtId="3" fontId="7" fillId="0" borderId="31" xfId="0" applyNumberFormat="1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4" fillId="0" borderId="38" xfId="0" applyFont="1" applyBorder="1" applyAlignment="1">
      <alignment horizontal="left" vertical="top" wrapText="1" indent="1"/>
    </xf>
    <xf numFmtId="3" fontId="6" fillId="0" borderId="39" xfId="0" applyNumberFormat="1" applyFont="1" applyBorder="1" applyAlignment="1">
      <alignment vertical="top" wrapText="1"/>
    </xf>
    <xf numFmtId="3" fontId="6" fillId="0" borderId="37" xfId="0" applyNumberFormat="1" applyFont="1" applyBorder="1" applyAlignment="1">
      <alignment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4" fillId="0" borderId="31" xfId="0" applyFont="1" applyBorder="1" applyAlignment="1">
      <alignment horizontal="left" vertical="top" wrapText="1" indent="1"/>
    </xf>
    <xf numFmtId="0" fontId="3" fillId="0" borderId="31" xfId="0" applyFont="1" applyBorder="1" applyAlignment="1">
      <alignment horizontal="left" vertical="top" wrapText="1" indent="2"/>
    </xf>
    <xf numFmtId="0" fontId="4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3" fontId="7" fillId="0" borderId="39" xfId="0" applyNumberFormat="1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3" fontId="73" fillId="0" borderId="0" xfId="0" applyNumberFormat="1" applyFont="1" applyAlignment="1">
      <alignment/>
    </xf>
    <xf numFmtId="0" fontId="3" fillId="0" borderId="0" xfId="0" applyFont="1" applyAlignment="1">
      <alignment horizontal="left" vertical="top"/>
    </xf>
    <xf numFmtId="3" fontId="7" fillId="35" borderId="0" xfId="0" applyNumberFormat="1" applyFont="1" applyFill="1" applyAlignment="1">
      <alignment vertical="top" wrapText="1"/>
    </xf>
    <xf numFmtId="0" fontId="7" fillId="35" borderId="0" xfId="0" applyFont="1" applyFill="1" applyAlignment="1">
      <alignment vertical="top" wrapText="1"/>
    </xf>
    <xf numFmtId="0" fontId="4" fillId="35" borderId="0" xfId="0" applyFont="1" applyFill="1" applyAlignment="1">
      <alignment horizontal="left" vertical="center" wrapText="1" indent="2"/>
    </xf>
    <xf numFmtId="3" fontId="4" fillId="35" borderId="0" xfId="0" applyNumberFormat="1" applyFont="1" applyFill="1" applyAlignment="1">
      <alignment horizontal="center" vertical="center" wrapText="1"/>
    </xf>
    <xf numFmtId="3" fontId="7" fillId="35" borderId="0" xfId="0" applyNumberFormat="1" applyFont="1" applyFill="1" applyAlignment="1">
      <alignment horizontal="left" vertical="top" wrapText="1"/>
    </xf>
    <xf numFmtId="0" fontId="4" fillId="35" borderId="0" xfId="0" applyFont="1" applyFill="1" applyAlignment="1">
      <alignment horizontal="left" vertical="top" wrapText="1"/>
    </xf>
    <xf numFmtId="3" fontId="4" fillId="35" borderId="0" xfId="0" applyNumberFormat="1" applyFont="1" applyFill="1" applyAlignment="1">
      <alignment horizontal="left" vertical="top" wrapText="1" indent="1"/>
    </xf>
    <xf numFmtId="0" fontId="4" fillId="35" borderId="0" xfId="0" applyFont="1" applyFill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2"/>
    </xf>
    <xf numFmtId="3" fontId="4" fillId="33" borderId="41" xfId="0" applyNumberFormat="1" applyFont="1" applyFill="1" applyBorder="1" applyAlignment="1">
      <alignment horizontal="left" vertical="top" wrapText="1" indent="1"/>
    </xf>
    <xf numFmtId="3" fontId="4" fillId="33" borderId="41" xfId="0" applyNumberFormat="1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left" vertical="top" wrapText="1" indent="1"/>
    </xf>
    <xf numFmtId="0" fontId="4" fillId="35" borderId="0" xfId="0" applyFont="1" applyFill="1" applyAlignment="1">
      <alignment horizontal="center" vertical="top" wrapText="1"/>
    </xf>
    <xf numFmtId="0" fontId="4" fillId="0" borderId="42" xfId="0" applyFont="1" applyBorder="1" applyAlignment="1">
      <alignment horizontal="left" vertical="top" wrapText="1"/>
    </xf>
    <xf numFmtId="3" fontId="7" fillId="0" borderId="42" xfId="0" applyNumberFormat="1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35" borderId="0" xfId="0" applyFont="1" applyFill="1" applyAlignment="1">
      <alignment horizontal="left" vertical="top" wrapText="1"/>
    </xf>
    <xf numFmtId="0" fontId="3" fillId="0" borderId="34" xfId="0" applyFont="1" applyBorder="1" applyAlignment="1">
      <alignment horizontal="left" vertical="top" wrapText="1" indent="1"/>
    </xf>
    <xf numFmtId="3" fontId="7" fillId="0" borderId="34" xfId="0" applyNumberFormat="1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3" fillId="0" borderId="43" xfId="0" applyFont="1" applyBorder="1" applyAlignment="1">
      <alignment horizontal="left" vertical="top" wrapText="1" indent="1"/>
    </xf>
    <xf numFmtId="3" fontId="7" fillId="0" borderId="43" xfId="0" applyNumberFormat="1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3" fillId="35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7" fillId="0" borderId="41" xfId="0" applyFont="1" applyBorder="1" applyAlignment="1">
      <alignment horizontal="right" vertical="top" wrapText="1"/>
    </xf>
    <xf numFmtId="0" fontId="7" fillId="0" borderId="41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1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top" wrapText="1" indent="1"/>
    </xf>
    <xf numFmtId="3" fontId="6" fillId="0" borderId="0" xfId="0" applyNumberFormat="1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 indent="1"/>
    </xf>
    <xf numFmtId="3" fontId="5" fillId="0" borderId="40" xfId="0" applyNumberFormat="1" applyFont="1" applyBorder="1" applyAlignment="1">
      <alignment vertical="top" wrapText="1"/>
    </xf>
    <xf numFmtId="3" fontId="5" fillId="0" borderId="25" xfId="0" applyNumberFormat="1" applyFont="1" applyBorder="1" applyAlignment="1">
      <alignment vertical="top" wrapText="1"/>
    </xf>
    <xf numFmtId="0" fontId="4" fillId="0" borderId="44" xfId="0" applyFont="1" applyBorder="1" applyAlignment="1">
      <alignment horizontal="left" vertical="top" wrapText="1" indent="1"/>
    </xf>
    <xf numFmtId="3" fontId="5" fillId="0" borderId="24" xfId="0" applyNumberFormat="1" applyFont="1" applyBorder="1" applyAlignment="1">
      <alignment vertical="top" wrapText="1"/>
    </xf>
    <xf numFmtId="3" fontId="7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75" fillId="0" borderId="0" xfId="0" applyFont="1" applyAlignment="1">
      <alignment/>
    </xf>
    <xf numFmtId="4" fontId="5" fillId="0" borderId="27" xfId="0" applyNumberFormat="1" applyFont="1" applyBorder="1" applyAlignment="1">
      <alignment vertical="top" wrapText="1"/>
    </xf>
    <xf numFmtId="0" fontId="3" fillId="0" borderId="45" xfId="0" applyFont="1" applyBorder="1" applyAlignment="1">
      <alignment horizontal="left" vertical="top" wrapText="1" indent="2"/>
    </xf>
    <xf numFmtId="0" fontId="3" fillId="0" borderId="45" xfId="0" applyFont="1" applyBorder="1" applyAlignment="1">
      <alignment horizontal="left" vertical="top" wrapText="1" indent="1"/>
    </xf>
    <xf numFmtId="0" fontId="4" fillId="0" borderId="46" xfId="0" applyFont="1" applyBorder="1" applyAlignment="1">
      <alignment horizontal="left" vertical="top" wrapText="1" inden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33" borderId="1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top" wrapText="1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0" fontId="78" fillId="33" borderId="21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8" fillId="34" borderId="22" xfId="0" applyFont="1" applyFill="1" applyBorder="1" applyAlignment="1">
      <alignment horizontal="left" vertical="center"/>
    </xf>
    <xf numFmtId="0" fontId="78" fillId="34" borderId="12" xfId="0" applyFont="1" applyFill="1" applyBorder="1" applyAlignment="1">
      <alignment horizontal="center" vertical="center"/>
    </xf>
    <xf numFmtId="0" fontId="78" fillId="34" borderId="14" xfId="0" applyFont="1" applyFill="1" applyBorder="1" applyAlignment="1">
      <alignment horizontal="center" vertical="center"/>
    </xf>
    <xf numFmtId="0" fontId="78" fillId="34" borderId="11" xfId="0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 horizontal="left" vertical="center"/>
    </xf>
    <xf numFmtId="0" fontId="78" fillId="33" borderId="12" xfId="0" applyFont="1" applyFill="1" applyBorder="1" applyAlignment="1">
      <alignment horizontal="center" vertical="center"/>
    </xf>
    <xf numFmtId="0" fontId="78" fillId="21" borderId="15" xfId="0" applyFont="1" applyFill="1" applyBorder="1" applyAlignment="1">
      <alignment horizontal="center" vertical="center"/>
    </xf>
    <xf numFmtId="0" fontId="78" fillId="21" borderId="12" xfId="0" applyFont="1" applyFill="1" applyBorder="1" applyAlignment="1">
      <alignment horizontal="left" vertical="center"/>
    </xf>
    <xf numFmtId="0" fontId="78" fillId="21" borderId="12" xfId="0" applyFont="1" applyFill="1" applyBorder="1" applyAlignment="1">
      <alignment horizontal="center" vertical="center"/>
    </xf>
    <xf numFmtId="0" fontId="76" fillId="21" borderId="14" xfId="0" applyFont="1" applyFill="1" applyBorder="1" applyAlignment="1">
      <alignment horizontal="center" vertical="center"/>
    </xf>
    <xf numFmtId="0" fontId="76" fillId="21" borderId="11" xfId="0" applyFont="1" applyFill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14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80" fillId="0" borderId="17" xfId="0" applyFont="1" applyBorder="1" applyAlignment="1">
      <alignment horizontal="center" wrapText="1"/>
    </xf>
    <xf numFmtId="0" fontId="76" fillId="0" borderId="17" xfId="0" applyFont="1" applyBorder="1" applyAlignment="1">
      <alignment horizontal="left" vertical="center"/>
    </xf>
    <xf numFmtId="0" fontId="76" fillId="0" borderId="17" xfId="0" applyFont="1" applyBorder="1" applyAlignment="1">
      <alignment horizontal="center" vertical="center"/>
    </xf>
    <xf numFmtId="43" fontId="76" fillId="0" borderId="0" xfId="49" applyFont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left" vertical="center"/>
    </xf>
    <xf numFmtId="0" fontId="80" fillId="0" borderId="19" xfId="0" applyFont="1" applyBorder="1" applyAlignment="1">
      <alignment horizontal="center" wrapText="1"/>
    </xf>
    <xf numFmtId="0" fontId="76" fillId="0" borderId="19" xfId="0" applyFont="1" applyBorder="1" applyAlignment="1">
      <alignment horizontal="left" vertical="center"/>
    </xf>
    <xf numFmtId="0" fontId="76" fillId="0" borderId="19" xfId="0" applyFont="1" applyBorder="1" applyAlignment="1">
      <alignment horizontal="center" vertical="center"/>
    </xf>
    <xf numFmtId="43" fontId="76" fillId="0" borderId="20" xfId="49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21" borderId="12" xfId="0" applyFont="1" applyFill="1" applyBorder="1" applyAlignment="1">
      <alignment horizontal="center" vertical="center"/>
    </xf>
    <xf numFmtId="0" fontId="76" fillId="21" borderId="21" xfId="0" applyFont="1" applyFill="1" applyBorder="1" applyAlignment="1">
      <alignment horizontal="center" vertical="center"/>
    </xf>
    <xf numFmtId="0" fontId="79" fillId="21" borderId="15" xfId="0" applyFont="1" applyFill="1" applyBorder="1" applyAlignment="1">
      <alignment horizontal="center" vertical="center"/>
    </xf>
    <xf numFmtId="0" fontId="79" fillId="21" borderId="14" xfId="0" applyFont="1" applyFill="1" applyBorder="1" applyAlignment="1">
      <alignment horizontal="center" vertical="center"/>
    </xf>
    <xf numFmtId="0" fontId="79" fillId="21" borderId="14" xfId="0" applyFont="1" applyFill="1" applyBorder="1" applyAlignment="1">
      <alignment horizontal="left" vertical="center"/>
    </xf>
    <xf numFmtId="0" fontId="76" fillId="21" borderId="14" xfId="0" applyFont="1" applyFill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4" xfId="0" applyFont="1" applyBorder="1" applyAlignment="1">
      <alignment vertical="center" wrapText="1"/>
    </xf>
    <xf numFmtId="0" fontId="76" fillId="21" borderId="18" xfId="0" applyFont="1" applyFill="1" applyBorder="1" applyAlignment="1">
      <alignment horizontal="center" vertical="center"/>
    </xf>
    <xf numFmtId="0" fontId="76" fillId="21" borderId="19" xfId="0" applyFont="1" applyFill="1" applyBorder="1" applyAlignment="1">
      <alignment horizontal="center" vertical="center"/>
    </xf>
    <xf numFmtId="0" fontId="76" fillId="21" borderId="13" xfId="0" applyFont="1" applyFill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21" borderId="10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8" fillId="21" borderId="22" xfId="0" applyFont="1" applyFill="1" applyBorder="1" applyAlignment="1">
      <alignment horizontal="center" vertical="center"/>
    </xf>
    <xf numFmtId="0" fontId="76" fillId="21" borderId="0" xfId="0" applyFont="1" applyFill="1" applyAlignment="1">
      <alignment horizontal="center" vertical="center"/>
    </xf>
    <xf numFmtId="0" fontId="76" fillId="21" borderId="16" xfId="0" applyFont="1" applyFill="1" applyBorder="1" applyAlignment="1">
      <alignment horizontal="center" vertical="center"/>
    </xf>
    <xf numFmtId="0" fontId="76" fillId="21" borderId="20" xfId="0" applyFont="1" applyFill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8" fillId="34" borderId="21" xfId="0" applyFont="1" applyFill="1" applyBorder="1" applyAlignment="1">
      <alignment horizontal="center" vertical="center"/>
    </xf>
    <xf numFmtId="0" fontId="79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8" fillId="0" borderId="13" xfId="0" applyFont="1" applyBorder="1" applyAlignment="1">
      <alignment vertical="center" wrapText="1"/>
    </xf>
    <xf numFmtId="0" fontId="76" fillId="33" borderId="22" xfId="0" applyFont="1" applyFill="1" applyBorder="1" applyAlignment="1">
      <alignment horizontal="left" vertical="center"/>
    </xf>
    <xf numFmtId="0" fontId="76" fillId="33" borderId="12" xfId="0" applyFont="1" applyFill="1" applyBorder="1" applyAlignment="1">
      <alignment horizontal="center" vertical="center"/>
    </xf>
    <xf numFmtId="0" fontId="76" fillId="33" borderId="21" xfId="0" applyFont="1" applyFill="1" applyBorder="1" applyAlignment="1">
      <alignment horizontal="center" vertical="center"/>
    </xf>
    <xf numFmtId="0" fontId="79" fillId="0" borderId="11" xfId="0" applyFont="1" applyBorder="1" applyAlignment="1">
      <alignment vertical="center" wrapText="1"/>
    </xf>
    <xf numFmtId="0" fontId="7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0" fontId="66" fillId="21" borderId="15" xfId="0" applyFont="1" applyFill="1" applyBorder="1" applyAlignment="1">
      <alignment horizontal="center" vertical="center" wrapText="1"/>
    </xf>
    <xf numFmtId="0" fontId="67" fillId="21" borderId="14" xfId="0" applyFont="1" applyFill="1" applyBorder="1" applyAlignment="1">
      <alignment horizontal="center" vertical="center" wrapText="1"/>
    </xf>
    <xf numFmtId="0" fontId="67" fillId="21" borderId="14" xfId="0" applyFont="1" applyFill="1" applyBorder="1" applyAlignment="1">
      <alignment vertical="center" wrapText="1"/>
    </xf>
    <xf numFmtId="0" fontId="67" fillId="21" borderId="11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vertical="center" wrapText="1"/>
    </xf>
    <xf numFmtId="0" fontId="67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21" borderId="12" xfId="0" applyFont="1" applyFill="1" applyBorder="1" applyAlignment="1">
      <alignment horizontal="center" vertical="center" wrapText="1"/>
    </xf>
    <xf numFmtId="0" fontId="67" fillId="21" borderId="12" xfId="0" applyFont="1" applyFill="1" applyBorder="1" applyAlignment="1">
      <alignment vertical="center" wrapText="1"/>
    </xf>
    <xf numFmtId="0" fontId="67" fillId="21" borderId="21" xfId="0" applyFont="1" applyFill="1" applyBorder="1" applyAlignment="1">
      <alignment horizontal="center" vertical="center" wrapText="1"/>
    </xf>
    <xf numFmtId="0" fontId="68" fillId="21" borderId="15" xfId="0" applyFont="1" applyFill="1" applyBorder="1" applyAlignment="1">
      <alignment horizontal="right" vertical="center" wrapText="1"/>
    </xf>
    <xf numFmtId="0" fontId="68" fillId="21" borderId="14" xfId="0" applyFont="1" applyFill="1" applyBorder="1" applyAlignment="1">
      <alignment horizontal="center" vertical="center"/>
    </xf>
    <xf numFmtId="0" fontId="68" fillId="21" borderId="14" xfId="0" applyFont="1" applyFill="1" applyBorder="1" applyAlignment="1">
      <alignment vertical="center" wrapText="1"/>
    </xf>
    <xf numFmtId="0" fontId="68" fillId="0" borderId="14" xfId="0" applyFont="1" applyBorder="1" applyAlignment="1">
      <alignment horizontal="left" vertical="center" wrapText="1" indent="2"/>
    </xf>
    <xf numFmtId="0" fontId="68" fillId="0" borderId="15" xfId="0" applyFont="1" applyBorder="1" applyAlignment="1">
      <alignment horizontal="right" vertical="center" wrapText="1"/>
    </xf>
    <xf numFmtId="0" fontId="67" fillId="21" borderId="18" xfId="0" applyFont="1" applyFill="1" applyBorder="1" applyAlignment="1">
      <alignment horizontal="center" vertical="center" wrapText="1"/>
    </xf>
    <xf numFmtId="0" fontId="67" fillId="21" borderId="19" xfId="0" applyFont="1" applyFill="1" applyBorder="1" applyAlignment="1">
      <alignment horizontal="center" vertical="center" wrapText="1"/>
    </xf>
    <xf numFmtId="0" fontId="67" fillId="21" borderId="13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21" borderId="10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66" fillId="21" borderId="22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7" fillId="21" borderId="0" xfId="0" applyFont="1" applyFill="1" applyAlignment="1">
      <alignment horizontal="center" vertical="center" wrapText="1"/>
    </xf>
    <xf numFmtId="0" fontId="67" fillId="21" borderId="16" xfId="0" applyFont="1" applyFill="1" applyBorder="1" applyAlignment="1">
      <alignment horizontal="center" vertical="center" wrapText="1"/>
    </xf>
    <xf numFmtId="0" fontId="67" fillId="21" borderId="20" xfId="0" applyFont="1" applyFill="1" applyBorder="1" applyAlignment="1">
      <alignment horizontal="center" vertical="center" wrapText="1"/>
    </xf>
    <xf numFmtId="0" fontId="69" fillId="21" borderId="14" xfId="0" applyFont="1" applyFill="1" applyBorder="1" applyAlignment="1">
      <alignment vertical="center" wrapText="1"/>
    </xf>
    <xf numFmtId="0" fontId="69" fillId="21" borderId="12" xfId="0" applyFont="1" applyFill="1" applyBorder="1" applyAlignment="1">
      <alignment vertical="center" wrapText="1"/>
    </xf>
    <xf numFmtId="0" fontId="67" fillId="0" borderId="23" xfId="0" applyFont="1" applyBorder="1" applyAlignment="1">
      <alignment horizontal="justify" vertical="center"/>
    </xf>
    <xf numFmtId="0" fontId="67" fillId="0" borderId="0" xfId="0" applyFont="1" applyAlignment="1">
      <alignment horizontal="justify" vertical="center"/>
    </xf>
    <xf numFmtId="0" fontId="67" fillId="0" borderId="17" xfId="0" applyFont="1" applyBorder="1" applyAlignment="1">
      <alignment horizontal="justify" vertical="center"/>
    </xf>
    <xf numFmtId="0" fontId="66" fillId="34" borderId="12" xfId="0" applyFont="1" applyFill="1" applyBorder="1" applyAlignment="1">
      <alignment horizontal="center" vertical="center" wrapText="1"/>
    </xf>
    <xf numFmtId="0" fontId="66" fillId="34" borderId="21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66" fillId="34" borderId="11" xfId="0" applyFont="1" applyFill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72" fillId="0" borderId="0" xfId="0" applyFont="1" applyAlignment="1">
      <alignment horizontal="justify" vertical="center"/>
    </xf>
    <xf numFmtId="0" fontId="81" fillId="36" borderId="48" xfId="0" applyFont="1" applyFill="1" applyBorder="1" applyAlignment="1">
      <alignment vertical="center"/>
    </xf>
    <xf numFmtId="3" fontId="82" fillId="36" borderId="48" xfId="49" applyNumberFormat="1" applyFont="1" applyFill="1" applyBorder="1" applyAlignment="1">
      <alignment vertical="center"/>
    </xf>
    <xf numFmtId="0" fontId="81" fillId="36" borderId="49" xfId="0" applyFont="1" applyFill="1" applyBorder="1" applyAlignment="1">
      <alignment vertical="top"/>
    </xf>
    <xf numFmtId="0" fontId="81" fillId="36" borderId="50" xfId="0" applyFont="1" applyFill="1" applyBorder="1" applyAlignment="1">
      <alignment vertical="top"/>
    </xf>
    <xf numFmtId="3" fontId="82" fillId="36" borderId="42" xfId="49" applyNumberFormat="1" applyFont="1" applyFill="1" applyBorder="1" applyAlignment="1">
      <alignment vertical="top"/>
    </xf>
    <xf numFmtId="0" fontId="83" fillId="36" borderId="33" xfId="0" applyFont="1" applyFill="1" applyBorder="1" applyAlignment="1">
      <alignment vertical="top"/>
    </xf>
    <xf numFmtId="3" fontId="83" fillId="0" borderId="34" xfId="49" applyNumberFormat="1" applyFont="1" applyFill="1" applyBorder="1" applyAlignment="1">
      <alignment vertical="top"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0" fontId="82" fillId="36" borderId="33" xfId="0" applyFont="1" applyFill="1" applyBorder="1" applyAlignment="1">
      <alignment horizontal="left" vertical="top" indent="5"/>
    </xf>
    <xf numFmtId="0" fontId="81" fillId="36" borderId="33" xfId="0" applyFont="1" applyFill="1" applyBorder="1" applyAlignment="1">
      <alignment vertical="top"/>
    </xf>
    <xf numFmtId="180" fontId="0" fillId="0" borderId="0" xfId="0" applyNumberFormat="1" applyAlignment="1">
      <alignment/>
    </xf>
    <xf numFmtId="3" fontId="82" fillId="0" borderId="34" xfId="49" applyNumberFormat="1" applyFont="1" applyFill="1" applyBorder="1" applyAlignment="1">
      <alignment horizontal="right" vertical="top"/>
    </xf>
    <xf numFmtId="0" fontId="83" fillId="36" borderId="0" xfId="0" applyFont="1" applyFill="1" applyBorder="1" applyAlignment="1">
      <alignment vertical="top"/>
    </xf>
    <xf numFmtId="0" fontId="82" fillId="36" borderId="0" xfId="0" applyFont="1" applyFill="1" applyBorder="1" applyAlignment="1">
      <alignment horizontal="left" vertical="top" indent="5"/>
    </xf>
    <xf numFmtId="0" fontId="83" fillId="0" borderId="33" xfId="0" applyFont="1" applyFill="1" applyBorder="1" applyAlignment="1">
      <alignment vertical="top"/>
    </xf>
    <xf numFmtId="0" fontId="81" fillId="36" borderId="51" xfId="0" applyFont="1" applyFill="1" applyBorder="1" applyAlignment="1">
      <alignment vertical="top"/>
    </xf>
    <xf numFmtId="0" fontId="83" fillId="36" borderId="38" xfId="0" applyFont="1" applyFill="1" applyBorder="1" applyAlignment="1">
      <alignment vertical="top"/>
    </xf>
    <xf numFmtId="3" fontId="82" fillId="36" borderId="39" xfId="49" applyNumberFormat="1" applyFont="1" applyFill="1" applyBorder="1" applyAlignment="1">
      <alignment vertical="top"/>
    </xf>
    <xf numFmtId="0" fontId="81" fillId="36" borderId="52" xfId="0" applyFont="1" applyFill="1" applyBorder="1" applyAlignment="1">
      <alignment vertical="top"/>
    </xf>
    <xf numFmtId="0" fontId="83" fillId="36" borderId="52" xfId="0" applyFont="1" applyFill="1" applyBorder="1" applyAlignment="1">
      <alignment vertical="top"/>
    </xf>
    <xf numFmtId="3" fontId="82" fillId="36" borderId="52" xfId="49" applyNumberFormat="1" applyFont="1" applyFill="1" applyBorder="1" applyAlignment="1">
      <alignment vertical="top"/>
    </xf>
    <xf numFmtId="3" fontId="83" fillId="33" borderId="53" xfId="49" applyNumberFormat="1" applyFont="1" applyFill="1" applyBorder="1" applyAlignment="1">
      <alignment horizontal="center" vertical="center"/>
    </xf>
    <xf numFmtId="3" fontId="83" fillId="33" borderId="54" xfId="49" applyNumberFormat="1" applyFont="1" applyFill="1" applyBorder="1" applyAlignment="1">
      <alignment horizontal="center" vertical="center"/>
    </xf>
    <xf numFmtId="3" fontId="83" fillId="36" borderId="34" xfId="49" applyNumberFormat="1" applyFont="1" applyFill="1" applyBorder="1" applyAlignment="1">
      <alignment vertical="top"/>
    </xf>
    <xf numFmtId="3" fontId="6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horizontal="left" vertical="center" indent="5"/>
    </xf>
    <xf numFmtId="0" fontId="81" fillId="36" borderId="33" xfId="0" applyFont="1" applyFill="1" applyBorder="1" applyAlignment="1">
      <alignment horizontal="left" vertical="center" indent="1"/>
    </xf>
    <xf numFmtId="0" fontId="82" fillId="36" borderId="33" xfId="0" applyFont="1" applyFill="1" applyBorder="1" applyAlignment="1">
      <alignment horizontal="left" vertical="top" indent="1"/>
    </xf>
    <xf numFmtId="0" fontId="81" fillId="36" borderId="33" xfId="0" applyFont="1" applyFill="1" applyBorder="1" applyAlignment="1">
      <alignment horizontal="left" vertical="top" indent="1"/>
    </xf>
    <xf numFmtId="3" fontId="76" fillId="37" borderId="17" xfId="0" applyNumberFormat="1" applyFont="1" applyFill="1" applyBorder="1" applyAlignment="1">
      <alignment vertical="center"/>
    </xf>
    <xf numFmtId="0" fontId="83" fillId="36" borderId="33" xfId="0" applyFont="1" applyFill="1" applyBorder="1" applyAlignment="1">
      <alignment horizontal="left" vertical="top" indent="1"/>
    </xf>
    <xf numFmtId="3" fontId="5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vertical="center"/>
    </xf>
    <xf numFmtId="0" fontId="81" fillId="36" borderId="55" xfId="0" applyFont="1" applyFill="1" applyBorder="1" applyAlignment="1">
      <alignment horizontal="left" vertical="top" indent="1"/>
    </xf>
    <xf numFmtId="3" fontId="82" fillId="36" borderId="43" xfId="49" applyNumberFormat="1" applyFont="1" applyFill="1" applyBorder="1" applyAlignment="1">
      <alignment vertical="top"/>
    </xf>
    <xf numFmtId="0" fontId="81" fillId="36" borderId="0" xfId="0" applyFont="1" applyFill="1" applyBorder="1" applyAlignment="1">
      <alignment vertical="top"/>
    </xf>
    <xf numFmtId="0" fontId="81" fillId="36" borderId="0" xfId="0" applyFont="1" applyFill="1" applyBorder="1" applyAlignment="1">
      <alignment horizontal="left" vertical="top" indent="1"/>
    </xf>
    <xf numFmtId="3" fontId="82" fillId="36" borderId="0" xfId="49" applyNumberFormat="1" applyFont="1" applyFill="1" applyBorder="1" applyAlignment="1">
      <alignment vertical="top"/>
    </xf>
    <xf numFmtId="3" fontId="67" fillId="0" borderId="0" xfId="49" applyNumberFormat="1" applyFont="1" applyAlignment="1">
      <alignment/>
    </xf>
    <xf numFmtId="3" fontId="84" fillId="36" borderId="50" xfId="49" applyNumberFormat="1" applyFont="1" applyFill="1" applyBorder="1" applyAlignment="1">
      <alignment horizontal="right" vertical="center"/>
    </xf>
    <xf numFmtId="3" fontId="84" fillId="36" borderId="33" xfId="49" applyNumberFormat="1" applyFont="1" applyFill="1" applyBorder="1" applyAlignment="1">
      <alignment horizontal="right" vertical="center"/>
    </xf>
    <xf numFmtId="3" fontId="84" fillId="0" borderId="33" xfId="49" applyNumberFormat="1" applyFont="1" applyFill="1" applyBorder="1" applyAlignment="1">
      <alignment horizontal="right" vertical="center"/>
    </xf>
    <xf numFmtId="0" fontId="85" fillId="36" borderId="56" xfId="0" applyFont="1" applyFill="1" applyBorder="1" applyAlignment="1">
      <alignment horizontal="left" vertical="center"/>
    </xf>
    <xf numFmtId="3" fontId="84" fillId="36" borderId="55" xfId="49" applyNumberFormat="1" applyFont="1" applyFill="1" applyBorder="1" applyAlignment="1">
      <alignment horizontal="right" vertical="center"/>
    </xf>
    <xf numFmtId="0" fontId="85" fillId="36" borderId="49" xfId="0" applyFont="1" applyFill="1" applyBorder="1" applyAlignment="1">
      <alignment horizontal="left" vertical="center"/>
    </xf>
    <xf numFmtId="3" fontId="86" fillId="0" borderId="50" xfId="49" applyNumberFormat="1" applyFont="1" applyFill="1" applyBorder="1" applyAlignment="1">
      <alignment horizontal="right" vertical="center"/>
    </xf>
    <xf numFmtId="3" fontId="86" fillId="36" borderId="50" xfId="49" applyNumberFormat="1" applyFont="1" applyFill="1" applyBorder="1" applyAlignment="1">
      <alignment horizontal="right" vertical="center"/>
    </xf>
    <xf numFmtId="3" fontId="84" fillId="38" borderId="34" xfId="49" applyNumberFormat="1" applyFont="1" applyFill="1" applyBorder="1" applyAlignment="1">
      <alignment horizontal="right" vertical="center"/>
    </xf>
    <xf numFmtId="3" fontId="84" fillId="36" borderId="33" xfId="49" applyNumberFormat="1" applyFont="1" applyFill="1" applyBorder="1" applyAlignment="1">
      <alignment horizontal="right" vertical="center" wrapText="1"/>
    </xf>
    <xf numFmtId="3" fontId="86" fillId="36" borderId="33" xfId="49" applyNumberFormat="1" applyFont="1" applyFill="1" applyBorder="1" applyAlignment="1">
      <alignment horizontal="right" vertical="center"/>
    </xf>
    <xf numFmtId="0" fontId="85" fillId="36" borderId="51" xfId="0" applyFont="1" applyFill="1" applyBorder="1" applyAlignment="1">
      <alignment horizontal="left" vertical="center"/>
    </xf>
    <xf numFmtId="3" fontId="84" fillId="36" borderId="38" xfId="49" applyNumberFormat="1" applyFont="1" applyFill="1" applyBorder="1" applyAlignment="1">
      <alignment horizontal="right" vertical="center"/>
    </xf>
    <xf numFmtId="0" fontId="85" fillId="36" borderId="57" xfId="0" applyFont="1" applyFill="1" applyBorder="1" applyAlignment="1">
      <alignment horizontal="left" vertical="center"/>
    </xf>
    <xf numFmtId="0" fontId="85" fillId="36" borderId="58" xfId="0" applyFont="1" applyFill="1" applyBorder="1" applyAlignment="1">
      <alignment horizontal="left" vertical="center"/>
    </xf>
    <xf numFmtId="0" fontId="84" fillId="36" borderId="44" xfId="0" applyFont="1" applyFill="1" applyBorder="1" applyAlignment="1">
      <alignment horizontal="left" vertical="center"/>
    </xf>
    <xf numFmtId="3" fontId="84" fillId="36" borderId="44" xfId="49" applyNumberFormat="1" applyFont="1" applyFill="1" applyBorder="1" applyAlignment="1">
      <alignment horizontal="right" vertical="center"/>
    </xf>
    <xf numFmtId="3" fontId="87" fillId="36" borderId="37" xfId="49" applyNumberFormat="1" applyFont="1" applyFill="1" applyBorder="1" applyAlignment="1">
      <alignment horizontal="right"/>
    </xf>
    <xf numFmtId="3" fontId="0" fillId="0" borderId="0" xfId="49" applyNumberFormat="1" applyFont="1" applyAlignment="1">
      <alignment horizontal="right"/>
    </xf>
    <xf numFmtId="3" fontId="83" fillId="33" borderId="50" xfId="0" applyNumberFormat="1" applyFont="1" applyFill="1" applyBorder="1" applyAlignment="1">
      <alignment horizontal="center" vertical="center"/>
    </xf>
    <xf numFmtId="3" fontId="83" fillId="33" borderId="55" xfId="0" applyNumberFormat="1" applyFont="1" applyFill="1" applyBorder="1" applyAlignment="1">
      <alignment horizontal="center" vertical="center"/>
    </xf>
    <xf numFmtId="3" fontId="82" fillId="33" borderId="43" xfId="0" applyNumberFormat="1" applyFont="1" applyFill="1" applyBorder="1" applyAlignment="1">
      <alignment vertical="center" wrapText="1"/>
    </xf>
    <xf numFmtId="3" fontId="83" fillId="36" borderId="59" xfId="0" applyNumberFormat="1" applyFont="1" applyFill="1" applyBorder="1" applyAlignment="1">
      <alignment horizontal="right" vertical="top"/>
    </xf>
    <xf numFmtId="3" fontId="83" fillId="36" borderId="42" xfId="0" applyNumberFormat="1" applyFont="1" applyFill="1" applyBorder="1" applyAlignment="1">
      <alignment horizontal="right" vertical="top"/>
    </xf>
    <xf numFmtId="3" fontId="83" fillId="36" borderId="60" xfId="0" applyNumberFormat="1" applyFont="1" applyFill="1" applyBorder="1" applyAlignment="1">
      <alignment horizontal="right" vertical="top"/>
    </xf>
    <xf numFmtId="3" fontId="83" fillId="36" borderId="61" xfId="0" applyNumberFormat="1" applyFont="1" applyFill="1" applyBorder="1" applyAlignment="1">
      <alignment horizontal="right" vertical="top"/>
    </xf>
    <xf numFmtId="3" fontId="83" fillId="36" borderId="62" xfId="0" applyNumberFormat="1" applyFont="1" applyFill="1" applyBorder="1" applyAlignment="1">
      <alignment horizontal="right" vertical="top"/>
    </xf>
    <xf numFmtId="3" fontId="83" fillId="36" borderId="45" xfId="49" applyNumberFormat="1" applyFont="1" applyFill="1" applyBorder="1" applyAlignment="1">
      <alignment horizontal="right" vertical="top"/>
    </xf>
    <xf numFmtId="3" fontId="83" fillId="36" borderId="29" xfId="49" applyNumberFormat="1" applyFont="1" applyFill="1" applyBorder="1" applyAlignment="1">
      <alignment horizontal="right" vertical="top"/>
    </xf>
    <xf numFmtId="3" fontId="83" fillId="36" borderId="45" xfId="0" applyNumberFormat="1" applyFont="1" applyFill="1" applyBorder="1" applyAlignment="1">
      <alignment horizontal="right" vertical="top"/>
    </xf>
    <xf numFmtId="180" fontId="0" fillId="39" borderId="0" xfId="0" applyNumberFormat="1" applyFill="1" applyAlignment="1">
      <alignment/>
    </xf>
    <xf numFmtId="0" fontId="82" fillId="36" borderId="0" xfId="0" applyFont="1" applyFill="1" applyAlignment="1">
      <alignment horizontal="left" vertical="top"/>
    </xf>
    <xf numFmtId="3" fontId="82" fillId="36" borderId="31" xfId="49" applyNumberFormat="1" applyFont="1" applyFill="1" applyBorder="1" applyAlignment="1">
      <alignment horizontal="right" vertical="top"/>
    </xf>
    <xf numFmtId="3" fontId="82" fillId="36" borderId="33" xfId="0" applyNumberFormat="1" applyFont="1" applyFill="1" applyBorder="1" applyAlignment="1">
      <alignment horizontal="right" vertical="top"/>
    </xf>
    <xf numFmtId="3" fontId="82" fillId="36" borderId="45" xfId="0" applyNumberFormat="1" applyFont="1" applyFill="1" applyBorder="1" applyAlignment="1">
      <alignment horizontal="right" vertical="center"/>
    </xf>
    <xf numFmtId="3" fontId="83" fillId="36" borderId="31" xfId="49" applyNumberFormat="1" applyFont="1" applyFill="1" applyBorder="1" applyAlignment="1">
      <alignment horizontal="right" vertical="top"/>
    </xf>
    <xf numFmtId="3" fontId="83" fillId="36" borderId="34" xfId="49" applyNumberFormat="1" applyFont="1" applyFill="1" applyBorder="1" applyAlignment="1">
      <alignment horizontal="right" vertical="top"/>
    </xf>
    <xf numFmtId="3" fontId="83" fillId="36" borderId="32" xfId="49" applyNumberFormat="1" applyFont="1" applyFill="1" applyBorder="1" applyAlignment="1">
      <alignment horizontal="right" vertical="top"/>
    </xf>
    <xf numFmtId="3" fontId="82" fillId="36" borderId="31" xfId="49" applyNumberFormat="1" applyFont="1" applyFill="1" applyBorder="1" applyAlignment="1">
      <alignment vertical="top"/>
    </xf>
    <xf numFmtId="3" fontId="82" fillId="36" borderId="63" xfId="0" applyNumberFormat="1" applyFont="1" applyFill="1" applyBorder="1" applyAlignment="1">
      <alignment horizontal="left" vertical="top"/>
    </xf>
    <xf numFmtId="3" fontId="82" fillId="36" borderId="33" xfId="49" applyNumberFormat="1" applyFont="1" applyFill="1" applyBorder="1" applyAlignment="1">
      <alignment horizontal="right" vertical="top"/>
    </xf>
    <xf numFmtId="0" fontId="82" fillId="36" borderId="28" xfId="0" applyFont="1" applyFill="1" applyBorder="1" applyAlignment="1">
      <alignment vertical="top"/>
    </xf>
    <xf numFmtId="0" fontId="82" fillId="36" borderId="0" xfId="0" applyFont="1" applyFill="1" applyBorder="1" applyAlignment="1">
      <alignment vertical="top"/>
    </xf>
    <xf numFmtId="0" fontId="82" fillId="36" borderId="63" xfId="0" applyFont="1" applyFill="1" applyBorder="1" applyAlignment="1">
      <alignment vertical="top"/>
    </xf>
    <xf numFmtId="0" fontId="82" fillId="36" borderId="28" xfId="0" applyFont="1" applyFill="1" applyBorder="1" applyAlignment="1">
      <alignment horizontal="left" vertical="top"/>
    </xf>
    <xf numFmtId="3" fontId="82" fillId="36" borderId="29" xfId="0" applyNumberFormat="1" applyFont="1" applyFill="1" applyBorder="1" applyAlignment="1">
      <alignment horizontal="right" vertical="top"/>
    </xf>
    <xf numFmtId="3" fontId="82" fillId="36" borderId="64" xfId="0" applyNumberFormat="1" applyFont="1" applyFill="1" applyBorder="1" applyAlignment="1">
      <alignment horizontal="right" vertical="top"/>
    </xf>
    <xf numFmtId="3" fontId="82" fillId="36" borderId="55" xfId="0" applyNumberFormat="1" applyFont="1" applyFill="1" applyBorder="1" applyAlignment="1">
      <alignment horizontal="right" vertical="top"/>
    </xf>
    <xf numFmtId="3" fontId="82" fillId="36" borderId="65" xfId="0" applyNumberFormat="1" applyFont="1" applyFill="1" applyBorder="1" applyAlignment="1">
      <alignment horizontal="right" vertical="top"/>
    </xf>
    <xf numFmtId="0" fontId="88" fillId="0" borderId="0" xfId="0" applyFont="1" applyAlignment="1">
      <alignment horizontal="justify"/>
    </xf>
    <xf numFmtId="3" fontId="73" fillId="0" borderId="0" xfId="0" applyNumberFormat="1" applyFont="1" applyAlignment="1">
      <alignment horizontal="right"/>
    </xf>
    <xf numFmtId="3" fontId="83" fillId="36" borderId="24" xfId="0" applyNumberFormat="1" applyFont="1" applyFill="1" applyBorder="1" applyAlignment="1">
      <alignment horizontal="right" vertical="top"/>
    </xf>
    <xf numFmtId="3" fontId="83" fillId="0" borderId="24" xfId="49" applyNumberFormat="1" applyFont="1" applyFill="1" applyBorder="1" applyAlignment="1">
      <alignment horizontal="right" vertical="top"/>
    </xf>
    <xf numFmtId="3" fontId="83" fillId="36" borderId="24" xfId="49" applyNumberFormat="1" applyFont="1" applyFill="1" applyBorder="1" applyAlignment="1">
      <alignment horizontal="right" vertical="top"/>
    </xf>
    <xf numFmtId="3" fontId="83" fillId="36" borderId="33" xfId="0" applyNumberFormat="1" applyFont="1" applyFill="1" applyBorder="1" applyAlignment="1">
      <alignment horizontal="right" vertical="top"/>
    </xf>
    <xf numFmtId="3" fontId="83" fillId="36" borderId="33" xfId="49" applyNumberFormat="1" applyFont="1" applyFill="1" applyBorder="1" applyAlignment="1">
      <alignment horizontal="right" vertical="top"/>
    </xf>
    <xf numFmtId="0" fontId="82" fillId="36" borderId="28" xfId="0" applyFont="1" applyFill="1" applyBorder="1" applyAlignment="1">
      <alignment/>
    </xf>
    <xf numFmtId="0" fontId="82" fillId="36" borderId="0" xfId="0" applyFont="1" applyFill="1" applyBorder="1" applyAlignment="1">
      <alignment/>
    </xf>
    <xf numFmtId="3" fontId="6" fillId="36" borderId="34" xfId="49" applyNumberFormat="1" applyFont="1" applyFill="1" applyBorder="1" applyAlignment="1">
      <alignment horizontal="right" vertical="top"/>
    </xf>
    <xf numFmtId="3" fontId="5" fillId="36" borderId="34" xfId="49" applyNumberFormat="1" applyFont="1" applyFill="1" applyBorder="1" applyAlignment="1">
      <alignment horizontal="right" vertical="top"/>
    </xf>
    <xf numFmtId="0" fontId="82" fillId="36" borderId="63" xfId="0" applyFont="1" applyFill="1" applyBorder="1" applyAlignment="1">
      <alignment/>
    </xf>
    <xf numFmtId="0" fontId="82" fillId="36" borderId="33" xfId="0" applyFont="1" applyFill="1" applyBorder="1" applyAlignment="1">
      <alignment/>
    </xf>
    <xf numFmtId="3" fontId="82" fillId="36" borderId="32" xfId="49" applyNumberFormat="1" applyFont="1" applyFill="1" applyBorder="1" applyAlignment="1">
      <alignment horizontal="right" vertical="top"/>
    </xf>
    <xf numFmtId="3" fontId="82" fillId="36" borderId="45" xfId="49" applyNumberFormat="1" applyFont="1" applyFill="1" applyBorder="1" applyAlignment="1">
      <alignment horizontal="right" vertical="top"/>
    </xf>
    <xf numFmtId="176" fontId="0" fillId="0" borderId="0" xfId="0" applyNumberFormat="1" applyAlignment="1">
      <alignment/>
    </xf>
    <xf numFmtId="3" fontId="82" fillId="36" borderId="34" xfId="49" applyNumberFormat="1" applyFont="1" applyFill="1" applyBorder="1" applyAlignment="1">
      <alignment horizontal="center" vertical="top"/>
    </xf>
    <xf numFmtId="3" fontId="82" fillId="36" borderId="33" xfId="49" applyNumberFormat="1" applyFont="1" applyFill="1" applyBorder="1" applyAlignment="1">
      <alignment horizontal="center" vertical="top"/>
    </xf>
    <xf numFmtId="186" fontId="0" fillId="0" borderId="0" xfId="0" applyNumberFormat="1" applyAlignment="1">
      <alignment/>
    </xf>
    <xf numFmtId="3" fontId="82" fillId="36" borderId="43" xfId="49" applyNumberFormat="1" applyFont="1" applyFill="1" applyBorder="1" applyAlignment="1">
      <alignment horizontal="center" vertical="top"/>
    </xf>
    <xf numFmtId="3" fontId="82" fillId="36" borderId="55" xfId="49" applyNumberFormat="1" applyFont="1" applyFill="1" applyBorder="1" applyAlignment="1">
      <alignment horizontal="center" vertical="top"/>
    </xf>
    <xf numFmtId="3" fontId="82" fillId="36" borderId="0" xfId="49" applyNumberFormat="1" applyFont="1" applyFill="1" applyBorder="1" applyAlignment="1">
      <alignment horizontal="center" vertical="top"/>
    </xf>
    <xf numFmtId="0" fontId="83" fillId="36" borderId="42" xfId="0" applyFont="1" applyFill="1" applyBorder="1" applyAlignment="1">
      <alignment horizontal="justify" vertical="top" wrapText="1"/>
    </xf>
    <xf numFmtId="0" fontId="83" fillId="36" borderId="34" xfId="0" applyFont="1" applyFill="1" applyBorder="1" applyAlignment="1">
      <alignment horizontal="justify" vertical="top" wrapText="1"/>
    </xf>
    <xf numFmtId="0" fontId="82" fillId="36" borderId="34" xfId="0" applyFont="1" applyFill="1" applyBorder="1" applyAlignment="1">
      <alignment horizontal="left" vertical="center"/>
    </xf>
    <xf numFmtId="182" fontId="82" fillId="36" borderId="34" xfId="49" applyNumberFormat="1" applyFont="1" applyFill="1" applyBorder="1" applyAlignment="1">
      <alignment horizontal="right" vertical="top"/>
    </xf>
    <xf numFmtId="182" fontId="82" fillId="36" borderId="29" xfId="49" applyNumberFormat="1" applyFont="1" applyFill="1" applyBorder="1" applyAlignment="1">
      <alignment vertical="top"/>
    </xf>
    <xf numFmtId="182" fontId="0" fillId="0" borderId="0" xfId="0" applyNumberFormat="1" applyAlignment="1">
      <alignment/>
    </xf>
    <xf numFmtId="182" fontId="82" fillId="36" borderId="63" xfId="49" applyNumberFormat="1" applyFont="1" applyFill="1" applyBorder="1" applyAlignment="1">
      <alignment horizontal="right" vertical="top"/>
    </xf>
    <xf numFmtId="0" fontId="83" fillId="36" borderId="34" xfId="0" applyFont="1" applyFill="1" applyBorder="1" applyAlignment="1">
      <alignment horizontal="left" vertical="center"/>
    </xf>
    <xf numFmtId="182" fontId="82" fillId="36" borderId="34" xfId="49" applyNumberFormat="1" applyFont="1" applyFill="1" applyBorder="1" applyAlignment="1">
      <alignment vertical="top"/>
    </xf>
    <xf numFmtId="0" fontId="82" fillId="36" borderId="34" xfId="0" applyFont="1" applyFill="1" applyBorder="1" applyAlignment="1">
      <alignment horizontal="justify" vertical="center" wrapText="1"/>
    </xf>
    <xf numFmtId="0" fontId="83" fillId="36" borderId="34" xfId="0" applyFont="1" applyFill="1" applyBorder="1" applyAlignment="1">
      <alignment horizontal="justify" vertical="center" wrapText="1"/>
    </xf>
    <xf numFmtId="0" fontId="82" fillId="36" borderId="43" xfId="0" applyFont="1" applyFill="1" applyBorder="1" applyAlignment="1">
      <alignment horizontal="justify" vertical="top" wrapText="1"/>
    </xf>
    <xf numFmtId="180" fontId="82" fillId="36" borderId="43" xfId="49" applyNumberFormat="1" applyFont="1" applyFill="1" applyBorder="1" applyAlignment="1">
      <alignment horizontal="center" vertical="top"/>
    </xf>
    <xf numFmtId="0" fontId="82" fillId="36" borderId="0" xfId="0" applyFont="1" applyFill="1" applyBorder="1" applyAlignment="1">
      <alignment horizontal="justify" vertical="top" wrapText="1"/>
    </xf>
    <xf numFmtId="180" fontId="82" fillId="36" borderId="0" xfId="49" applyNumberFormat="1" applyFont="1" applyFill="1" applyBorder="1" applyAlignment="1">
      <alignment horizontal="center" vertical="top"/>
    </xf>
    <xf numFmtId="184" fontId="0" fillId="0" borderId="0" xfId="0" applyNumberFormat="1" applyAlignment="1">
      <alignment/>
    </xf>
    <xf numFmtId="3" fontId="83" fillId="33" borderId="33" xfId="0" applyNumberFormat="1" applyFont="1" applyFill="1" applyBorder="1" applyAlignment="1">
      <alignment horizontal="center" vertical="center"/>
    </xf>
    <xf numFmtId="3" fontId="82" fillId="36" borderId="33" xfId="0" applyNumberFormat="1" applyFont="1" applyFill="1" applyBorder="1" applyAlignment="1">
      <alignment horizontal="center" vertical="center"/>
    </xf>
    <xf numFmtId="3" fontId="83" fillId="36" borderId="33" xfId="49" applyNumberFormat="1" applyFont="1" applyFill="1" applyBorder="1" applyAlignment="1">
      <alignment horizontal="right" vertical="center"/>
    </xf>
    <xf numFmtId="3" fontId="82" fillId="36" borderId="33" xfId="49" applyNumberFormat="1" applyFont="1" applyFill="1" applyBorder="1" applyAlignment="1">
      <alignment horizontal="right" vertical="center"/>
    </xf>
    <xf numFmtId="0" fontId="82" fillId="36" borderId="33" xfId="0" applyFont="1" applyFill="1" applyBorder="1" applyAlignment="1">
      <alignment horizontal="left" vertical="center"/>
    </xf>
    <xf numFmtId="0" fontId="82" fillId="36" borderId="28" xfId="0" applyFont="1" applyFill="1" applyBorder="1" applyAlignment="1">
      <alignment horizontal="left" vertical="center"/>
    </xf>
    <xf numFmtId="0" fontId="82" fillId="36" borderId="0" xfId="0" applyFont="1" applyFill="1" applyBorder="1" applyAlignment="1">
      <alignment horizontal="left" vertical="center"/>
    </xf>
    <xf numFmtId="0" fontId="82" fillId="36" borderId="56" xfId="0" applyFont="1" applyFill="1" applyBorder="1" applyAlignment="1">
      <alignment horizontal="left" vertical="center"/>
    </xf>
    <xf numFmtId="0" fontId="82" fillId="36" borderId="55" xfId="0" applyFont="1" applyFill="1" applyBorder="1" applyAlignment="1">
      <alignment horizontal="left" vertical="center"/>
    </xf>
    <xf numFmtId="3" fontId="73" fillId="0" borderId="37" xfId="0" applyNumberFormat="1" applyFont="1" applyBorder="1" applyAlignment="1">
      <alignment horizontal="right"/>
    </xf>
    <xf numFmtId="3" fontId="73" fillId="0" borderId="0" xfId="0" applyNumberFormat="1" applyFont="1" applyBorder="1" applyAlignment="1">
      <alignment/>
    </xf>
    <xf numFmtId="180" fontId="82" fillId="36" borderId="33" xfId="49" applyNumberFormat="1" applyFont="1" applyFill="1" applyBorder="1" applyAlignment="1">
      <alignment horizontal="center" vertical="top"/>
    </xf>
    <xf numFmtId="0" fontId="82" fillId="36" borderId="63" xfId="0" applyFont="1" applyFill="1" applyBorder="1" applyAlignment="1">
      <alignment horizontal="left" vertical="center" indent="1"/>
    </xf>
    <xf numFmtId="180" fontId="82" fillId="36" borderId="55" xfId="49" applyNumberFormat="1" applyFont="1" applyFill="1" applyBorder="1" applyAlignment="1">
      <alignment horizontal="center" vertical="top"/>
    </xf>
    <xf numFmtId="3" fontId="82" fillId="36" borderId="31" xfId="49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82" fillId="36" borderId="31" xfId="49" applyNumberFormat="1" applyFont="1" applyFill="1" applyBorder="1" applyAlignment="1">
      <alignment vertical="center"/>
    </xf>
    <xf numFmtId="43" fontId="76" fillId="0" borderId="19" xfId="0" applyNumberFormat="1" applyFont="1" applyBorder="1" applyAlignment="1">
      <alignment horizontal="center" vertical="center"/>
    </xf>
    <xf numFmtId="182" fontId="82" fillId="0" borderId="34" xfId="49" applyNumberFormat="1" applyFont="1" applyFill="1" applyBorder="1" applyAlignment="1">
      <alignment horizontal="right" vertical="top"/>
    </xf>
    <xf numFmtId="3" fontId="83" fillId="0" borderId="29" xfId="0" applyNumberFormat="1" applyFont="1" applyFill="1" applyBorder="1" applyAlignment="1">
      <alignment vertical="center"/>
    </xf>
    <xf numFmtId="3" fontId="82" fillId="36" borderId="32" xfId="0" applyNumberFormat="1" applyFont="1" applyFill="1" applyBorder="1" applyAlignment="1">
      <alignment horizontal="right" vertical="top"/>
    </xf>
    <xf numFmtId="3" fontId="82" fillId="36" borderId="31" xfId="0" applyNumberFormat="1" applyFont="1" applyFill="1" applyBorder="1" applyAlignment="1">
      <alignment horizontal="right" vertical="top"/>
    </xf>
    <xf numFmtId="3" fontId="82" fillId="36" borderId="34" xfId="0" applyNumberFormat="1" applyFont="1" applyFill="1" applyBorder="1" applyAlignment="1">
      <alignment horizontal="right" vertical="top"/>
    </xf>
    <xf numFmtId="3" fontId="82" fillId="36" borderId="45" xfId="0" applyNumberFormat="1" applyFont="1" applyFill="1" applyBorder="1" applyAlignment="1">
      <alignment horizontal="right" vertical="top"/>
    </xf>
    <xf numFmtId="177" fontId="0" fillId="0" borderId="0" xfId="0" applyNumberFormat="1" applyAlignment="1">
      <alignment/>
    </xf>
    <xf numFmtId="0" fontId="84" fillId="0" borderId="33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1"/>
    </xf>
    <xf numFmtId="0" fontId="4" fillId="0" borderId="58" xfId="0" applyFont="1" applyBorder="1" applyAlignment="1">
      <alignment horizontal="left" vertical="top" wrapText="1" indent="1"/>
    </xf>
    <xf numFmtId="4" fontId="5" fillId="0" borderId="26" xfId="0" applyNumberFormat="1" applyFont="1" applyBorder="1" applyAlignment="1">
      <alignment vertical="top" wrapText="1"/>
    </xf>
    <xf numFmtId="3" fontId="6" fillId="0" borderId="35" xfId="0" applyNumberFormat="1" applyFont="1" applyBorder="1" applyAlignment="1">
      <alignment vertical="top" wrapText="1"/>
    </xf>
    <xf numFmtId="3" fontId="6" fillId="0" borderId="46" xfId="0" applyNumberFormat="1" applyFont="1" applyBorder="1" applyAlignment="1">
      <alignment vertical="top" wrapText="1"/>
    </xf>
    <xf numFmtId="0" fontId="4" fillId="0" borderId="66" xfId="0" applyFont="1" applyBorder="1" applyAlignment="1">
      <alignment horizontal="left" vertical="top" wrapText="1" indent="1"/>
    </xf>
    <xf numFmtId="3" fontId="6" fillId="0" borderId="66" xfId="0" applyNumberFormat="1" applyFont="1" applyBorder="1" applyAlignment="1">
      <alignment vertical="top" wrapText="1"/>
    </xf>
    <xf numFmtId="0" fontId="78" fillId="33" borderId="0" xfId="0" applyFont="1" applyFill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6" fillId="0" borderId="23" xfId="0" applyFont="1" applyBorder="1" applyAlignment="1">
      <alignment horizontal="left" vertical="center"/>
    </xf>
    <xf numFmtId="0" fontId="76" fillId="0" borderId="47" xfId="0" applyFont="1" applyBorder="1" applyAlignment="1">
      <alignment horizontal="left" vertical="center"/>
    </xf>
    <xf numFmtId="3" fontId="76" fillId="0" borderId="32" xfId="0" applyNumberFormat="1" applyFont="1" applyBorder="1" applyAlignment="1">
      <alignment horizontal="right" vertical="center"/>
    </xf>
    <xf numFmtId="0" fontId="81" fillId="36" borderId="63" xfId="0" applyFont="1" applyFill="1" applyBorder="1" applyAlignment="1">
      <alignment vertical="top"/>
    </xf>
    <xf numFmtId="0" fontId="82" fillId="36" borderId="33" xfId="0" applyFont="1" applyFill="1" applyBorder="1" applyAlignment="1">
      <alignment horizontal="left" vertical="center" indent="1"/>
    </xf>
    <xf numFmtId="3" fontId="82" fillId="36" borderId="34" xfId="49" applyNumberFormat="1" applyFont="1" applyFill="1" applyBorder="1" applyAlignment="1">
      <alignment vertical="top"/>
    </xf>
    <xf numFmtId="3" fontId="82" fillId="0" borderId="33" xfId="49" applyNumberFormat="1" applyFont="1" applyFill="1" applyBorder="1" applyAlignment="1">
      <alignment vertical="top"/>
    </xf>
    <xf numFmtId="3" fontId="82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0" fontId="83" fillId="33" borderId="33" xfId="0" applyFont="1" applyFill="1" applyBorder="1" applyAlignment="1">
      <alignment horizontal="center" vertical="center"/>
    </xf>
    <xf numFmtId="0" fontId="83" fillId="33" borderId="55" xfId="0" applyFont="1" applyFill="1" applyBorder="1" applyAlignment="1">
      <alignment horizontal="center" vertical="center"/>
    </xf>
    <xf numFmtId="3" fontId="83" fillId="33" borderId="42" xfId="49" applyNumberFormat="1" applyFont="1" applyFill="1" applyBorder="1" applyAlignment="1">
      <alignment horizontal="center" vertical="center"/>
    </xf>
    <xf numFmtId="3" fontId="83" fillId="33" borderId="43" xfId="49" applyNumberFormat="1" applyFont="1" applyFill="1" applyBorder="1" applyAlignment="1">
      <alignment horizontal="center" vertical="center"/>
    </xf>
    <xf numFmtId="3" fontId="84" fillId="36" borderId="34" xfId="49" applyNumberFormat="1" applyFont="1" applyFill="1" applyBorder="1" applyAlignment="1">
      <alignment horizontal="right" vertical="center"/>
    </xf>
    <xf numFmtId="0" fontId="84" fillId="36" borderId="33" xfId="0" applyFont="1" applyFill="1" applyBorder="1" applyAlignment="1">
      <alignment horizontal="left" vertical="center"/>
    </xf>
    <xf numFmtId="0" fontId="85" fillId="36" borderId="63" xfId="0" applyFont="1" applyFill="1" applyBorder="1" applyAlignment="1">
      <alignment horizontal="left" vertical="center"/>
    </xf>
    <xf numFmtId="0" fontId="85" fillId="36" borderId="0" xfId="0" applyFont="1" applyFill="1" applyAlignment="1">
      <alignment horizontal="left" vertical="center"/>
    </xf>
    <xf numFmtId="0" fontId="85" fillId="36" borderId="33" xfId="0" applyFont="1" applyFill="1" applyBorder="1" applyAlignment="1">
      <alignment horizontal="left" vertical="center"/>
    </xf>
    <xf numFmtId="3" fontId="86" fillId="33" borderId="42" xfId="49" applyNumberFormat="1" applyFont="1" applyFill="1" applyBorder="1" applyAlignment="1">
      <alignment horizontal="center"/>
    </xf>
    <xf numFmtId="3" fontId="86" fillId="33" borderId="43" xfId="49" applyNumberFormat="1" applyFont="1" applyFill="1" applyBorder="1" applyAlignment="1">
      <alignment horizontal="center"/>
    </xf>
    <xf numFmtId="0" fontId="83" fillId="36" borderId="63" xfId="0" applyFont="1" applyFill="1" applyBorder="1" applyAlignment="1">
      <alignment horizontal="left" vertical="top"/>
    </xf>
    <xf numFmtId="0" fontId="82" fillId="36" borderId="63" xfId="0" applyFont="1" applyFill="1" applyBorder="1" applyAlignment="1">
      <alignment horizontal="left" vertical="top"/>
    </xf>
    <xf numFmtId="3" fontId="82" fillId="36" borderId="34" xfId="49" applyNumberFormat="1" applyFont="1" applyFill="1" applyBorder="1" applyAlignment="1">
      <alignment horizontal="right" vertical="top"/>
    </xf>
    <xf numFmtId="0" fontId="82" fillId="36" borderId="0" xfId="0" applyFont="1" applyFill="1" applyBorder="1" applyAlignment="1">
      <alignment horizontal="left" vertical="top"/>
    </xf>
    <xf numFmtId="0" fontId="82" fillId="36" borderId="56" xfId="0" applyFont="1" applyFill="1" applyBorder="1" applyAlignment="1">
      <alignment horizontal="left" vertical="top"/>
    </xf>
    <xf numFmtId="0" fontId="82" fillId="36" borderId="48" xfId="0" applyFont="1" applyFill="1" applyBorder="1" applyAlignment="1">
      <alignment horizontal="left" vertical="top"/>
    </xf>
    <xf numFmtId="3" fontId="83" fillId="36" borderId="32" xfId="0" applyNumberFormat="1" applyFont="1" applyFill="1" applyBorder="1" applyAlignment="1">
      <alignment horizontal="right" vertical="top"/>
    </xf>
    <xf numFmtId="3" fontId="83" fillId="36" borderId="31" xfId="0" applyNumberFormat="1" applyFont="1" applyFill="1" applyBorder="1" applyAlignment="1">
      <alignment horizontal="right" vertical="top"/>
    </xf>
    <xf numFmtId="3" fontId="83" fillId="36" borderId="34" xfId="0" applyNumberFormat="1" applyFont="1" applyFill="1" applyBorder="1" applyAlignment="1">
      <alignment horizontal="right" vertical="top"/>
    </xf>
    <xf numFmtId="0" fontId="83" fillId="36" borderId="49" xfId="0" applyFont="1" applyFill="1" applyBorder="1" applyAlignment="1">
      <alignment horizontal="left" vertical="top"/>
    </xf>
    <xf numFmtId="3" fontId="83" fillId="33" borderId="42" xfId="0" applyNumberFormat="1" applyFont="1" applyFill="1" applyBorder="1" applyAlignment="1">
      <alignment horizontal="center" vertical="center"/>
    </xf>
    <xf numFmtId="182" fontId="83" fillId="36" borderId="34" xfId="49" applyNumberFormat="1" applyFont="1" applyFill="1" applyBorder="1" applyAlignment="1">
      <alignment horizontal="right" vertical="top"/>
    </xf>
    <xf numFmtId="0" fontId="83" fillId="33" borderId="42" xfId="0" applyFont="1" applyFill="1" applyBorder="1" applyAlignment="1">
      <alignment horizontal="center" vertical="center"/>
    </xf>
    <xf numFmtId="0" fontId="83" fillId="33" borderId="43" xfId="0" applyFont="1" applyFill="1" applyBorder="1" applyAlignment="1">
      <alignment horizontal="center" vertical="center"/>
    </xf>
    <xf numFmtId="0" fontId="83" fillId="36" borderId="63" xfId="0" applyFont="1" applyFill="1" applyBorder="1" applyAlignment="1">
      <alignment horizontal="left" vertical="center"/>
    </xf>
    <xf numFmtId="0" fontId="82" fillId="36" borderId="63" xfId="0" applyFont="1" applyFill="1" applyBorder="1" applyAlignment="1">
      <alignment horizontal="left" vertical="center"/>
    </xf>
    <xf numFmtId="0" fontId="82" fillId="36" borderId="33" xfId="0" applyFont="1" applyFill="1" applyBorder="1" applyAlignment="1">
      <alignment horizontal="justify" vertical="center" wrapText="1"/>
    </xf>
    <xf numFmtId="3" fontId="83" fillId="33" borderId="34" xfId="0" applyNumberFormat="1" applyFont="1" applyFill="1" applyBorder="1" applyAlignment="1">
      <alignment horizontal="center" vertical="center"/>
    </xf>
    <xf numFmtId="180" fontId="83" fillId="36" borderId="34" xfId="49" applyNumberFormat="1" applyFont="1" applyFill="1" applyBorder="1" applyAlignment="1">
      <alignment horizontal="center" vertical="top"/>
    </xf>
    <xf numFmtId="180" fontId="82" fillId="36" borderId="34" xfId="49" applyNumberFormat="1" applyFont="1" applyFill="1" applyBorder="1" applyAlignment="1">
      <alignment horizontal="center" vertical="top"/>
    </xf>
    <xf numFmtId="0" fontId="4" fillId="33" borderId="26" xfId="0" applyFont="1" applyFill="1" applyBorder="1" applyAlignment="1">
      <alignment horizontal="center" vertical="top" wrapText="1"/>
    </xf>
    <xf numFmtId="0" fontId="4" fillId="33" borderId="58" xfId="0" applyFont="1" applyFill="1" applyBorder="1" applyAlignment="1">
      <alignment horizontal="center" vertical="top" wrapText="1"/>
    </xf>
    <xf numFmtId="0" fontId="4" fillId="33" borderId="67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45" xfId="0" applyFont="1" applyFill="1" applyBorder="1" applyAlignment="1">
      <alignment horizontal="center" vertical="top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justify" vertical="top" wrapText="1"/>
    </xf>
    <xf numFmtId="0" fontId="4" fillId="33" borderId="68" xfId="0" applyFont="1" applyFill="1" applyBorder="1" applyAlignment="1">
      <alignment horizontal="center" vertical="top" wrapText="1"/>
    </xf>
    <xf numFmtId="0" fontId="4" fillId="33" borderId="69" xfId="0" applyFont="1" applyFill="1" applyBorder="1" applyAlignment="1">
      <alignment horizontal="center" vertical="top" wrapText="1"/>
    </xf>
    <xf numFmtId="0" fontId="4" fillId="33" borderId="72" xfId="0" applyFont="1" applyFill="1" applyBorder="1" applyAlignment="1">
      <alignment horizontal="center" vertical="top" wrapText="1"/>
    </xf>
    <xf numFmtId="0" fontId="81" fillId="36" borderId="63" xfId="0" applyFont="1" applyFill="1" applyBorder="1" applyAlignment="1">
      <alignment vertical="top"/>
    </xf>
    <xf numFmtId="0" fontId="81" fillId="36" borderId="56" xfId="0" applyFont="1" applyFill="1" applyBorder="1" applyAlignment="1">
      <alignment vertical="top"/>
    </xf>
    <xf numFmtId="3" fontId="82" fillId="36" borderId="24" xfId="49" applyNumberFormat="1" applyFont="1" applyFill="1" applyBorder="1" applyAlignment="1">
      <alignment horizontal="right" vertical="center"/>
    </xf>
    <xf numFmtId="3" fontId="82" fillId="36" borderId="34" xfId="49" applyNumberFormat="1" applyFont="1" applyFill="1" applyBorder="1" applyAlignment="1">
      <alignment horizontal="right" vertical="center"/>
    </xf>
    <xf numFmtId="0" fontId="83" fillId="33" borderId="73" xfId="0" applyFont="1" applyFill="1" applyBorder="1" applyAlignment="1">
      <alignment vertical="center"/>
    </xf>
    <xf numFmtId="0" fontId="83" fillId="33" borderId="52" xfId="0" applyFont="1" applyFill="1" applyBorder="1" applyAlignment="1">
      <alignment vertical="center"/>
    </xf>
    <xf numFmtId="0" fontId="82" fillId="36" borderId="33" xfId="0" applyFont="1" applyFill="1" applyBorder="1" applyAlignment="1">
      <alignment horizontal="left" vertical="center" indent="1"/>
    </xf>
    <xf numFmtId="3" fontId="82" fillId="36" borderId="34" xfId="49" applyNumberFormat="1" applyFont="1" applyFill="1" applyBorder="1" applyAlignment="1">
      <alignment vertical="top"/>
    </xf>
    <xf numFmtId="3" fontId="82" fillId="0" borderId="33" xfId="49" applyNumberFormat="1" applyFont="1" applyFill="1" applyBorder="1" applyAlignment="1">
      <alignment vertical="top"/>
    </xf>
    <xf numFmtId="3" fontId="82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0" fontId="83" fillId="33" borderId="49" xfId="0" applyFont="1" applyFill="1" applyBorder="1" applyAlignment="1">
      <alignment horizontal="center" vertical="center"/>
    </xf>
    <xf numFmtId="0" fontId="83" fillId="33" borderId="71" xfId="0" applyFont="1" applyFill="1" applyBorder="1" applyAlignment="1">
      <alignment horizontal="center" vertical="center"/>
    </xf>
    <xf numFmtId="0" fontId="83" fillId="33" borderId="50" xfId="0" applyFont="1" applyFill="1" applyBorder="1" applyAlignment="1">
      <alignment horizontal="center" vertical="center"/>
    </xf>
    <xf numFmtId="0" fontId="83" fillId="33" borderId="63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83" fillId="33" borderId="33" xfId="0" applyFont="1" applyFill="1" applyBorder="1" applyAlignment="1">
      <alignment horizontal="center" vertical="center"/>
    </xf>
    <xf numFmtId="0" fontId="83" fillId="33" borderId="56" xfId="0" applyFont="1" applyFill="1" applyBorder="1" applyAlignment="1">
      <alignment horizontal="center" vertical="center"/>
    </xf>
    <xf numFmtId="0" fontId="83" fillId="33" borderId="48" xfId="0" applyFont="1" applyFill="1" applyBorder="1" applyAlignment="1">
      <alignment horizontal="center" vertical="center"/>
    </xf>
    <xf numFmtId="0" fontId="83" fillId="33" borderId="55" xfId="0" applyFont="1" applyFill="1" applyBorder="1" applyAlignment="1">
      <alignment horizontal="center" vertical="center"/>
    </xf>
    <xf numFmtId="3" fontId="83" fillId="33" borderId="42" xfId="49" applyNumberFormat="1" applyFont="1" applyFill="1" applyBorder="1" applyAlignment="1">
      <alignment horizontal="center" vertical="center"/>
    </xf>
    <xf numFmtId="3" fontId="83" fillId="33" borderId="43" xfId="49" applyNumberFormat="1" applyFont="1" applyFill="1" applyBorder="1" applyAlignment="1">
      <alignment horizontal="center" vertical="center"/>
    </xf>
    <xf numFmtId="3" fontId="86" fillId="36" borderId="34" xfId="49" applyNumberFormat="1" applyFont="1" applyFill="1" applyBorder="1" applyAlignment="1">
      <alignment horizontal="right" vertical="center"/>
    </xf>
    <xf numFmtId="0" fontId="86" fillId="36" borderId="0" xfId="0" applyFont="1" applyFill="1" applyAlignment="1">
      <alignment horizontal="left" vertical="center"/>
    </xf>
    <xf numFmtId="0" fontId="86" fillId="36" borderId="33" xfId="0" applyFont="1" applyFill="1" applyBorder="1" applyAlignment="1">
      <alignment horizontal="left" vertical="center"/>
    </xf>
    <xf numFmtId="0" fontId="85" fillId="36" borderId="66" xfId="0" applyFont="1" applyFill="1" applyBorder="1" applyAlignment="1">
      <alignment horizontal="left" vertical="center"/>
    </xf>
    <xf numFmtId="0" fontId="85" fillId="36" borderId="38" xfId="0" applyFont="1" applyFill="1" applyBorder="1" applyAlignment="1">
      <alignment horizontal="left" vertical="center"/>
    </xf>
    <xf numFmtId="3" fontId="84" fillId="36" borderId="34" xfId="49" applyNumberFormat="1" applyFont="1" applyFill="1" applyBorder="1" applyAlignment="1">
      <alignment horizontal="right" vertical="center"/>
    </xf>
    <xf numFmtId="0" fontId="84" fillId="36" borderId="0" xfId="0" applyFont="1" applyFill="1" applyAlignment="1">
      <alignment horizontal="left" vertical="center"/>
    </xf>
    <xf numFmtId="0" fontId="84" fillId="36" borderId="33" xfId="0" applyFont="1" applyFill="1" applyBorder="1" applyAlignment="1">
      <alignment horizontal="left" vertical="center"/>
    </xf>
    <xf numFmtId="0" fontId="85" fillId="36" borderId="63" xfId="0" applyFont="1" applyFill="1" applyBorder="1" applyAlignment="1">
      <alignment horizontal="left" vertical="center"/>
    </xf>
    <xf numFmtId="0" fontId="86" fillId="36" borderId="63" xfId="0" applyFont="1" applyFill="1" applyBorder="1" applyAlignment="1">
      <alignment horizontal="left" vertical="center"/>
    </xf>
    <xf numFmtId="0" fontId="86" fillId="36" borderId="0" xfId="0" applyFont="1" applyFill="1" applyBorder="1" applyAlignment="1">
      <alignment horizontal="left" vertical="center"/>
    </xf>
    <xf numFmtId="0" fontId="85" fillId="36" borderId="0" xfId="0" applyFont="1" applyFill="1" applyAlignment="1">
      <alignment horizontal="left" vertical="center"/>
    </xf>
    <xf numFmtId="0" fontId="85" fillId="36" borderId="33" xfId="0" applyFont="1" applyFill="1" applyBorder="1" applyAlignment="1">
      <alignment horizontal="left" vertical="center"/>
    </xf>
    <xf numFmtId="3" fontId="84" fillId="36" borderId="34" xfId="49" applyNumberFormat="1" applyFont="1" applyFill="1" applyBorder="1" applyAlignment="1">
      <alignment horizontal="right" vertical="center" wrapText="1"/>
    </xf>
    <xf numFmtId="0" fontId="84" fillId="36" borderId="66" xfId="0" applyFont="1" applyFill="1" applyBorder="1" applyAlignment="1">
      <alignment horizontal="left" vertical="center"/>
    </xf>
    <xf numFmtId="0" fontId="84" fillId="36" borderId="38" xfId="0" applyFont="1" applyFill="1" applyBorder="1" applyAlignment="1">
      <alignment horizontal="left" vertical="center"/>
    </xf>
    <xf numFmtId="0" fontId="85" fillId="36" borderId="0" xfId="0" applyFont="1" applyFill="1" applyBorder="1" applyAlignment="1">
      <alignment horizontal="left" vertical="center"/>
    </xf>
    <xf numFmtId="0" fontId="84" fillId="0" borderId="48" xfId="0" applyFont="1" applyFill="1" applyBorder="1" applyAlignment="1">
      <alignment horizontal="left" vertical="center"/>
    </xf>
    <xf numFmtId="0" fontId="84" fillId="0" borderId="55" xfId="0" applyFont="1" applyFill="1" applyBorder="1" applyAlignment="1">
      <alignment horizontal="left" vertical="center"/>
    </xf>
    <xf numFmtId="0" fontId="84" fillId="36" borderId="71" xfId="0" applyFont="1" applyFill="1" applyBorder="1" applyAlignment="1">
      <alignment horizontal="left" vertical="center"/>
    </xf>
    <xf numFmtId="0" fontId="84" fillId="36" borderId="50" xfId="0" applyFont="1" applyFill="1" applyBorder="1" applyAlignment="1">
      <alignment horizontal="left" vertical="center"/>
    </xf>
    <xf numFmtId="3" fontId="10" fillId="36" borderId="34" xfId="49" applyNumberFormat="1" applyFont="1" applyFill="1" applyBorder="1" applyAlignment="1">
      <alignment horizontal="right" vertical="center"/>
    </xf>
    <xf numFmtId="3" fontId="86" fillId="0" borderId="34" xfId="49" applyNumberFormat="1" applyFont="1" applyFill="1" applyBorder="1" applyAlignment="1">
      <alignment horizontal="right" vertical="center"/>
    </xf>
    <xf numFmtId="3" fontId="86" fillId="33" borderId="42" xfId="49" applyNumberFormat="1" applyFont="1" applyFill="1" applyBorder="1" applyAlignment="1">
      <alignment horizontal="center"/>
    </xf>
    <xf numFmtId="3" fontId="86" fillId="33" borderId="43" xfId="49" applyNumberFormat="1" applyFont="1" applyFill="1" applyBorder="1" applyAlignment="1">
      <alignment horizontal="center"/>
    </xf>
    <xf numFmtId="0" fontId="86" fillId="33" borderId="56" xfId="0" applyFont="1" applyFill="1" applyBorder="1" applyAlignment="1">
      <alignment horizontal="center"/>
    </xf>
    <xf numFmtId="0" fontId="86" fillId="33" borderId="48" xfId="0" applyFont="1" applyFill="1" applyBorder="1" applyAlignment="1">
      <alignment horizontal="center"/>
    </xf>
    <xf numFmtId="0" fontId="86" fillId="33" borderId="55" xfId="0" applyFont="1" applyFill="1" applyBorder="1" applyAlignment="1">
      <alignment horizontal="center"/>
    </xf>
    <xf numFmtId="0" fontId="85" fillId="36" borderId="49" xfId="0" applyFont="1" applyFill="1" applyBorder="1" applyAlignment="1">
      <alignment horizontal="justify" vertical="center" wrapText="1"/>
    </xf>
    <xf numFmtId="0" fontId="85" fillId="36" borderId="71" xfId="0" applyFont="1" applyFill="1" applyBorder="1" applyAlignment="1">
      <alignment horizontal="justify" vertical="center" wrapText="1"/>
    </xf>
    <xf numFmtId="0" fontId="85" fillId="36" borderId="50" xfId="0" applyFont="1" applyFill="1" applyBorder="1" applyAlignment="1">
      <alignment horizontal="justify" vertical="center" wrapText="1"/>
    </xf>
    <xf numFmtId="0" fontId="86" fillId="33" borderId="49" xfId="0" applyFont="1" applyFill="1" applyBorder="1" applyAlignment="1">
      <alignment horizontal="center" vertical="top"/>
    </xf>
    <xf numFmtId="0" fontId="86" fillId="33" borderId="71" xfId="0" applyFont="1" applyFill="1" applyBorder="1" applyAlignment="1">
      <alignment horizontal="center" vertical="top"/>
    </xf>
    <xf numFmtId="0" fontId="86" fillId="33" borderId="50" xfId="0" applyFont="1" applyFill="1" applyBorder="1" applyAlignment="1">
      <alignment horizontal="center" vertical="top"/>
    </xf>
    <xf numFmtId="0" fontId="86" fillId="33" borderId="63" xfId="0" applyFont="1" applyFill="1" applyBorder="1" applyAlignment="1">
      <alignment horizontal="center" vertical="top"/>
    </xf>
    <xf numFmtId="0" fontId="86" fillId="33" borderId="0" xfId="0" applyFont="1" applyFill="1" applyBorder="1" applyAlignment="1">
      <alignment horizontal="center" vertical="top"/>
    </xf>
    <xf numFmtId="0" fontId="86" fillId="33" borderId="33" xfId="0" applyFont="1" applyFill="1" applyBorder="1" applyAlignment="1">
      <alignment horizontal="center" vertical="top"/>
    </xf>
    <xf numFmtId="0" fontId="86" fillId="33" borderId="56" xfId="0" applyFont="1" applyFill="1" applyBorder="1" applyAlignment="1">
      <alignment horizontal="center" vertical="top"/>
    </xf>
    <xf numFmtId="0" fontId="86" fillId="33" borderId="48" xfId="0" applyFont="1" applyFill="1" applyBorder="1" applyAlignment="1">
      <alignment horizontal="center" vertical="top"/>
    </xf>
    <xf numFmtId="0" fontId="86" fillId="33" borderId="55" xfId="0" applyFont="1" applyFill="1" applyBorder="1" applyAlignment="1">
      <alignment horizontal="center" vertical="top"/>
    </xf>
    <xf numFmtId="0" fontId="85" fillId="33" borderId="49" xfId="0" applyFont="1" applyFill="1" applyBorder="1" applyAlignment="1">
      <alignment horizontal="center"/>
    </xf>
    <xf numFmtId="0" fontId="85" fillId="33" borderId="71" xfId="0" applyFont="1" applyFill="1" applyBorder="1" applyAlignment="1">
      <alignment horizontal="center"/>
    </xf>
    <xf numFmtId="0" fontId="85" fillId="33" borderId="50" xfId="0" applyFont="1" applyFill="1" applyBorder="1" applyAlignment="1">
      <alignment horizontal="center"/>
    </xf>
    <xf numFmtId="3" fontId="86" fillId="33" borderId="68" xfId="49" applyNumberFormat="1" applyFont="1" applyFill="1" applyBorder="1" applyAlignment="1">
      <alignment horizontal="center"/>
    </xf>
    <xf numFmtId="3" fontId="86" fillId="33" borderId="69" xfId="49" applyNumberFormat="1" applyFont="1" applyFill="1" applyBorder="1" applyAlignment="1">
      <alignment horizontal="center"/>
    </xf>
    <xf numFmtId="3" fontId="86" fillId="33" borderId="72" xfId="49" applyNumberFormat="1" applyFont="1" applyFill="1" applyBorder="1" applyAlignment="1">
      <alignment horizontal="center"/>
    </xf>
    <xf numFmtId="3" fontId="86" fillId="33" borderId="34" xfId="49" applyNumberFormat="1" applyFont="1" applyFill="1" applyBorder="1" applyAlignment="1">
      <alignment horizontal="center"/>
    </xf>
    <xf numFmtId="0" fontId="86" fillId="33" borderId="63" xfId="0" applyFont="1" applyFill="1" applyBorder="1" applyAlignment="1">
      <alignment horizontal="center"/>
    </xf>
    <xf numFmtId="0" fontId="86" fillId="33" borderId="0" xfId="0" applyFont="1" applyFill="1" applyBorder="1" applyAlignment="1">
      <alignment horizontal="center"/>
    </xf>
    <xf numFmtId="0" fontId="86" fillId="33" borderId="33" xfId="0" applyFont="1" applyFill="1" applyBorder="1" applyAlignment="1">
      <alignment horizontal="center"/>
    </xf>
    <xf numFmtId="0" fontId="82" fillId="36" borderId="63" xfId="0" applyFont="1" applyFill="1" applyBorder="1" applyAlignment="1">
      <alignment horizontal="left"/>
    </xf>
    <xf numFmtId="0" fontId="82" fillId="36" borderId="33" xfId="0" applyFont="1" applyFill="1" applyBorder="1" applyAlignment="1">
      <alignment horizontal="left"/>
    </xf>
    <xf numFmtId="0" fontId="83" fillId="36" borderId="63" xfId="0" applyFont="1" applyFill="1" applyBorder="1" applyAlignment="1">
      <alignment horizontal="left" vertical="top"/>
    </xf>
    <xf numFmtId="0" fontId="83" fillId="36" borderId="33" xfId="0" applyFont="1" applyFill="1" applyBorder="1" applyAlignment="1">
      <alignment horizontal="left" vertical="top"/>
    </xf>
    <xf numFmtId="0" fontId="82" fillId="36" borderId="63" xfId="0" applyFont="1" applyFill="1" applyBorder="1" applyAlignment="1">
      <alignment horizontal="left" vertical="top"/>
    </xf>
    <xf numFmtId="0" fontId="82" fillId="36" borderId="33" xfId="0" applyFont="1" applyFill="1" applyBorder="1" applyAlignment="1">
      <alignment horizontal="left" vertical="top"/>
    </xf>
    <xf numFmtId="3" fontId="82" fillId="36" borderId="34" xfId="49" applyNumberFormat="1" applyFont="1" applyFill="1" applyBorder="1" applyAlignment="1">
      <alignment horizontal="right" vertical="top"/>
    </xf>
    <xf numFmtId="0" fontId="82" fillId="36" borderId="0" xfId="0" applyFont="1" applyFill="1" applyBorder="1" applyAlignment="1">
      <alignment horizontal="left" vertical="top"/>
    </xf>
    <xf numFmtId="0" fontId="82" fillId="36" borderId="56" xfId="0" applyFont="1" applyFill="1" applyBorder="1" applyAlignment="1">
      <alignment horizontal="left" vertical="top"/>
    </xf>
    <xf numFmtId="0" fontId="82" fillId="36" borderId="48" xfId="0" applyFont="1" applyFill="1" applyBorder="1" applyAlignment="1">
      <alignment horizontal="left" vertical="top"/>
    </xf>
    <xf numFmtId="0" fontId="83" fillId="36" borderId="57" xfId="0" applyFont="1" applyFill="1" applyBorder="1" applyAlignment="1">
      <alignment horizontal="left" vertical="top"/>
    </xf>
    <xf numFmtId="0" fontId="83" fillId="36" borderId="44" xfId="0" applyFont="1" applyFill="1" applyBorder="1" applyAlignment="1">
      <alignment horizontal="left" vertical="top"/>
    </xf>
    <xf numFmtId="3" fontId="83" fillId="36" borderId="32" xfId="0" applyNumberFormat="1" applyFont="1" applyFill="1" applyBorder="1" applyAlignment="1">
      <alignment horizontal="right" vertical="top"/>
    </xf>
    <xf numFmtId="3" fontId="83" fillId="36" borderId="31" xfId="0" applyNumberFormat="1" applyFont="1" applyFill="1" applyBorder="1" applyAlignment="1">
      <alignment horizontal="right" vertical="top"/>
    </xf>
    <xf numFmtId="3" fontId="83" fillId="36" borderId="34" xfId="0" applyNumberFormat="1" applyFont="1" applyFill="1" applyBorder="1" applyAlignment="1">
      <alignment horizontal="right" vertical="top"/>
    </xf>
    <xf numFmtId="0" fontId="83" fillId="36" borderId="49" xfId="0" applyFont="1" applyFill="1" applyBorder="1" applyAlignment="1">
      <alignment horizontal="left" vertical="top"/>
    </xf>
    <xf numFmtId="0" fontId="83" fillId="36" borderId="71" xfId="0" applyFont="1" applyFill="1" applyBorder="1" applyAlignment="1">
      <alignment horizontal="left" vertical="top"/>
    </xf>
    <xf numFmtId="0" fontId="83" fillId="33" borderId="49" xfId="0" applyFont="1" applyFill="1" applyBorder="1" applyAlignment="1">
      <alignment horizontal="center" vertical="top"/>
    </xf>
    <xf numFmtId="0" fontId="83" fillId="33" borderId="71" xfId="0" applyFont="1" applyFill="1" applyBorder="1" applyAlignment="1">
      <alignment horizontal="center" vertical="top"/>
    </xf>
    <xf numFmtId="0" fontId="83" fillId="33" borderId="50" xfId="0" applyFont="1" applyFill="1" applyBorder="1" applyAlignment="1">
      <alignment horizontal="center" vertical="top"/>
    </xf>
    <xf numFmtId="0" fontId="83" fillId="33" borderId="63" xfId="0" applyFont="1" applyFill="1" applyBorder="1" applyAlignment="1">
      <alignment horizontal="center" vertical="top"/>
    </xf>
    <xf numFmtId="0" fontId="83" fillId="33" borderId="0" xfId="0" applyFont="1" applyFill="1" applyBorder="1" applyAlignment="1">
      <alignment horizontal="center" vertical="top"/>
    </xf>
    <xf numFmtId="0" fontId="83" fillId="33" borderId="33" xfId="0" applyFont="1" applyFill="1" applyBorder="1" applyAlignment="1">
      <alignment horizontal="center" vertical="top"/>
    </xf>
    <xf numFmtId="0" fontId="83" fillId="33" borderId="56" xfId="0" applyFont="1" applyFill="1" applyBorder="1" applyAlignment="1">
      <alignment horizontal="center" vertical="top"/>
    </xf>
    <xf numFmtId="0" fontId="83" fillId="33" borderId="48" xfId="0" applyFont="1" applyFill="1" applyBorder="1" applyAlignment="1">
      <alignment horizontal="center" vertical="top"/>
    </xf>
    <xf numFmtId="0" fontId="83" fillId="33" borderId="55" xfId="0" applyFont="1" applyFill="1" applyBorder="1" applyAlignment="1">
      <alignment horizontal="center" vertical="top"/>
    </xf>
    <xf numFmtId="3" fontId="83" fillId="33" borderId="68" xfId="0" applyNumberFormat="1" applyFont="1" applyFill="1" applyBorder="1" applyAlignment="1">
      <alignment horizontal="center" vertical="center"/>
    </xf>
    <xf numFmtId="3" fontId="83" fillId="33" borderId="69" xfId="0" applyNumberFormat="1" applyFont="1" applyFill="1" applyBorder="1" applyAlignment="1">
      <alignment horizontal="center" vertical="center"/>
    </xf>
    <xf numFmtId="3" fontId="83" fillId="33" borderId="72" xfId="0" applyNumberFormat="1" applyFont="1" applyFill="1" applyBorder="1" applyAlignment="1">
      <alignment horizontal="center" vertical="center"/>
    </xf>
    <xf numFmtId="3" fontId="83" fillId="33" borderId="42" xfId="0" applyNumberFormat="1" applyFont="1" applyFill="1" applyBorder="1" applyAlignment="1">
      <alignment horizontal="center" vertical="center"/>
    </xf>
    <xf numFmtId="3" fontId="83" fillId="33" borderId="43" xfId="0" applyNumberFormat="1" applyFont="1" applyFill="1" applyBorder="1" applyAlignment="1">
      <alignment horizontal="center" vertical="center"/>
    </xf>
    <xf numFmtId="182" fontId="83" fillId="36" borderId="42" xfId="49" applyNumberFormat="1" applyFont="1" applyFill="1" applyBorder="1" applyAlignment="1">
      <alignment horizontal="right" vertical="top"/>
    </xf>
    <xf numFmtId="182" fontId="83" fillId="36" borderId="34" xfId="49" applyNumberFormat="1" applyFont="1" applyFill="1" applyBorder="1" applyAlignment="1">
      <alignment horizontal="right" vertical="top"/>
    </xf>
    <xf numFmtId="0" fontId="83" fillId="33" borderId="42" xfId="0" applyFont="1" applyFill="1" applyBorder="1" applyAlignment="1">
      <alignment horizontal="center" vertical="center"/>
    </xf>
    <xf numFmtId="0" fontId="83" fillId="33" borderId="43" xfId="0" applyFont="1" applyFill="1" applyBorder="1" applyAlignment="1">
      <alignment horizontal="center" vertical="center"/>
    </xf>
    <xf numFmtId="0" fontId="83" fillId="33" borderId="34" xfId="0" applyFont="1" applyFill="1" applyBorder="1" applyAlignment="1">
      <alignment horizontal="center" vertical="center"/>
    </xf>
    <xf numFmtId="0" fontId="83" fillId="33" borderId="68" xfId="0" applyFont="1" applyFill="1" applyBorder="1" applyAlignment="1">
      <alignment horizontal="center" vertical="center"/>
    </xf>
    <xf numFmtId="0" fontId="83" fillId="33" borderId="69" xfId="0" applyFont="1" applyFill="1" applyBorder="1" applyAlignment="1">
      <alignment horizontal="center" vertical="center"/>
    </xf>
    <xf numFmtId="0" fontId="83" fillId="33" borderId="72" xfId="0" applyFont="1" applyFill="1" applyBorder="1" applyAlignment="1">
      <alignment horizontal="center" vertical="center"/>
    </xf>
    <xf numFmtId="0" fontId="83" fillId="36" borderId="63" xfId="0" applyFont="1" applyFill="1" applyBorder="1" applyAlignment="1">
      <alignment horizontal="left" vertical="center"/>
    </xf>
    <xf numFmtId="0" fontId="83" fillId="36" borderId="33" xfId="0" applyFont="1" applyFill="1" applyBorder="1" applyAlignment="1">
      <alignment horizontal="left" vertical="center"/>
    </xf>
    <xf numFmtId="0" fontId="82" fillId="36" borderId="63" xfId="0" applyFont="1" applyFill="1" applyBorder="1" applyAlignment="1">
      <alignment horizontal="left" vertical="center"/>
    </xf>
    <xf numFmtId="0" fontId="83" fillId="36" borderId="28" xfId="0" applyFont="1" applyFill="1" applyBorder="1" applyAlignment="1">
      <alignment horizontal="left" vertical="center"/>
    </xf>
    <xf numFmtId="0" fontId="83" fillId="36" borderId="0" xfId="0" applyFont="1" applyFill="1" applyBorder="1" applyAlignment="1">
      <alignment horizontal="left" vertical="center"/>
    </xf>
    <xf numFmtId="0" fontId="82" fillId="36" borderId="63" xfId="0" applyFont="1" applyFill="1" applyBorder="1" applyAlignment="1">
      <alignment horizontal="justify" vertical="center" wrapText="1"/>
    </xf>
    <xf numFmtId="0" fontId="82" fillId="36" borderId="33" xfId="0" applyFont="1" applyFill="1" applyBorder="1" applyAlignment="1">
      <alignment horizontal="justify" vertical="center" wrapText="1"/>
    </xf>
    <xf numFmtId="3" fontId="83" fillId="33" borderId="34" xfId="0" applyNumberFormat="1" applyFont="1" applyFill="1" applyBorder="1" applyAlignment="1">
      <alignment horizontal="center" vertical="center"/>
    </xf>
    <xf numFmtId="180" fontId="83" fillId="36" borderId="34" xfId="49" applyNumberFormat="1" applyFont="1" applyFill="1" applyBorder="1" applyAlignment="1">
      <alignment horizontal="center" vertical="top"/>
    </xf>
    <xf numFmtId="180" fontId="82" fillId="36" borderId="34" xfId="49" applyNumberFormat="1" applyFont="1" applyFill="1" applyBorder="1" applyAlignment="1">
      <alignment horizontal="center" vertical="top"/>
    </xf>
    <xf numFmtId="0" fontId="7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8" fillId="33" borderId="23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0" fontId="78" fillId="33" borderId="17" xfId="0" applyFont="1" applyFill="1" applyBorder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74" xfId="0" applyFont="1" applyFill="1" applyBorder="1" applyAlignment="1">
      <alignment horizontal="center" vertical="center"/>
    </xf>
    <xf numFmtId="0" fontId="78" fillId="33" borderId="75" xfId="0" applyFont="1" applyFill="1" applyBorder="1" applyAlignment="1">
      <alignment horizontal="center" vertical="center"/>
    </xf>
    <xf numFmtId="0" fontId="78" fillId="33" borderId="18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 vertical="center"/>
    </xf>
    <xf numFmtId="0" fontId="66" fillId="21" borderId="12" xfId="0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66" fillId="33" borderId="22" xfId="0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6" fillId="0" borderId="74" xfId="0" applyFont="1" applyBorder="1" applyAlignment="1">
      <alignment vertical="center" wrapText="1"/>
    </xf>
    <xf numFmtId="0" fontId="66" fillId="34" borderId="22" xfId="0" applyFont="1" applyFill="1" applyBorder="1" applyAlignment="1">
      <alignment vertical="center" wrapText="1"/>
    </xf>
    <xf numFmtId="0" fontId="66" fillId="34" borderId="12" xfId="0" applyFont="1" applyFill="1" applyBorder="1" applyAlignment="1">
      <alignment vertical="center" wrapText="1"/>
    </xf>
    <xf numFmtId="0" fontId="66" fillId="34" borderId="21" xfId="0" applyFont="1" applyFill="1" applyBorder="1" applyAlignment="1">
      <alignment vertical="center" wrapText="1"/>
    </xf>
    <xf numFmtId="0" fontId="67" fillId="33" borderId="22" xfId="0" applyFont="1" applyFill="1" applyBorder="1" applyAlignment="1">
      <alignment vertical="center" wrapText="1"/>
    </xf>
    <xf numFmtId="0" fontId="67" fillId="33" borderId="12" xfId="0" applyFont="1" applyFill="1" applyBorder="1" applyAlignment="1">
      <alignment vertical="center" wrapText="1"/>
    </xf>
    <xf numFmtId="0" fontId="67" fillId="33" borderId="21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74" xfId="0" applyFont="1" applyFill="1" applyBorder="1" applyAlignment="1">
      <alignment horizontal="center" vertical="center" wrapText="1"/>
    </xf>
    <xf numFmtId="0" fontId="66" fillId="33" borderId="75" xfId="0" applyFont="1" applyFill="1" applyBorder="1" applyAlignment="1">
      <alignment horizontal="center" vertical="center" wrapText="1"/>
    </xf>
    <xf numFmtId="0" fontId="66" fillId="33" borderId="47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6" fillId="33" borderId="47" xfId="0" applyFont="1" applyFill="1" applyBorder="1" applyAlignment="1">
      <alignment vertical="center" wrapText="1"/>
    </xf>
    <xf numFmtId="0" fontId="66" fillId="33" borderId="20" xfId="0" applyFont="1" applyFill="1" applyBorder="1" applyAlignment="1">
      <alignment vertical="center" wrapText="1"/>
    </xf>
    <xf numFmtId="0" fontId="66" fillId="33" borderId="19" xfId="0" applyFont="1" applyFill="1" applyBorder="1" applyAlignment="1">
      <alignment vertical="center" wrapText="1"/>
    </xf>
    <xf numFmtId="0" fontId="66" fillId="33" borderId="23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 vertical="center" wrapText="1"/>
    </xf>
    <xf numFmtId="0" fontId="66" fillId="33" borderId="17" xfId="0" applyFont="1" applyFill="1" applyBorder="1" applyAlignment="1">
      <alignment vertical="center" wrapText="1"/>
    </xf>
    <xf numFmtId="0" fontId="66" fillId="33" borderId="15" xfId="0" applyFont="1" applyFill="1" applyBorder="1" applyAlignment="1">
      <alignment vertical="center" wrapText="1"/>
    </xf>
    <xf numFmtId="0" fontId="66" fillId="33" borderId="14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74" xfId="0" applyFont="1" applyFill="1" applyBorder="1" applyAlignment="1">
      <alignment horizontal="center" vertical="center"/>
    </xf>
    <xf numFmtId="0" fontId="66" fillId="33" borderId="75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wrapText="1"/>
    </xf>
    <xf numFmtId="0" fontId="66" fillId="0" borderId="74" xfId="0" applyFont="1" applyBorder="1" applyAlignment="1">
      <alignment wrapText="1"/>
    </xf>
    <xf numFmtId="0" fontId="66" fillId="34" borderId="22" xfId="0" applyFont="1" applyFill="1" applyBorder="1" applyAlignment="1">
      <alignment wrapText="1"/>
    </xf>
    <xf numFmtId="0" fontId="66" fillId="34" borderId="12" xfId="0" applyFont="1" applyFill="1" applyBorder="1" applyAlignment="1">
      <alignment wrapText="1"/>
    </xf>
    <xf numFmtId="0" fontId="66" fillId="34" borderId="21" xfId="0" applyFont="1" applyFill="1" applyBorder="1" applyAlignment="1">
      <alignment wrapText="1"/>
    </xf>
    <xf numFmtId="0" fontId="67" fillId="33" borderId="22" xfId="0" applyFont="1" applyFill="1" applyBorder="1" applyAlignment="1">
      <alignment wrapText="1"/>
    </xf>
    <xf numFmtId="0" fontId="67" fillId="33" borderId="12" xfId="0" applyFont="1" applyFill="1" applyBorder="1" applyAlignment="1">
      <alignment wrapText="1"/>
    </xf>
    <xf numFmtId="0" fontId="67" fillId="33" borderId="21" xfId="0" applyFont="1" applyFill="1" applyBorder="1" applyAlignment="1">
      <alignment wrapText="1"/>
    </xf>
    <xf numFmtId="0" fontId="66" fillId="21" borderId="12" xfId="0" applyFont="1" applyFill="1" applyBorder="1" applyAlignment="1">
      <alignment wrapText="1"/>
    </xf>
    <xf numFmtId="0" fontId="66" fillId="33" borderId="22" xfId="0" applyFont="1" applyFill="1" applyBorder="1" applyAlignment="1">
      <alignment wrapText="1"/>
    </xf>
    <xf numFmtId="0" fontId="66" fillId="33" borderId="12" xfId="0" applyFont="1" applyFill="1" applyBorder="1" applyAlignment="1">
      <alignment wrapText="1"/>
    </xf>
    <xf numFmtId="0" fontId="66" fillId="33" borderId="47" xfId="0" applyFont="1" applyFill="1" applyBorder="1" applyAlignment="1">
      <alignment wrapText="1"/>
    </xf>
    <xf numFmtId="0" fontId="66" fillId="33" borderId="20" xfId="0" applyFont="1" applyFill="1" applyBorder="1" applyAlignment="1">
      <alignment wrapText="1"/>
    </xf>
    <xf numFmtId="0" fontId="66" fillId="33" borderId="19" xfId="0" applyFont="1" applyFill="1" applyBorder="1" applyAlignment="1">
      <alignment wrapText="1"/>
    </xf>
    <xf numFmtId="0" fontId="66" fillId="33" borderId="23" xfId="0" applyFont="1" applyFill="1" applyBorder="1" applyAlignment="1">
      <alignment wrapText="1"/>
    </xf>
    <xf numFmtId="0" fontId="66" fillId="33" borderId="0" xfId="0" applyFont="1" applyFill="1" applyBorder="1" applyAlignment="1">
      <alignment wrapText="1"/>
    </xf>
    <xf numFmtId="0" fontId="66" fillId="33" borderId="17" xfId="0" applyFont="1" applyFill="1" applyBorder="1" applyAlignment="1">
      <alignment wrapText="1"/>
    </xf>
    <xf numFmtId="0" fontId="66" fillId="33" borderId="15" xfId="0" applyFont="1" applyFill="1" applyBorder="1" applyAlignment="1">
      <alignment wrapTex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33" borderId="22" xfId="0" applyFont="1" applyFill="1" applyBorder="1" applyAlignment="1">
      <alignment horizontal="center"/>
    </xf>
    <xf numFmtId="0" fontId="66" fillId="33" borderId="12" xfId="0" applyFont="1" applyFill="1" applyBorder="1" applyAlignment="1">
      <alignment horizontal="center"/>
    </xf>
    <xf numFmtId="0" fontId="66" fillId="33" borderId="74" xfId="0" applyFont="1" applyFill="1" applyBorder="1" applyAlignment="1">
      <alignment horizontal="center"/>
    </xf>
    <xf numFmtId="0" fontId="66" fillId="33" borderId="75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 wrapText="1"/>
    </xf>
    <xf numFmtId="0" fontId="66" fillId="33" borderId="17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wrapText="1"/>
    </xf>
    <xf numFmtId="0" fontId="66" fillId="33" borderId="18" xfId="0" applyFont="1" applyFill="1" applyBorder="1" applyAlignment="1">
      <alignment horizontal="center" wrapText="1"/>
    </xf>
    <xf numFmtId="0" fontId="66" fillId="33" borderId="16" xfId="0" applyFont="1" applyFill="1" applyBorder="1" applyAlignment="1">
      <alignment horizontal="center" wrapText="1"/>
    </xf>
    <xf numFmtId="0" fontId="66" fillId="33" borderId="10" xfId="0" applyFont="1" applyFill="1" applyBorder="1" applyAlignment="1">
      <alignment horizontal="center" wrapText="1"/>
    </xf>
    <xf numFmtId="0" fontId="66" fillId="33" borderId="22" xfId="0" applyFont="1" applyFill="1" applyBorder="1" applyAlignment="1">
      <alignment horizontal="center" wrapText="1"/>
    </xf>
    <xf numFmtId="0" fontId="66" fillId="33" borderId="74" xfId="0" applyFont="1" applyFill="1" applyBorder="1" applyAlignment="1">
      <alignment horizontal="center" wrapText="1"/>
    </xf>
    <xf numFmtId="0" fontId="66" fillId="33" borderId="75" xfId="0" applyFont="1" applyFill="1" applyBorder="1" applyAlignment="1">
      <alignment horizontal="center" wrapText="1"/>
    </xf>
    <xf numFmtId="0" fontId="89" fillId="0" borderId="14" xfId="0" applyFont="1" applyBorder="1" applyAlignment="1">
      <alignment horizontal="center"/>
    </xf>
    <xf numFmtId="0" fontId="66" fillId="33" borderId="47" xfId="0" applyFont="1" applyFill="1" applyBorder="1" applyAlignment="1">
      <alignment horizontal="center"/>
    </xf>
    <xf numFmtId="0" fontId="66" fillId="33" borderId="20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/>
    </xf>
    <xf numFmtId="0" fontId="66" fillId="33" borderId="23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0" fontId="66" fillId="33" borderId="15" xfId="0" applyFont="1" applyFill="1" applyBorder="1" applyAlignment="1">
      <alignment horizontal="center"/>
    </xf>
    <xf numFmtId="0" fontId="66" fillId="33" borderId="14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1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77</xdr:row>
      <xdr:rowOff>28575</xdr:rowOff>
    </xdr:from>
    <xdr:ext cx="3124200" cy="647700"/>
    <xdr:sp>
      <xdr:nvSpPr>
        <xdr:cNvPr id="1" name="1 CuadroTexto"/>
        <xdr:cNvSpPr txBox="1">
          <a:spLocks noChangeArrowheads="1"/>
        </xdr:cNvSpPr>
      </xdr:nvSpPr>
      <xdr:spPr>
        <a:xfrm>
          <a:off x="38100" y="16459200"/>
          <a:ext cx="3124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M.C. José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Director General</a:t>
          </a:r>
        </a:p>
      </xdr:txBody>
    </xdr:sp>
    <xdr:clientData/>
  </xdr:oneCellAnchor>
  <xdr:twoCellAnchor>
    <xdr:from>
      <xdr:col>0</xdr:col>
      <xdr:colOff>333375</xdr:colOff>
      <xdr:row>77</xdr:row>
      <xdr:rowOff>28575</xdr:rowOff>
    </xdr:from>
    <xdr:to>
      <xdr:col>0</xdr:col>
      <xdr:colOff>2876550</xdr:colOff>
      <xdr:row>77</xdr:row>
      <xdr:rowOff>28575</xdr:rowOff>
    </xdr:to>
    <xdr:sp>
      <xdr:nvSpPr>
        <xdr:cNvPr id="2" name="3 Conector recto"/>
        <xdr:cNvSpPr>
          <a:spLocks/>
        </xdr:cNvSpPr>
      </xdr:nvSpPr>
      <xdr:spPr>
        <a:xfrm>
          <a:off x="333375" y="164592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1762125</xdr:colOff>
      <xdr:row>76</xdr:row>
      <xdr:rowOff>180975</xdr:rowOff>
    </xdr:from>
    <xdr:ext cx="3429000" cy="666750"/>
    <xdr:sp>
      <xdr:nvSpPr>
        <xdr:cNvPr id="3" name="4 CuadroTexto"/>
        <xdr:cNvSpPr txBox="1">
          <a:spLocks noChangeArrowheads="1"/>
        </xdr:cNvSpPr>
      </xdr:nvSpPr>
      <xdr:spPr>
        <a:xfrm>
          <a:off x="7477125" y="16421100"/>
          <a:ext cx="34290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C.P.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América Xochitl Rojas Cruz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Directora Administrativa </a:t>
          </a:r>
        </a:p>
      </xdr:txBody>
    </xdr:sp>
    <xdr:clientData/>
  </xdr:oneCellAnchor>
  <xdr:twoCellAnchor>
    <xdr:from>
      <xdr:col>3</xdr:col>
      <xdr:colOff>2695575</xdr:colOff>
      <xdr:row>76</xdr:row>
      <xdr:rowOff>161925</xdr:rowOff>
    </xdr:from>
    <xdr:to>
      <xdr:col>5</xdr:col>
      <xdr:colOff>771525</xdr:colOff>
      <xdr:row>76</xdr:row>
      <xdr:rowOff>171450</xdr:rowOff>
    </xdr:to>
    <xdr:sp>
      <xdr:nvSpPr>
        <xdr:cNvPr id="4" name="6 Conector recto"/>
        <xdr:cNvSpPr>
          <a:spLocks/>
        </xdr:cNvSpPr>
      </xdr:nvSpPr>
      <xdr:spPr>
        <a:xfrm>
          <a:off x="8410575" y="164020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Director General</a:t>
          </a: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3238500" cy="571500"/>
    <xdr:sp>
      <xdr:nvSpPr>
        <xdr:cNvPr id="2" name="2 CuadroTexto"/>
        <xdr:cNvSpPr txBox="1">
          <a:spLocks noChangeArrowheads="1"/>
        </xdr:cNvSpPr>
      </xdr:nvSpPr>
      <xdr:spPr>
        <a:xfrm>
          <a:off x="5715000" y="9144000"/>
          <a:ext cx="3238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C.P.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América Xochitl Rojas Cruz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40</xdr:row>
      <xdr:rowOff>9525</xdr:rowOff>
    </xdr:from>
    <xdr:to>
      <xdr:col>1</xdr:col>
      <xdr:colOff>390525</xdr:colOff>
      <xdr:row>40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9153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9525</xdr:rowOff>
    </xdr:from>
    <xdr:to>
      <xdr:col>7</xdr:col>
      <xdr:colOff>1228725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9153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0" y="56197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M.C.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Director General</a:t>
          </a:r>
        </a:p>
      </xdr:txBody>
    </xdr:sp>
    <xdr:clientData/>
  </xdr:oneCellAnchor>
  <xdr:oneCellAnchor>
    <xdr:from>
      <xdr:col>7</xdr:col>
      <xdr:colOff>800100</xdr:colOff>
      <xdr:row>14</xdr:row>
      <xdr:rowOff>180975</xdr:rowOff>
    </xdr:from>
    <xdr:ext cx="3181350" cy="571500"/>
    <xdr:sp>
      <xdr:nvSpPr>
        <xdr:cNvPr id="2" name="3 CuadroTexto"/>
        <xdr:cNvSpPr txBox="1">
          <a:spLocks noChangeArrowheads="1"/>
        </xdr:cNvSpPr>
      </xdr:nvSpPr>
      <xdr:spPr>
        <a:xfrm>
          <a:off x="8191500" y="5610225"/>
          <a:ext cx="3181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C.P. América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Xochitl Rojas Cruz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15</xdr:row>
      <xdr:rowOff>9525</xdr:rowOff>
    </xdr:from>
    <xdr:to>
      <xdr:col>1</xdr:col>
      <xdr:colOff>561975</xdr:colOff>
      <xdr:row>15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5629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4" name="5 Conector recto"/>
        <xdr:cNvSpPr>
          <a:spLocks/>
        </xdr:cNvSpPr>
      </xdr:nvSpPr>
      <xdr:spPr>
        <a:xfrm>
          <a:off x="8705850" y="56197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4457700</xdr:colOff>
      <xdr:row>85</xdr:row>
      <xdr:rowOff>180975</xdr:rowOff>
    </xdr:from>
    <xdr:ext cx="2876550" cy="590550"/>
    <xdr:sp>
      <xdr:nvSpPr>
        <xdr:cNvPr id="1" name="2 CuadroTexto"/>
        <xdr:cNvSpPr txBox="1">
          <a:spLocks noChangeArrowheads="1"/>
        </xdr:cNvSpPr>
      </xdr:nvSpPr>
      <xdr:spPr>
        <a:xfrm>
          <a:off x="5219700" y="16116300"/>
          <a:ext cx="28765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Mtro.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  <xdr:twoCellAnchor>
    <xdr:from>
      <xdr:col>0</xdr:col>
      <xdr:colOff>47625</xdr:colOff>
      <xdr:row>85</xdr:row>
      <xdr:rowOff>190500</xdr:rowOff>
    </xdr:from>
    <xdr:to>
      <xdr:col>1</xdr:col>
      <xdr:colOff>1828800</xdr:colOff>
      <xdr:row>86</xdr:row>
      <xdr:rowOff>0</xdr:rowOff>
    </xdr:to>
    <xdr:sp>
      <xdr:nvSpPr>
        <xdr:cNvPr id="2" name="3 Conector recto"/>
        <xdr:cNvSpPr>
          <a:spLocks/>
        </xdr:cNvSpPr>
      </xdr:nvSpPr>
      <xdr:spPr>
        <a:xfrm flipV="1">
          <a:off x="47625" y="161258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86</xdr:row>
      <xdr:rowOff>28575</xdr:rowOff>
    </xdr:from>
    <xdr:to>
      <xdr:col>4</xdr:col>
      <xdr:colOff>866775</xdr:colOff>
      <xdr:row>86</xdr:row>
      <xdr:rowOff>28575</xdr:rowOff>
    </xdr:to>
    <xdr:sp>
      <xdr:nvSpPr>
        <xdr:cNvPr id="3" name="4 Conector recto"/>
        <xdr:cNvSpPr>
          <a:spLocks/>
        </xdr:cNvSpPr>
      </xdr:nvSpPr>
      <xdr:spPr>
        <a:xfrm flipV="1">
          <a:off x="5781675" y="16154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86</xdr:row>
      <xdr:rowOff>0</xdr:rowOff>
    </xdr:from>
    <xdr:ext cx="2638425" cy="600075"/>
    <xdr:sp>
      <xdr:nvSpPr>
        <xdr:cNvPr id="4" name="2 CuadroTexto"/>
        <xdr:cNvSpPr txBox="1">
          <a:spLocks noChangeArrowheads="1"/>
        </xdr:cNvSpPr>
      </xdr:nvSpPr>
      <xdr:spPr>
        <a:xfrm>
          <a:off x="0" y="16125825"/>
          <a:ext cx="26384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América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Xochitl Rojas Cruz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103</xdr:row>
      <xdr:rowOff>0</xdr:rowOff>
    </xdr:from>
    <xdr:to>
      <xdr:col>2</xdr:col>
      <xdr:colOff>676275</xdr:colOff>
      <xdr:row>103</xdr:row>
      <xdr:rowOff>0</xdr:rowOff>
    </xdr:to>
    <xdr:sp>
      <xdr:nvSpPr>
        <xdr:cNvPr id="1" name="3 Conector recto"/>
        <xdr:cNvSpPr>
          <a:spLocks/>
        </xdr:cNvSpPr>
      </xdr:nvSpPr>
      <xdr:spPr>
        <a:xfrm flipV="1">
          <a:off x="85725" y="194405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103</xdr:row>
      <xdr:rowOff>0</xdr:rowOff>
    </xdr:from>
    <xdr:to>
      <xdr:col>8</xdr:col>
      <xdr:colOff>723900</xdr:colOff>
      <xdr:row>103</xdr:row>
      <xdr:rowOff>9525</xdr:rowOff>
    </xdr:to>
    <xdr:sp>
      <xdr:nvSpPr>
        <xdr:cNvPr id="2" name="4 Conector recto"/>
        <xdr:cNvSpPr>
          <a:spLocks/>
        </xdr:cNvSpPr>
      </xdr:nvSpPr>
      <xdr:spPr>
        <a:xfrm flipV="1">
          <a:off x="5686425" y="19440525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102</xdr:row>
      <xdr:rowOff>190500</xdr:rowOff>
    </xdr:from>
    <xdr:ext cx="2562225" cy="581025"/>
    <xdr:sp>
      <xdr:nvSpPr>
        <xdr:cNvPr id="3" name="2 CuadroTexto"/>
        <xdr:cNvSpPr txBox="1">
          <a:spLocks noChangeArrowheads="1"/>
        </xdr:cNvSpPr>
      </xdr:nvSpPr>
      <xdr:spPr>
        <a:xfrm>
          <a:off x="0" y="19440525"/>
          <a:ext cx="2562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América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Xochitl Rojas Cruz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Directora Administrativa </a:t>
          </a:r>
        </a:p>
      </xdr:txBody>
    </xdr:sp>
    <xdr:clientData/>
  </xdr:oneCellAnchor>
  <xdr:oneCellAnchor>
    <xdr:from>
      <xdr:col>5</xdr:col>
      <xdr:colOff>352425</xdr:colOff>
      <xdr:row>102</xdr:row>
      <xdr:rowOff>180975</xdr:rowOff>
    </xdr:from>
    <xdr:ext cx="3095625" cy="600075"/>
    <xdr:sp>
      <xdr:nvSpPr>
        <xdr:cNvPr id="4" name="2 CuadroTexto"/>
        <xdr:cNvSpPr txBox="1">
          <a:spLocks noChangeArrowheads="1"/>
        </xdr:cNvSpPr>
      </xdr:nvSpPr>
      <xdr:spPr>
        <a:xfrm>
          <a:off x="5276850" y="19431000"/>
          <a:ext cx="30956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176</xdr:row>
      <xdr:rowOff>9525</xdr:rowOff>
    </xdr:from>
    <xdr:to>
      <xdr:col>1</xdr:col>
      <xdr:colOff>1619250</xdr:colOff>
      <xdr:row>176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335375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175</xdr:row>
      <xdr:rowOff>171450</xdr:rowOff>
    </xdr:from>
    <xdr:to>
      <xdr:col>8</xdr:col>
      <xdr:colOff>19050</xdr:colOff>
      <xdr:row>175</xdr:row>
      <xdr:rowOff>180975</xdr:rowOff>
    </xdr:to>
    <xdr:sp>
      <xdr:nvSpPr>
        <xdr:cNvPr id="2" name="4 Conector recto"/>
        <xdr:cNvSpPr>
          <a:spLocks/>
        </xdr:cNvSpPr>
      </xdr:nvSpPr>
      <xdr:spPr>
        <a:xfrm flipV="1">
          <a:off x="7000875" y="335089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176</xdr:row>
      <xdr:rowOff>38100</xdr:rowOff>
    </xdr:from>
    <xdr:ext cx="2543175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33566100"/>
          <a:ext cx="2543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América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Xochitl Rojas Cruz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Directora Administrativa </a:t>
          </a:r>
        </a:p>
      </xdr:txBody>
    </xdr:sp>
    <xdr:clientData/>
  </xdr:oneCellAnchor>
  <xdr:oneCellAnchor>
    <xdr:from>
      <xdr:col>4</xdr:col>
      <xdr:colOff>485775</xdr:colOff>
      <xdr:row>176</xdr:row>
      <xdr:rowOff>9525</xdr:rowOff>
    </xdr:from>
    <xdr:ext cx="3095625" cy="581025"/>
    <xdr:sp>
      <xdr:nvSpPr>
        <xdr:cNvPr id="4" name="2 CuadroTexto"/>
        <xdr:cNvSpPr txBox="1">
          <a:spLocks noChangeArrowheads="1"/>
        </xdr:cNvSpPr>
      </xdr:nvSpPr>
      <xdr:spPr>
        <a:xfrm>
          <a:off x="6381750" y="33537525"/>
          <a:ext cx="3095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9525</xdr:rowOff>
    </xdr:from>
    <xdr:to>
      <xdr:col>1</xdr:col>
      <xdr:colOff>123825</xdr:colOff>
      <xdr:row>38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7248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1114425</xdr:colOff>
      <xdr:row>38</xdr:row>
      <xdr:rowOff>9525</xdr:rowOff>
    </xdr:from>
    <xdr:to>
      <xdr:col>6</xdr:col>
      <xdr:colOff>1019175</xdr:colOff>
      <xdr:row>38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7019925" y="72485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66675</xdr:colOff>
      <xdr:row>38</xdr:row>
      <xdr:rowOff>9525</xdr:rowOff>
    </xdr:from>
    <xdr:ext cx="2619375" cy="571500"/>
    <xdr:sp>
      <xdr:nvSpPr>
        <xdr:cNvPr id="3" name="2 CuadroTexto"/>
        <xdr:cNvSpPr txBox="1">
          <a:spLocks noChangeArrowheads="1"/>
        </xdr:cNvSpPr>
      </xdr:nvSpPr>
      <xdr:spPr>
        <a:xfrm>
          <a:off x="66675" y="7248525"/>
          <a:ext cx="2619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América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Xochitl Rojas Cruz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Directora Administrativa </a:t>
          </a:r>
        </a:p>
      </xdr:txBody>
    </xdr:sp>
    <xdr:clientData/>
  </xdr:oneCellAnchor>
  <xdr:oneCellAnchor>
    <xdr:from>
      <xdr:col>4</xdr:col>
      <xdr:colOff>752475</xdr:colOff>
      <xdr:row>38</xdr:row>
      <xdr:rowOff>0</xdr:rowOff>
    </xdr:from>
    <xdr:ext cx="3114675" cy="581025"/>
    <xdr:sp>
      <xdr:nvSpPr>
        <xdr:cNvPr id="4" name="2 CuadroTexto"/>
        <xdr:cNvSpPr txBox="1">
          <a:spLocks noChangeArrowheads="1"/>
        </xdr:cNvSpPr>
      </xdr:nvSpPr>
      <xdr:spPr>
        <a:xfrm>
          <a:off x="6657975" y="7239000"/>
          <a:ext cx="3114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101</xdr:row>
      <xdr:rowOff>9525</xdr:rowOff>
    </xdr:from>
    <xdr:to>
      <xdr:col>1</xdr:col>
      <xdr:colOff>1438275</xdr:colOff>
      <xdr:row>101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19250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101</xdr:row>
      <xdr:rowOff>9525</xdr:rowOff>
    </xdr:from>
    <xdr:to>
      <xdr:col>7</xdr:col>
      <xdr:colOff>1038225</xdr:colOff>
      <xdr:row>101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276975" y="192500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101</xdr:row>
      <xdr:rowOff>9525</xdr:rowOff>
    </xdr:from>
    <xdr:ext cx="2552700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19250025"/>
          <a:ext cx="2552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América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Xochitl Rojas Cruz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Directora Administrativa </a:t>
          </a:r>
        </a:p>
      </xdr:txBody>
    </xdr:sp>
    <xdr:clientData/>
  </xdr:oneCellAnchor>
  <xdr:oneCellAnchor>
    <xdr:from>
      <xdr:col>5</xdr:col>
      <xdr:colOff>114300</xdr:colOff>
      <xdr:row>101</xdr:row>
      <xdr:rowOff>9525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5934075" y="19250025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44</xdr:row>
      <xdr:rowOff>9525</xdr:rowOff>
    </xdr:from>
    <xdr:to>
      <xdr:col>0</xdr:col>
      <xdr:colOff>2219325</xdr:colOff>
      <xdr:row>44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8391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9525</xdr:rowOff>
    </xdr:from>
    <xdr:to>
      <xdr:col>7</xdr:col>
      <xdr:colOff>38100</xdr:colOff>
      <xdr:row>44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305550" y="839152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43</xdr:row>
      <xdr:rowOff>180975</xdr:rowOff>
    </xdr:from>
    <xdr:ext cx="2705100" cy="571500"/>
    <xdr:sp>
      <xdr:nvSpPr>
        <xdr:cNvPr id="3" name="2 CuadroTexto"/>
        <xdr:cNvSpPr txBox="1">
          <a:spLocks noChangeArrowheads="1"/>
        </xdr:cNvSpPr>
      </xdr:nvSpPr>
      <xdr:spPr>
        <a:xfrm>
          <a:off x="0" y="8372475"/>
          <a:ext cx="2705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América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Xochitl Rojas Cruz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Directora Administrativa </a:t>
          </a:r>
        </a:p>
      </xdr:txBody>
    </xdr:sp>
    <xdr:clientData/>
  </xdr:oneCellAnchor>
  <xdr:oneCellAnchor>
    <xdr:from>
      <xdr:col>4</xdr:col>
      <xdr:colOff>276225</xdr:colOff>
      <xdr:row>44</xdr:row>
      <xdr:rowOff>28575</xdr:rowOff>
    </xdr:from>
    <xdr:ext cx="3105150" cy="571500"/>
    <xdr:sp>
      <xdr:nvSpPr>
        <xdr:cNvPr id="4" name="2 CuadroTexto"/>
        <xdr:cNvSpPr txBox="1">
          <a:spLocks noChangeArrowheads="1"/>
        </xdr:cNvSpPr>
      </xdr:nvSpPr>
      <xdr:spPr>
        <a:xfrm>
          <a:off x="5876925" y="8410575"/>
          <a:ext cx="31051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Mtro.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Luis Flores Aguilar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5">
      <c r="A1" s="556" t="s">
        <v>111</v>
      </c>
      <c r="B1" s="557"/>
      <c r="C1" s="557"/>
      <c r="D1" s="557"/>
      <c r="E1" s="557"/>
      <c r="F1" s="558"/>
    </row>
    <row r="2" spans="1:6" ht="15">
      <c r="A2" s="559" t="s">
        <v>112</v>
      </c>
      <c r="B2" s="560"/>
      <c r="C2" s="560"/>
      <c r="D2" s="560"/>
      <c r="E2" s="560"/>
      <c r="F2" s="561"/>
    </row>
    <row r="3" spans="1:6" ht="15">
      <c r="A3" s="559" t="s">
        <v>594</v>
      </c>
      <c r="B3" s="560"/>
      <c r="C3" s="560"/>
      <c r="D3" s="560"/>
      <c r="E3" s="560"/>
      <c r="F3" s="561"/>
    </row>
    <row r="4" spans="1:6" ht="15">
      <c r="A4" s="559" t="s">
        <v>0</v>
      </c>
      <c r="B4" s="560"/>
      <c r="C4" s="560"/>
      <c r="D4" s="560"/>
      <c r="E4" s="560"/>
      <c r="F4" s="561"/>
    </row>
    <row r="5" spans="1:6" ht="33.75">
      <c r="A5" s="499" t="s">
        <v>1</v>
      </c>
      <c r="B5" s="77" t="s">
        <v>595</v>
      </c>
      <c r="C5" s="77" t="s">
        <v>596</v>
      </c>
      <c r="D5" s="77" t="s">
        <v>1</v>
      </c>
      <c r="E5" s="77" t="s">
        <v>595</v>
      </c>
      <c r="F5" s="78" t="s">
        <v>596</v>
      </c>
    </row>
    <row r="6" spans="1:6" ht="15">
      <c r="A6" s="500" t="s">
        <v>113</v>
      </c>
      <c r="B6" s="79"/>
      <c r="C6" s="80"/>
      <c r="D6" s="501" t="s">
        <v>114</v>
      </c>
      <c r="E6" s="502"/>
      <c r="F6" s="183"/>
    </row>
    <row r="7" spans="1:6" ht="15">
      <c r="A7" s="81" t="s">
        <v>115</v>
      </c>
      <c r="B7" s="82"/>
      <c r="C7" s="83"/>
      <c r="D7" s="84" t="s">
        <v>116</v>
      </c>
      <c r="E7" s="85"/>
      <c r="F7" s="86"/>
    </row>
    <row r="8" spans="1:6" ht="22.5">
      <c r="A8" s="87" t="s">
        <v>117</v>
      </c>
      <c r="B8" s="90">
        <f>SUM(B9:B15)</f>
        <v>45586095</v>
      </c>
      <c r="C8" s="88">
        <f>SUM(C9:C15)</f>
        <v>40669845</v>
      </c>
      <c r="D8" s="89" t="s">
        <v>118</v>
      </c>
      <c r="E8" s="90">
        <f>SUM(E9:E17)</f>
        <v>17164771</v>
      </c>
      <c r="F8" s="88">
        <f>SUM(F9:F17)</f>
        <v>40512294</v>
      </c>
    </row>
    <row r="9" spans="1:6" ht="15">
      <c r="A9" s="91" t="s">
        <v>119</v>
      </c>
      <c r="B9" s="92">
        <v>33000</v>
      </c>
      <c r="C9" s="83">
        <v>0</v>
      </c>
      <c r="D9" s="93" t="s">
        <v>120</v>
      </c>
      <c r="E9" s="92">
        <v>1038044</v>
      </c>
      <c r="F9" s="83">
        <v>3146520</v>
      </c>
    </row>
    <row r="10" spans="1:8" ht="15">
      <c r="A10" s="91" t="s">
        <v>121</v>
      </c>
      <c r="B10" s="92">
        <v>45553095</v>
      </c>
      <c r="C10" s="83">
        <v>40669845</v>
      </c>
      <c r="D10" s="93" t="s">
        <v>122</v>
      </c>
      <c r="E10" s="92">
        <v>721877</v>
      </c>
      <c r="F10" s="83">
        <v>327531</v>
      </c>
      <c r="H10" s="162"/>
    </row>
    <row r="11" spans="1:6" ht="15">
      <c r="A11" s="91" t="s">
        <v>123</v>
      </c>
      <c r="B11" s="92"/>
      <c r="C11" s="83"/>
      <c r="D11" s="93" t="s">
        <v>124</v>
      </c>
      <c r="E11" s="92"/>
      <c r="F11" s="83"/>
    </row>
    <row r="12" spans="1:6" ht="15">
      <c r="A12" s="91" t="s">
        <v>125</v>
      </c>
      <c r="B12" s="92"/>
      <c r="C12" s="83"/>
      <c r="D12" s="93" t="s">
        <v>126</v>
      </c>
      <c r="E12" s="92"/>
      <c r="F12" s="83"/>
    </row>
    <row r="13" spans="1:6" ht="15">
      <c r="A13" s="91" t="s">
        <v>127</v>
      </c>
      <c r="B13" s="92"/>
      <c r="C13" s="83"/>
      <c r="D13" s="93" t="s">
        <v>128</v>
      </c>
      <c r="E13" s="92"/>
      <c r="F13" s="83"/>
    </row>
    <row r="14" spans="1:6" ht="22.5">
      <c r="A14" s="91" t="s">
        <v>129</v>
      </c>
      <c r="B14" s="92"/>
      <c r="C14" s="83"/>
      <c r="D14" s="93" t="s">
        <v>130</v>
      </c>
      <c r="E14" s="92"/>
      <c r="F14" s="83"/>
    </row>
    <row r="15" spans="1:6" ht="15">
      <c r="A15" s="91" t="s">
        <v>131</v>
      </c>
      <c r="B15" s="92"/>
      <c r="C15" s="83"/>
      <c r="D15" s="93" t="s">
        <v>132</v>
      </c>
      <c r="E15" s="92">
        <v>13225149</v>
      </c>
      <c r="F15" s="83">
        <v>37034606</v>
      </c>
    </row>
    <row r="16" spans="1:6" ht="15">
      <c r="A16" s="87" t="s">
        <v>133</v>
      </c>
      <c r="B16" s="90">
        <f>SUM(B17:B23)</f>
        <v>7797717</v>
      </c>
      <c r="C16" s="88">
        <f>SUM(C17:C23)</f>
        <v>33024</v>
      </c>
      <c r="D16" s="93" t="s">
        <v>134</v>
      </c>
      <c r="E16" s="92"/>
      <c r="F16" s="83"/>
    </row>
    <row r="17" spans="1:6" ht="15">
      <c r="A17" s="91" t="s">
        <v>135</v>
      </c>
      <c r="B17" s="92"/>
      <c r="C17" s="83"/>
      <c r="D17" s="93" t="s">
        <v>136</v>
      </c>
      <c r="E17" s="92">
        <v>2179701</v>
      </c>
      <c r="F17" s="83">
        <v>3637</v>
      </c>
    </row>
    <row r="18" spans="1:6" ht="15">
      <c r="A18" s="91" t="s">
        <v>137</v>
      </c>
      <c r="B18" s="92">
        <v>0</v>
      </c>
      <c r="C18" s="83">
        <v>0</v>
      </c>
      <c r="D18" s="89" t="s">
        <v>138</v>
      </c>
      <c r="E18" s="90">
        <f>SUM(E19:E21)</f>
        <v>0</v>
      </c>
      <c r="F18" s="88">
        <f>SUM(F19:F21)</f>
        <v>0</v>
      </c>
    </row>
    <row r="19" spans="1:6" ht="15">
      <c r="A19" s="91" t="s">
        <v>139</v>
      </c>
      <c r="B19" s="92"/>
      <c r="C19" s="83">
        <v>0</v>
      </c>
      <c r="D19" s="93" t="s">
        <v>140</v>
      </c>
      <c r="E19" s="92"/>
      <c r="F19" s="83"/>
    </row>
    <row r="20" spans="1:6" ht="22.5">
      <c r="A20" s="91" t="s">
        <v>141</v>
      </c>
      <c r="B20" s="92"/>
      <c r="C20" s="83"/>
      <c r="D20" s="93" t="s">
        <v>142</v>
      </c>
      <c r="E20" s="92"/>
      <c r="F20" s="83"/>
    </row>
    <row r="21" spans="1:6" ht="15">
      <c r="A21" s="91" t="s">
        <v>143</v>
      </c>
      <c r="B21" s="85"/>
      <c r="C21" s="86"/>
      <c r="D21" s="93" t="s">
        <v>144</v>
      </c>
      <c r="E21" s="92"/>
      <c r="F21" s="83"/>
    </row>
    <row r="22" spans="1:6" ht="15">
      <c r="A22" s="91" t="s">
        <v>145</v>
      </c>
      <c r="B22" s="85"/>
      <c r="C22" s="86"/>
      <c r="D22" s="89" t="s">
        <v>146</v>
      </c>
      <c r="E22" s="90">
        <f>SUM(E23:E24)</f>
        <v>0</v>
      </c>
      <c r="F22" s="88">
        <f>SUM(F23:F24)</f>
        <v>0</v>
      </c>
    </row>
    <row r="23" spans="1:6" ht="15">
      <c r="A23" s="91" t="s">
        <v>147</v>
      </c>
      <c r="B23" s="92">
        <v>7797717</v>
      </c>
      <c r="C23" s="83">
        <v>33024</v>
      </c>
      <c r="D23" s="93" t="s">
        <v>148</v>
      </c>
      <c r="E23" s="92"/>
      <c r="F23" s="83"/>
    </row>
    <row r="24" spans="1:6" ht="15">
      <c r="A24" s="87" t="s">
        <v>149</v>
      </c>
      <c r="B24" s="90">
        <f>SUM(B25:B29)</f>
        <v>0</v>
      </c>
      <c r="C24" s="88">
        <f>SUM(C25:C29)</f>
        <v>0</v>
      </c>
      <c r="D24" s="93" t="s">
        <v>150</v>
      </c>
      <c r="E24" s="92"/>
      <c r="F24" s="83"/>
    </row>
    <row r="25" spans="1:6" ht="22.5">
      <c r="A25" s="91" t="s">
        <v>151</v>
      </c>
      <c r="B25" s="92">
        <v>0</v>
      </c>
      <c r="C25" s="83">
        <v>0</v>
      </c>
      <c r="D25" s="89" t="s">
        <v>152</v>
      </c>
      <c r="E25" s="92"/>
      <c r="F25" s="83"/>
    </row>
    <row r="26" spans="1:6" ht="22.5">
      <c r="A26" s="91" t="s">
        <v>153</v>
      </c>
      <c r="B26" s="92"/>
      <c r="C26" s="83"/>
      <c r="D26" s="89" t="s">
        <v>154</v>
      </c>
      <c r="E26" s="90">
        <f>SUM(E27:E29)</f>
        <v>0</v>
      </c>
      <c r="F26" s="88">
        <f>SUM(F27:F29)</f>
        <v>0</v>
      </c>
    </row>
    <row r="27" spans="1:6" ht="22.5">
      <c r="A27" s="91" t="s">
        <v>155</v>
      </c>
      <c r="B27" s="92"/>
      <c r="C27" s="83"/>
      <c r="D27" s="93" t="s">
        <v>156</v>
      </c>
      <c r="E27" s="92"/>
      <c r="F27" s="83"/>
    </row>
    <row r="28" spans="1:6" ht="15">
      <c r="A28" s="91" t="s">
        <v>157</v>
      </c>
      <c r="B28" s="92"/>
      <c r="C28" s="83"/>
      <c r="D28" s="93" t="s">
        <v>158</v>
      </c>
      <c r="E28" s="92"/>
      <c r="F28" s="83"/>
    </row>
    <row r="29" spans="1:6" ht="15">
      <c r="A29" s="91" t="s">
        <v>159</v>
      </c>
      <c r="B29" s="92"/>
      <c r="C29" s="83"/>
      <c r="D29" s="93" t="s">
        <v>160</v>
      </c>
      <c r="E29" s="92"/>
      <c r="F29" s="83"/>
    </row>
    <row r="30" spans="1:6" ht="22.5">
      <c r="A30" s="87" t="s">
        <v>161</v>
      </c>
      <c r="B30" s="90">
        <f>SUM(B31:B35)</f>
        <v>0</v>
      </c>
      <c r="C30" s="88">
        <f>SUM(C31:C35)</f>
        <v>0</v>
      </c>
      <c r="D30" s="89" t="s">
        <v>162</v>
      </c>
      <c r="E30" s="90">
        <f>SUM(E31:E36)</f>
        <v>0</v>
      </c>
      <c r="F30" s="88">
        <f>SUM(F31:F36)</f>
        <v>0</v>
      </c>
    </row>
    <row r="31" spans="1:6" ht="15">
      <c r="A31" s="91" t="s">
        <v>163</v>
      </c>
      <c r="B31" s="92"/>
      <c r="C31" s="83"/>
      <c r="D31" s="93" t="s">
        <v>164</v>
      </c>
      <c r="E31" s="92"/>
      <c r="F31" s="83"/>
    </row>
    <row r="32" spans="1:6" ht="15">
      <c r="A32" s="91" t="s">
        <v>165</v>
      </c>
      <c r="B32" s="92"/>
      <c r="C32" s="83"/>
      <c r="D32" s="93" t="s">
        <v>166</v>
      </c>
      <c r="E32" s="92"/>
      <c r="F32" s="83"/>
    </row>
    <row r="33" spans="1:6" ht="15">
      <c r="A33" s="91" t="s">
        <v>167</v>
      </c>
      <c r="B33" s="92"/>
      <c r="C33" s="83"/>
      <c r="D33" s="93" t="s">
        <v>168</v>
      </c>
      <c r="E33" s="92"/>
      <c r="F33" s="83"/>
    </row>
    <row r="34" spans="1:6" ht="22.5">
      <c r="A34" s="91" t="s">
        <v>169</v>
      </c>
      <c r="B34" s="92"/>
      <c r="C34" s="83"/>
      <c r="D34" s="93" t="s">
        <v>170</v>
      </c>
      <c r="E34" s="92"/>
      <c r="F34" s="83"/>
    </row>
    <row r="35" spans="1:6" ht="22.5">
      <c r="A35" s="91" t="s">
        <v>171</v>
      </c>
      <c r="B35" s="92"/>
      <c r="C35" s="83"/>
      <c r="D35" s="184" t="s">
        <v>172</v>
      </c>
      <c r="E35" s="92"/>
      <c r="F35" s="83"/>
    </row>
    <row r="36" spans="1:6" ht="15">
      <c r="A36" s="95" t="s">
        <v>173</v>
      </c>
      <c r="B36" s="90">
        <v>0</v>
      </c>
      <c r="C36" s="88">
        <v>0</v>
      </c>
      <c r="D36" s="184" t="s">
        <v>174</v>
      </c>
      <c r="E36" s="88"/>
      <c r="F36" s="88"/>
    </row>
    <row r="37" spans="1:6" ht="15">
      <c r="A37" s="95" t="s">
        <v>175</v>
      </c>
      <c r="B37" s="92"/>
      <c r="C37" s="83"/>
      <c r="D37" s="185" t="s">
        <v>176</v>
      </c>
      <c r="E37" s="88">
        <f>SUM(E38:E40)</f>
        <v>0</v>
      </c>
      <c r="F37" s="88">
        <f>SUM(F38:F40)</f>
        <v>0</v>
      </c>
    </row>
    <row r="38" spans="1:6" ht="22.5">
      <c r="A38" s="94" t="s">
        <v>177</v>
      </c>
      <c r="B38" s="92"/>
      <c r="C38" s="83"/>
      <c r="D38" s="93" t="s">
        <v>178</v>
      </c>
      <c r="E38" s="92"/>
      <c r="F38" s="83"/>
    </row>
    <row r="39" spans="1:6" ht="15">
      <c r="A39" s="91" t="s">
        <v>179</v>
      </c>
      <c r="B39" s="92"/>
      <c r="C39" s="83"/>
      <c r="D39" s="93" t="s">
        <v>180</v>
      </c>
      <c r="E39" s="92"/>
      <c r="F39" s="83"/>
    </row>
    <row r="40" spans="1:6" ht="15">
      <c r="A40" s="87" t="s">
        <v>181</v>
      </c>
      <c r="B40" s="92"/>
      <c r="C40" s="88">
        <f>SUM(C41:C44)</f>
        <v>0</v>
      </c>
      <c r="D40" s="93" t="s">
        <v>182</v>
      </c>
      <c r="E40" s="92"/>
      <c r="F40" s="83"/>
    </row>
    <row r="41" spans="1:6" ht="15">
      <c r="A41" s="91" t="s">
        <v>183</v>
      </c>
      <c r="B41" s="92"/>
      <c r="C41" s="83"/>
      <c r="D41" s="89" t="s">
        <v>184</v>
      </c>
      <c r="E41" s="90">
        <f>SUM(E42:E44)</f>
        <v>0</v>
      </c>
      <c r="F41" s="88">
        <f>SUM(F42:F44)</f>
        <v>0</v>
      </c>
    </row>
    <row r="42" spans="1:6" ht="15">
      <c r="A42" s="91" t="s">
        <v>185</v>
      </c>
      <c r="B42" s="92"/>
      <c r="C42" s="83"/>
      <c r="D42" s="93" t="s">
        <v>186</v>
      </c>
      <c r="E42" s="92"/>
      <c r="F42" s="83"/>
    </row>
    <row r="43" spans="1:6" ht="22.5">
      <c r="A43" s="91" t="s">
        <v>187</v>
      </c>
      <c r="B43" s="92"/>
      <c r="C43" s="83"/>
      <c r="D43" s="93" t="s">
        <v>188</v>
      </c>
      <c r="E43" s="92"/>
      <c r="F43" s="83"/>
    </row>
    <row r="44" spans="1:6" ht="15">
      <c r="A44" s="91" t="s">
        <v>189</v>
      </c>
      <c r="B44" s="92"/>
      <c r="C44" s="83"/>
      <c r="D44" s="93" t="s">
        <v>190</v>
      </c>
      <c r="E44" s="92"/>
      <c r="F44" s="83"/>
    </row>
    <row r="45" spans="1:6" ht="22.5">
      <c r="A45" s="171" t="s">
        <v>191</v>
      </c>
      <c r="B45" s="503">
        <f>+B8+B16+B24+B36</f>
        <v>53383812</v>
      </c>
      <c r="C45" s="96">
        <f>+C8+C16+C24+C36</f>
        <v>40702869</v>
      </c>
      <c r="D45" s="186" t="s">
        <v>192</v>
      </c>
      <c r="E45" s="96">
        <f>+E8+E18+E22+E26+E30+E37+E41</f>
        <v>17164771</v>
      </c>
      <c r="F45" s="96">
        <f>+F8+F18+F22+F26+F30+F37+F41</f>
        <v>40512294</v>
      </c>
    </row>
    <row r="46" spans="1:6" ht="15">
      <c r="A46" s="171"/>
      <c r="B46" s="503"/>
      <c r="C46" s="96"/>
      <c r="D46" s="505"/>
      <c r="E46" s="506"/>
      <c r="F46" s="504"/>
    </row>
    <row r="47" spans="1:6" ht="15">
      <c r="A47" s="173" t="s">
        <v>193</v>
      </c>
      <c r="B47" s="174"/>
      <c r="C47" s="175"/>
      <c r="D47" s="176" t="s">
        <v>194</v>
      </c>
      <c r="E47" s="177"/>
      <c r="F47" s="175"/>
    </row>
    <row r="48" spans="1:6" ht="15">
      <c r="A48" s="87" t="s">
        <v>195</v>
      </c>
      <c r="B48" s="97"/>
      <c r="C48" s="98"/>
      <c r="D48" s="101" t="s">
        <v>196</v>
      </c>
      <c r="E48" s="100"/>
      <c r="F48" s="98"/>
    </row>
    <row r="49" spans="1:6" ht="15">
      <c r="A49" s="87" t="s">
        <v>197</v>
      </c>
      <c r="B49" s="97"/>
      <c r="C49" s="98"/>
      <c r="D49" s="101" t="s">
        <v>198</v>
      </c>
      <c r="E49" s="100"/>
      <c r="F49" s="98"/>
    </row>
    <row r="50" spans="1:6" ht="15">
      <c r="A50" s="87" t="s">
        <v>199</v>
      </c>
      <c r="B50" s="97">
        <v>142606832</v>
      </c>
      <c r="C50" s="97">
        <v>142606832</v>
      </c>
      <c r="D50" s="101" t="s">
        <v>200</v>
      </c>
      <c r="E50" s="100"/>
      <c r="F50" s="98"/>
    </row>
    <row r="51" spans="1:6" ht="15">
      <c r="A51" s="87" t="s">
        <v>201</v>
      </c>
      <c r="B51" s="97">
        <v>75383376</v>
      </c>
      <c r="C51" s="97">
        <v>75383376</v>
      </c>
      <c r="D51" s="101" t="s">
        <v>202</v>
      </c>
      <c r="E51" s="100"/>
      <c r="F51" s="98"/>
    </row>
    <row r="52" spans="1:6" ht="22.5">
      <c r="A52" s="87" t="s">
        <v>203</v>
      </c>
      <c r="B52" s="97">
        <v>1032200</v>
      </c>
      <c r="C52" s="97">
        <v>1032199</v>
      </c>
      <c r="D52" s="101" t="s">
        <v>204</v>
      </c>
      <c r="E52" s="100"/>
      <c r="F52" s="98"/>
    </row>
    <row r="53" spans="1:6" ht="15">
      <c r="A53" s="87" t="s">
        <v>205</v>
      </c>
      <c r="B53" s="97"/>
      <c r="C53" s="98"/>
      <c r="D53" s="101" t="s">
        <v>206</v>
      </c>
      <c r="E53" s="100">
        <v>183201</v>
      </c>
      <c r="F53" s="98"/>
    </row>
    <row r="54" spans="1:6" ht="15">
      <c r="A54" s="87" t="s">
        <v>207</v>
      </c>
      <c r="B54" s="97"/>
      <c r="C54" s="98"/>
      <c r="D54" s="102"/>
      <c r="E54" s="100"/>
      <c r="F54" s="98"/>
    </row>
    <row r="55" spans="1:6" ht="15">
      <c r="A55" s="87" t="s">
        <v>208</v>
      </c>
      <c r="B55" s="97"/>
      <c r="C55" s="98"/>
      <c r="D55" s="99" t="s">
        <v>209</v>
      </c>
      <c r="E55" s="103">
        <f>SUM(E48:E53)</f>
        <v>183201</v>
      </c>
      <c r="F55" s="104">
        <f>SUM(F48:F53)</f>
        <v>0</v>
      </c>
    </row>
    <row r="56" spans="1:6" ht="15">
      <c r="A56" s="87" t="s">
        <v>210</v>
      </c>
      <c r="B56" s="97"/>
      <c r="C56" s="98"/>
      <c r="D56" s="105" t="s">
        <v>211</v>
      </c>
      <c r="E56" s="103">
        <f>+E45+E55</f>
        <v>17347972</v>
      </c>
      <c r="F56" s="104">
        <f>+F45+F55</f>
        <v>40512294</v>
      </c>
    </row>
    <row r="57" spans="1:6" ht="22.5">
      <c r="A57" s="81" t="s">
        <v>212</v>
      </c>
      <c r="B57" s="104">
        <f>SUM(B48:B56)</f>
        <v>219022408</v>
      </c>
      <c r="C57" s="104">
        <f>SUM(C48:C56)</f>
        <v>219022407</v>
      </c>
      <c r="D57" s="105" t="s">
        <v>213</v>
      </c>
      <c r="E57" s="100"/>
      <c r="F57" s="98"/>
    </row>
    <row r="58" spans="1:6" ht="15">
      <c r="A58" s="81" t="s">
        <v>214</v>
      </c>
      <c r="B58" s="104">
        <f>+B45+B57</f>
        <v>272406220</v>
      </c>
      <c r="C58" s="104">
        <f>+C45+C57</f>
        <v>259725276</v>
      </c>
      <c r="D58" s="105" t="s">
        <v>215</v>
      </c>
      <c r="E58" s="103">
        <f>SUM(E59:E61)</f>
        <v>155722557</v>
      </c>
      <c r="F58" s="104">
        <f>SUM(F59:F61)</f>
        <v>155722556</v>
      </c>
    </row>
    <row r="59" spans="1:6" ht="15">
      <c r="A59" s="106"/>
      <c r="B59" s="107"/>
      <c r="C59" s="108"/>
      <c r="D59" s="101" t="s">
        <v>216</v>
      </c>
      <c r="E59" s="100">
        <v>136923582</v>
      </c>
      <c r="F59" s="100">
        <v>136923581</v>
      </c>
    </row>
    <row r="60" spans="1:6" ht="15">
      <c r="A60" s="106"/>
      <c r="B60" s="109"/>
      <c r="C60" s="110"/>
      <c r="D60" s="101" t="s">
        <v>217</v>
      </c>
      <c r="E60" s="100">
        <v>18798975</v>
      </c>
      <c r="F60" s="100">
        <v>18798975</v>
      </c>
    </row>
    <row r="61" spans="1:6" ht="15">
      <c r="A61" s="106"/>
      <c r="B61" s="109"/>
      <c r="C61" s="110"/>
      <c r="D61" s="101" t="s">
        <v>218</v>
      </c>
      <c r="E61" s="100"/>
      <c r="F61" s="98"/>
    </row>
    <row r="62" spans="1:9" ht="22.5">
      <c r="A62" s="106"/>
      <c r="B62" s="109"/>
      <c r="C62" s="110"/>
      <c r="D62" s="105" t="s">
        <v>219</v>
      </c>
      <c r="E62" s="103">
        <f>SUM(E63:E67)</f>
        <v>99335691</v>
      </c>
      <c r="F62" s="104">
        <f>SUM(F63:F67)</f>
        <v>63490426</v>
      </c>
      <c r="I62" s="162"/>
    </row>
    <row r="63" spans="1:6" ht="15">
      <c r="A63" s="106"/>
      <c r="B63" s="109"/>
      <c r="C63" s="110"/>
      <c r="D63" s="101" t="s">
        <v>220</v>
      </c>
      <c r="E63" s="100">
        <v>35884574</v>
      </c>
      <c r="F63" s="100">
        <v>7260868</v>
      </c>
    </row>
    <row r="64" spans="1:6" ht="15">
      <c r="A64" s="106"/>
      <c r="B64" s="109"/>
      <c r="C64" s="110"/>
      <c r="D64" s="101" t="s">
        <v>221</v>
      </c>
      <c r="E64" s="100">
        <v>13055395</v>
      </c>
      <c r="F64" s="100">
        <v>5833836</v>
      </c>
    </row>
    <row r="65" spans="1:6" ht="15">
      <c r="A65" s="106"/>
      <c r="B65" s="109"/>
      <c r="C65" s="110"/>
      <c r="D65" s="101" t="s">
        <v>222</v>
      </c>
      <c r="E65" s="100">
        <v>50395722</v>
      </c>
      <c r="F65" s="100">
        <v>50395722</v>
      </c>
    </row>
    <row r="66" spans="1:6" ht="15">
      <c r="A66" s="106"/>
      <c r="B66" s="111"/>
      <c r="C66" s="112"/>
      <c r="D66" s="101" t="s">
        <v>223</v>
      </c>
      <c r="E66" s="100">
        <v>0</v>
      </c>
      <c r="F66" s="98">
        <v>0</v>
      </c>
    </row>
    <row r="67" spans="1:6" ht="15">
      <c r="A67" s="106"/>
      <c r="B67" s="109"/>
      <c r="C67" s="112"/>
      <c r="D67" s="101" t="s">
        <v>224</v>
      </c>
      <c r="E67" s="100">
        <v>0</v>
      </c>
      <c r="F67" s="98">
        <v>0</v>
      </c>
    </row>
    <row r="68" spans="1:6" ht="22.5">
      <c r="A68" s="106"/>
      <c r="B68" s="109"/>
      <c r="C68" s="112"/>
      <c r="D68" s="99" t="s">
        <v>225</v>
      </c>
      <c r="E68" s="103">
        <f>SUM(E69:E70)</f>
        <v>0</v>
      </c>
      <c r="F68" s="104">
        <f>SUM(F69:F70)</f>
        <v>0</v>
      </c>
    </row>
    <row r="69" spans="1:6" ht="15">
      <c r="A69" s="106"/>
      <c r="B69" s="113"/>
      <c r="C69" s="112"/>
      <c r="D69" s="101" t="s">
        <v>226</v>
      </c>
      <c r="E69" s="100"/>
      <c r="F69" s="98"/>
    </row>
    <row r="70" spans="1:6" ht="15">
      <c r="A70" s="106"/>
      <c r="B70" s="113"/>
      <c r="C70" s="112"/>
      <c r="D70" s="101" t="s">
        <v>227</v>
      </c>
      <c r="E70" s="100"/>
      <c r="F70" s="98"/>
    </row>
    <row r="71" spans="1:6" ht="15">
      <c r="A71" s="106"/>
      <c r="B71" s="113"/>
      <c r="C71" s="112"/>
      <c r="D71" s="99" t="s">
        <v>228</v>
      </c>
      <c r="E71" s="103">
        <f>+E58+E62+E68</f>
        <v>255058248</v>
      </c>
      <c r="F71" s="104">
        <f>+F58+F62+F68</f>
        <v>219212982</v>
      </c>
    </row>
    <row r="72" spans="1:9" ht="15">
      <c r="A72" s="114"/>
      <c r="B72" s="115"/>
      <c r="C72" s="116"/>
      <c r="D72" s="117" t="s">
        <v>229</v>
      </c>
      <c r="E72" s="118">
        <f>+E56+E71</f>
        <v>272406220</v>
      </c>
      <c r="F72" s="119">
        <f>+F56+F71</f>
        <v>259725276</v>
      </c>
      <c r="I72" s="162">
        <f>+B58-E72</f>
        <v>0</v>
      </c>
    </row>
    <row r="73" spans="1:6" ht="15">
      <c r="A73" s="179"/>
      <c r="B73" s="180"/>
      <c r="C73" s="180"/>
      <c r="D73" s="84"/>
      <c r="E73" s="172"/>
      <c r="F73" s="172"/>
    </row>
    <row r="74" spans="1:6" ht="15">
      <c r="A74" s="179"/>
      <c r="B74" s="180"/>
      <c r="C74" s="180"/>
      <c r="D74" s="84"/>
      <c r="E74" s="172"/>
      <c r="F74" s="172"/>
    </row>
    <row r="75" spans="1:6" ht="15">
      <c r="A75" s="179"/>
      <c r="B75" s="180"/>
      <c r="C75" s="180"/>
      <c r="D75" s="84"/>
      <c r="E75" s="172"/>
      <c r="F75" s="172"/>
    </row>
    <row r="76" spans="1:6" ht="15">
      <c r="A76" s="76"/>
      <c r="B76" s="76"/>
      <c r="C76" s="76"/>
      <c r="D76" s="76"/>
      <c r="E76" s="76"/>
      <c r="F76" s="76"/>
    </row>
    <row r="77" spans="1:6" ht="15">
      <c r="A77" s="76"/>
      <c r="B77" s="76"/>
      <c r="C77" s="76"/>
      <c r="D77" s="76"/>
      <c r="E77" s="76"/>
      <c r="F77" s="76"/>
    </row>
    <row r="78" spans="1:6" ht="15">
      <c r="A78" s="76"/>
      <c r="B78" s="76"/>
      <c r="C78" s="76"/>
      <c r="D78" s="76"/>
      <c r="E78" s="76"/>
      <c r="F78" s="76"/>
    </row>
    <row r="79" spans="1:6" ht="15">
      <c r="A79" s="76"/>
      <c r="B79" s="76"/>
      <c r="C79" s="76"/>
      <c r="D79" s="76"/>
      <c r="E79" s="76"/>
      <c r="F79" s="76"/>
    </row>
    <row r="80" spans="1:6" ht="15">
      <c r="A80" s="76"/>
      <c r="B80" s="76"/>
      <c r="C80" s="76"/>
      <c r="D80" s="76"/>
      <c r="E80" s="76"/>
      <c r="F80" s="76"/>
    </row>
    <row r="81" spans="1:6" ht="15">
      <c r="A81" s="76"/>
      <c r="B81" s="76"/>
      <c r="C81" s="76"/>
      <c r="D81" s="76"/>
      <c r="E81" s="76"/>
      <c r="F81" s="76"/>
    </row>
    <row r="82" spans="1:6" ht="15">
      <c r="A82" s="170"/>
      <c r="B82" s="169"/>
      <c r="C82" s="178"/>
      <c r="D82" s="168"/>
      <c r="E82" s="169"/>
      <c r="F82" s="169"/>
    </row>
    <row r="83" spans="1:6" ht="15">
      <c r="A83" s="168"/>
      <c r="B83" s="169"/>
      <c r="C83" s="178"/>
      <c r="D83" s="168"/>
      <c r="E83" s="169"/>
      <c r="F83" s="169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B1">
      <selection activeCell="B6" sqref="B6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421875" style="0" customWidth="1"/>
    <col min="7" max="7" width="1.8515625" style="0" customWidth="1"/>
    <col min="8" max="8" width="22.8515625" style="0" customWidth="1"/>
    <col min="9" max="9" width="19.421875" style="0" customWidth="1"/>
    <col min="10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508"/>
      <c r="C2" s="509"/>
      <c r="D2" s="509"/>
      <c r="E2" s="509"/>
      <c r="F2" s="509"/>
      <c r="G2" s="509"/>
      <c r="H2" s="509"/>
      <c r="I2" s="509"/>
      <c r="J2" s="509"/>
      <c r="K2" s="509"/>
      <c r="L2" s="510"/>
    </row>
    <row r="3" spans="1:12" ht="15">
      <c r="A3" s="191"/>
      <c r="B3" s="696" t="s">
        <v>281</v>
      </c>
      <c r="C3" s="697"/>
      <c r="D3" s="697"/>
      <c r="E3" s="697"/>
      <c r="F3" s="697"/>
      <c r="G3" s="697"/>
      <c r="H3" s="697"/>
      <c r="I3" s="697"/>
      <c r="J3" s="697"/>
      <c r="K3" s="697"/>
      <c r="L3" s="698"/>
    </row>
    <row r="4" spans="1:12" ht="15">
      <c r="A4" s="191"/>
      <c r="B4" s="696" t="s">
        <v>9</v>
      </c>
      <c r="C4" s="697"/>
      <c r="D4" s="697"/>
      <c r="E4" s="697"/>
      <c r="F4" s="697"/>
      <c r="G4" s="697"/>
      <c r="H4" s="697"/>
      <c r="I4" s="697"/>
      <c r="J4" s="697"/>
      <c r="K4" s="697"/>
      <c r="L4" s="698"/>
    </row>
    <row r="5" spans="1:12" ht="15">
      <c r="A5" s="191"/>
      <c r="B5" s="696" t="s">
        <v>591</v>
      </c>
      <c r="C5" s="697"/>
      <c r="D5" s="697"/>
      <c r="E5" s="697"/>
      <c r="F5" s="697"/>
      <c r="G5" s="697"/>
      <c r="H5" s="697"/>
      <c r="I5" s="697"/>
      <c r="J5" s="697"/>
      <c r="K5" s="697"/>
      <c r="L5" s="698"/>
    </row>
    <row r="6" spans="1:12" ht="15.75" thickBot="1">
      <c r="A6" s="191"/>
      <c r="B6" s="511"/>
      <c r="C6" s="512"/>
      <c r="D6" s="512"/>
      <c r="E6" s="512"/>
      <c r="F6" s="512"/>
      <c r="G6" s="512"/>
      <c r="H6" s="512"/>
      <c r="I6" s="512"/>
      <c r="J6" s="512"/>
      <c r="K6" s="512"/>
      <c r="L6" s="513"/>
    </row>
    <row r="7" spans="1:12" ht="15.75" thickBot="1">
      <c r="A7" s="191"/>
      <c r="B7" s="699" t="s">
        <v>10</v>
      </c>
      <c r="C7" s="700"/>
      <c r="D7" s="701"/>
      <c r="E7" s="705" t="s">
        <v>11</v>
      </c>
      <c r="F7" s="706"/>
      <c r="G7" s="706"/>
      <c r="H7" s="707"/>
      <c r="I7" s="708" t="s">
        <v>12</v>
      </c>
      <c r="J7" s="707"/>
      <c r="K7" s="701" t="s">
        <v>13</v>
      </c>
      <c r="L7" s="709" t="s">
        <v>14</v>
      </c>
    </row>
    <row r="8" spans="1:12" ht="15.75" thickBot="1">
      <c r="A8" s="191"/>
      <c r="B8" s="696"/>
      <c r="C8" s="697"/>
      <c r="D8" s="698"/>
      <c r="E8" s="705" t="s">
        <v>15</v>
      </c>
      <c r="F8" s="707"/>
      <c r="G8" s="708" t="s">
        <v>16</v>
      </c>
      <c r="H8" s="707"/>
      <c r="I8" s="507"/>
      <c r="J8" s="200"/>
      <c r="K8" s="698"/>
      <c r="L8" s="710"/>
    </row>
    <row r="9" spans="1:12" ht="32.25" customHeight="1" thickBot="1">
      <c r="A9" s="191"/>
      <c r="B9" s="702"/>
      <c r="C9" s="703"/>
      <c r="D9" s="704"/>
      <c r="E9" s="515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04"/>
      <c r="L9" s="711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514"/>
      <c r="D11" s="514"/>
      <c r="E11" s="514"/>
      <c r="F11" s="514"/>
      <c r="G11" s="514"/>
      <c r="H11" s="514"/>
      <c r="I11" s="512"/>
      <c r="J11" s="512"/>
      <c r="K11" s="512"/>
      <c r="L11" s="513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589</v>
      </c>
      <c r="G13" s="221"/>
      <c r="H13" s="222"/>
      <c r="I13" s="223">
        <v>515357894</v>
      </c>
      <c r="J13" s="224" t="s">
        <v>28</v>
      </c>
      <c r="K13" s="225" t="s">
        <v>29</v>
      </c>
      <c r="L13" s="222"/>
    </row>
    <row r="14" spans="1:12" ht="15.75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590</v>
      </c>
      <c r="G14" s="228"/>
      <c r="H14" s="229"/>
      <c r="I14" s="230">
        <v>504596920.00081116</v>
      </c>
      <c r="J14" s="231" t="s">
        <v>28</v>
      </c>
      <c r="K14" s="232" t="s">
        <v>29</v>
      </c>
      <c r="L14" s="490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 t="e">
        <f>+#REF!</f>
        <v>#REF!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tr">
        <f>+F13</f>
        <v>Junta directiva CXXXII</v>
      </c>
      <c r="G17" s="221"/>
      <c r="H17" s="222"/>
      <c r="I17" s="223">
        <f>+I13</f>
        <v>515357894</v>
      </c>
      <c r="J17" s="224" t="s">
        <v>28</v>
      </c>
      <c r="K17" s="225" t="s">
        <v>29</v>
      </c>
      <c r="L17" s="222"/>
    </row>
    <row r="18" spans="1:12" ht="15.75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tr">
        <f>+F14</f>
        <v>Junta directiva CXXXIV</v>
      </c>
      <c r="G18" s="228"/>
      <c r="H18" s="229"/>
      <c r="I18" s="230">
        <f>+I14</f>
        <v>504596920.00081116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tr">
        <f>+F15</f>
        <v>SAACG.NET</v>
      </c>
      <c r="G19" s="229"/>
      <c r="H19" s="229"/>
      <c r="I19" s="230" t="e">
        <f>+I15</f>
        <v>#REF!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57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516" t="s">
        <v>283</v>
      </c>
      <c r="F21" s="220" t="str">
        <f>+F17</f>
        <v>Junta directiva CXXXII</v>
      </c>
      <c r="G21" s="222"/>
      <c r="H21" s="222"/>
      <c r="I21" s="223">
        <f>+I17</f>
        <v>515357894</v>
      </c>
      <c r="J21" s="224" t="s">
        <v>28</v>
      </c>
      <c r="K21" s="225" t="s">
        <v>37</v>
      </c>
      <c r="L21" s="222"/>
    </row>
    <row r="22" spans="1:12" ht="15.75" thickBot="1">
      <c r="A22" s="191"/>
      <c r="B22" s="216"/>
      <c r="C22" s="217" t="s">
        <v>30</v>
      </c>
      <c r="D22" s="218" t="s">
        <v>3</v>
      </c>
      <c r="E22" s="517" t="s">
        <v>283</v>
      </c>
      <c r="F22" s="227" t="str">
        <f>+F18</f>
        <v>Junta directiva CXXXIV</v>
      </c>
      <c r="G22" s="229"/>
      <c r="H22" s="229"/>
      <c r="I22" s="230">
        <f>+I18</f>
        <v>504596920.00081116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517" t="s">
        <v>283</v>
      </c>
      <c r="F23" s="227" t="str">
        <f>+F19</f>
        <v>SAACG.NET</v>
      </c>
      <c r="G23" s="229"/>
      <c r="H23" s="229"/>
      <c r="I23" s="230" t="e">
        <f>+I19</f>
        <v>#REF!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1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 t="e">
        <f>+#REF!</f>
        <v>#REF!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 t="e">
        <f>+#REF!</f>
        <v>#REF!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514"/>
      <c r="D41" s="514"/>
      <c r="E41" s="514"/>
      <c r="F41" s="514"/>
      <c r="G41" s="514"/>
      <c r="H41" s="514"/>
      <c r="I41" s="512"/>
      <c r="J41" s="512"/>
      <c r="K41" s="512"/>
      <c r="L41" s="513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514"/>
      <c r="D59" s="514"/>
      <c r="E59" s="514"/>
      <c r="F59" s="514"/>
      <c r="G59" s="514"/>
      <c r="H59" s="514"/>
      <c r="I59" s="512"/>
      <c r="J59" s="512"/>
      <c r="K59" s="512"/>
      <c r="L59" s="513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514"/>
      <c r="D66" s="514"/>
      <c r="E66" s="514"/>
      <c r="F66" s="514"/>
      <c r="G66" s="514"/>
      <c r="H66" s="514"/>
      <c r="I66" s="512"/>
      <c r="J66" s="512"/>
      <c r="K66" s="512"/>
      <c r="L66" s="513"/>
    </row>
    <row r="67" spans="1:12" ht="33" customHeight="1" thickBot="1">
      <c r="A67" s="191"/>
      <c r="B67" s="216">
        <v>1</v>
      </c>
      <c r="C67" s="694" t="s">
        <v>98</v>
      </c>
      <c r="D67" s="694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694" t="s">
        <v>101</v>
      </c>
      <c r="D68" s="695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694" t="s">
        <v>102</v>
      </c>
      <c r="D69" s="695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L7:L9"/>
    <mergeCell ref="E8:F8"/>
    <mergeCell ref="G8:H8"/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/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E1">
      <selection activeCell="E22" sqref="E22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480"/>
      <c r="C2" s="481"/>
      <c r="D2" s="481"/>
      <c r="E2" s="481"/>
      <c r="F2" s="481"/>
      <c r="G2" s="481"/>
      <c r="H2" s="481"/>
      <c r="I2" s="481"/>
      <c r="J2" s="481"/>
      <c r="K2" s="481"/>
      <c r="L2" s="482"/>
    </row>
    <row r="3" spans="1:12" ht="15">
      <c r="A3" s="191"/>
      <c r="B3" s="696" t="s">
        <v>281</v>
      </c>
      <c r="C3" s="697"/>
      <c r="D3" s="697"/>
      <c r="E3" s="697"/>
      <c r="F3" s="697"/>
      <c r="G3" s="697"/>
      <c r="H3" s="697"/>
      <c r="I3" s="697"/>
      <c r="J3" s="697"/>
      <c r="K3" s="697"/>
      <c r="L3" s="698"/>
    </row>
    <row r="4" spans="1:12" ht="15">
      <c r="A4" s="191"/>
      <c r="B4" s="696" t="s">
        <v>9</v>
      </c>
      <c r="C4" s="697"/>
      <c r="D4" s="697"/>
      <c r="E4" s="697"/>
      <c r="F4" s="697"/>
      <c r="G4" s="697"/>
      <c r="H4" s="697"/>
      <c r="I4" s="697"/>
      <c r="J4" s="697"/>
      <c r="K4" s="697"/>
      <c r="L4" s="698"/>
    </row>
    <row r="5" spans="1:12" ht="15">
      <c r="A5" s="191"/>
      <c r="B5" s="696" t="s">
        <v>587</v>
      </c>
      <c r="C5" s="697"/>
      <c r="D5" s="697"/>
      <c r="E5" s="697"/>
      <c r="F5" s="697"/>
      <c r="G5" s="697"/>
      <c r="H5" s="697"/>
      <c r="I5" s="697"/>
      <c r="J5" s="697"/>
      <c r="K5" s="697"/>
      <c r="L5" s="698"/>
    </row>
    <row r="6" spans="1:12" ht="15.75" thickBot="1">
      <c r="A6" s="191"/>
      <c r="B6" s="483"/>
      <c r="C6" s="484"/>
      <c r="D6" s="484"/>
      <c r="E6" s="484"/>
      <c r="F6" s="484"/>
      <c r="G6" s="484"/>
      <c r="H6" s="484"/>
      <c r="I6" s="484"/>
      <c r="J6" s="484"/>
      <c r="K6" s="484"/>
      <c r="L6" s="485"/>
    </row>
    <row r="7" spans="1:12" ht="15.75" thickBot="1">
      <c r="A7" s="191"/>
      <c r="B7" s="699" t="s">
        <v>10</v>
      </c>
      <c r="C7" s="700"/>
      <c r="D7" s="701"/>
      <c r="E7" s="705" t="s">
        <v>11</v>
      </c>
      <c r="F7" s="706"/>
      <c r="G7" s="706"/>
      <c r="H7" s="707"/>
      <c r="I7" s="708" t="s">
        <v>12</v>
      </c>
      <c r="J7" s="707"/>
      <c r="K7" s="701" t="s">
        <v>13</v>
      </c>
      <c r="L7" s="709" t="s">
        <v>14</v>
      </c>
    </row>
    <row r="8" spans="1:12" ht="15.75" thickBot="1">
      <c r="A8" s="191"/>
      <c r="B8" s="696"/>
      <c r="C8" s="697"/>
      <c r="D8" s="698"/>
      <c r="E8" s="705" t="s">
        <v>15</v>
      </c>
      <c r="F8" s="707"/>
      <c r="G8" s="708" t="s">
        <v>16</v>
      </c>
      <c r="H8" s="707"/>
      <c r="I8" s="479"/>
      <c r="J8" s="200"/>
      <c r="K8" s="698"/>
      <c r="L8" s="710"/>
    </row>
    <row r="9" spans="1:12" ht="26.25" thickBot="1">
      <c r="A9" s="191"/>
      <c r="B9" s="702"/>
      <c r="C9" s="703"/>
      <c r="D9" s="704"/>
      <c r="E9" s="487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04"/>
      <c r="L9" s="711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486"/>
      <c r="D11" s="486"/>
      <c r="E11" s="486"/>
      <c r="F11" s="486"/>
      <c r="G11" s="486"/>
      <c r="H11" s="486"/>
      <c r="I11" s="484"/>
      <c r="J11" s="484"/>
      <c r="K11" s="484"/>
      <c r="L11" s="485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284</v>
      </c>
      <c r="G13" s="221"/>
      <c r="H13" s="222"/>
      <c r="I13" s="223">
        <v>434262030.8157608</v>
      </c>
      <c r="J13" s="224" t="s">
        <v>28</v>
      </c>
      <c r="K13" s="225" t="s">
        <v>29</v>
      </c>
      <c r="L13" s="222"/>
    </row>
    <row r="14" spans="1:12" ht="24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588</v>
      </c>
      <c r="G14" s="228"/>
      <c r="H14" s="229"/>
      <c r="I14" s="230">
        <f>482104881.16+19655203.26</f>
        <v>501760084.42</v>
      </c>
      <c r="J14" s="231" t="s">
        <v>28</v>
      </c>
      <c r="K14" s="232" t="s">
        <v>29</v>
      </c>
      <c r="L14" s="490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>
        <v>487588776.24999994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">
        <v>284</v>
      </c>
      <c r="G17" s="222"/>
      <c r="H17" s="222"/>
      <c r="I17" s="223">
        <v>434262030.8157608</v>
      </c>
      <c r="J17" s="224" t="s">
        <v>28</v>
      </c>
      <c r="K17" s="225" t="s">
        <v>29</v>
      </c>
      <c r="L17" s="222"/>
    </row>
    <row r="18" spans="1:12" ht="24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">
        <v>588</v>
      </c>
      <c r="G18" s="229"/>
      <c r="H18" s="229"/>
      <c r="I18" s="230">
        <v>501760084.42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">
        <v>286</v>
      </c>
      <c r="G19" s="229"/>
      <c r="H19" s="229"/>
      <c r="I19" s="230">
        <v>487588776.24999994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34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219" t="s">
        <v>283</v>
      </c>
      <c r="F21" s="220" t="s">
        <v>284</v>
      </c>
      <c r="G21" s="222"/>
      <c r="H21" s="222"/>
      <c r="I21" s="223">
        <v>434262030.8157608</v>
      </c>
      <c r="J21" s="224" t="s">
        <v>28</v>
      </c>
      <c r="K21" s="225" t="s">
        <v>37</v>
      </c>
      <c r="L21" s="222"/>
    </row>
    <row r="22" spans="1:12" ht="24" thickBot="1">
      <c r="A22" s="191"/>
      <c r="B22" s="216"/>
      <c r="C22" s="217" t="s">
        <v>30</v>
      </c>
      <c r="D22" s="218" t="s">
        <v>3</v>
      </c>
      <c r="E22" s="226" t="s">
        <v>283</v>
      </c>
      <c r="F22" s="227" t="s">
        <v>588</v>
      </c>
      <c r="G22" s="229"/>
      <c r="H22" s="229"/>
      <c r="I22" s="230">
        <v>501760084.42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226" t="s">
        <v>283</v>
      </c>
      <c r="F23" s="227" t="s">
        <v>286</v>
      </c>
      <c r="G23" s="229"/>
      <c r="H23" s="229"/>
      <c r="I23" s="230">
        <v>487588776.24999994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3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 t="e">
        <f>+#REF!</f>
        <v>#REF!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 t="e">
        <f>+#REF!</f>
        <v>#REF!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486"/>
      <c r="D41" s="486"/>
      <c r="E41" s="486"/>
      <c r="F41" s="486"/>
      <c r="G41" s="486"/>
      <c r="H41" s="486"/>
      <c r="I41" s="484"/>
      <c r="J41" s="484"/>
      <c r="K41" s="484"/>
      <c r="L41" s="485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486"/>
      <c r="D59" s="486"/>
      <c r="E59" s="486"/>
      <c r="F59" s="486"/>
      <c r="G59" s="486"/>
      <c r="H59" s="486"/>
      <c r="I59" s="484"/>
      <c r="J59" s="484"/>
      <c r="K59" s="484"/>
      <c r="L59" s="485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486"/>
      <c r="D66" s="486"/>
      <c r="E66" s="486"/>
      <c r="F66" s="486"/>
      <c r="G66" s="486"/>
      <c r="H66" s="486"/>
      <c r="I66" s="484"/>
      <c r="J66" s="484"/>
      <c r="K66" s="484"/>
      <c r="L66" s="485"/>
    </row>
    <row r="67" spans="1:12" ht="33" customHeight="1" thickBot="1">
      <c r="A67" s="191"/>
      <c r="B67" s="216">
        <v>1</v>
      </c>
      <c r="C67" s="694" t="s">
        <v>98</v>
      </c>
      <c r="D67" s="694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694" t="s">
        <v>101</v>
      </c>
      <c r="D68" s="695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694" t="s">
        <v>102</v>
      </c>
      <c r="D69" s="695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  <mergeCell ref="C67:D67"/>
    <mergeCell ref="C68:D68"/>
    <mergeCell ref="C69:D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J79" sqref="J79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5"/>
    </row>
    <row r="3" spans="1:12" ht="15">
      <c r="A3" s="191"/>
      <c r="B3" s="696" t="s">
        <v>281</v>
      </c>
      <c r="C3" s="712"/>
      <c r="D3" s="712"/>
      <c r="E3" s="712"/>
      <c r="F3" s="712"/>
      <c r="G3" s="712"/>
      <c r="H3" s="712"/>
      <c r="I3" s="712"/>
      <c r="J3" s="712"/>
      <c r="K3" s="712"/>
      <c r="L3" s="698"/>
    </row>
    <row r="4" spans="1:12" ht="15">
      <c r="A4" s="191"/>
      <c r="B4" s="696" t="s">
        <v>9</v>
      </c>
      <c r="C4" s="712"/>
      <c r="D4" s="712"/>
      <c r="E4" s="712"/>
      <c r="F4" s="712"/>
      <c r="G4" s="712"/>
      <c r="H4" s="712"/>
      <c r="I4" s="712"/>
      <c r="J4" s="712"/>
      <c r="K4" s="712"/>
      <c r="L4" s="698"/>
    </row>
    <row r="5" spans="1:12" ht="15">
      <c r="A5" s="191"/>
      <c r="B5" s="696" t="s">
        <v>282</v>
      </c>
      <c r="C5" s="712"/>
      <c r="D5" s="712"/>
      <c r="E5" s="712"/>
      <c r="F5" s="712"/>
      <c r="G5" s="712"/>
      <c r="H5" s="712"/>
      <c r="I5" s="712"/>
      <c r="J5" s="712"/>
      <c r="K5" s="712"/>
      <c r="L5" s="698"/>
    </row>
    <row r="6" spans="1:12" ht="15.75" thickBot="1">
      <c r="A6" s="191"/>
      <c r="B6" s="196"/>
      <c r="C6" s="197"/>
      <c r="D6" s="197"/>
      <c r="E6" s="197"/>
      <c r="F6" s="197"/>
      <c r="G6" s="197"/>
      <c r="H6" s="197"/>
      <c r="I6" s="197"/>
      <c r="J6" s="197"/>
      <c r="K6" s="197"/>
      <c r="L6" s="198"/>
    </row>
    <row r="7" spans="1:12" ht="15.75" thickBot="1">
      <c r="A7" s="191"/>
      <c r="B7" s="699" t="s">
        <v>10</v>
      </c>
      <c r="C7" s="700"/>
      <c r="D7" s="701"/>
      <c r="E7" s="705" t="s">
        <v>11</v>
      </c>
      <c r="F7" s="706"/>
      <c r="G7" s="706"/>
      <c r="H7" s="707"/>
      <c r="I7" s="708" t="s">
        <v>12</v>
      </c>
      <c r="J7" s="707"/>
      <c r="K7" s="701" t="s">
        <v>13</v>
      </c>
      <c r="L7" s="709" t="s">
        <v>14</v>
      </c>
    </row>
    <row r="8" spans="1:12" ht="15.75" thickBot="1">
      <c r="A8" s="191"/>
      <c r="B8" s="696"/>
      <c r="C8" s="712"/>
      <c r="D8" s="698"/>
      <c r="E8" s="705" t="s">
        <v>15</v>
      </c>
      <c r="F8" s="707"/>
      <c r="G8" s="708" t="s">
        <v>16</v>
      </c>
      <c r="H8" s="707"/>
      <c r="I8" s="199"/>
      <c r="J8" s="200"/>
      <c r="K8" s="698"/>
      <c r="L8" s="710"/>
    </row>
    <row r="9" spans="1:12" ht="26.25" thickBot="1">
      <c r="A9" s="191"/>
      <c r="B9" s="702"/>
      <c r="C9" s="703"/>
      <c r="D9" s="704"/>
      <c r="E9" s="201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04"/>
      <c r="L9" s="711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210"/>
      <c r="D11" s="210"/>
      <c r="E11" s="210"/>
      <c r="F11" s="210"/>
      <c r="G11" s="210"/>
      <c r="H11" s="210"/>
      <c r="I11" s="197"/>
      <c r="J11" s="197"/>
      <c r="K11" s="197"/>
      <c r="L11" s="198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284</v>
      </c>
      <c r="G13" s="221"/>
      <c r="H13" s="222"/>
      <c r="I13" s="223">
        <v>434262030.8157608</v>
      </c>
      <c r="J13" s="224" t="s">
        <v>28</v>
      </c>
      <c r="K13" s="225" t="s">
        <v>29</v>
      </c>
      <c r="L13" s="222"/>
    </row>
    <row r="14" spans="1:12" ht="15.75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285</v>
      </c>
      <c r="G14" s="228"/>
      <c r="H14" s="229"/>
      <c r="I14" s="230">
        <v>448204596.9000001</v>
      </c>
      <c r="J14" s="231" t="s">
        <v>28</v>
      </c>
      <c r="K14" s="232" t="s">
        <v>29</v>
      </c>
      <c r="L14" s="229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>
        <v>192339171.84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">
        <v>284</v>
      </c>
      <c r="G17" s="222"/>
      <c r="H17" s="222"/>
      <c r="I17" s="223">
        <v>434262030.8157608</v>
      </c>
      <c r="J17" s="224" t="s">
        <v>28</v>
      </c>
      <c r="K17" s="225" t="s">
        <v>29</v>
      </c>
      <c r="L17" s="222"/>
    </row>
    <row r="18" spans="1:12" ht="15.75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">
        <v>285</v>
      </c>
      <c r="G18" s="229"/>
      <c r="H18" s="229"/>
      <c r="I18" s="230">
        <v>448204596.9000001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">
        <v>286</v>
      </c>
      <c r="G19" s="229"/>
      <c r="H19" s="229"/>
      <c r="I19" s="230">
        <v>192339171.84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34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219" t="s">
        <v>283</v>
      </c>
      <c r="F21" s="220" t="s">
        <v>284</v>
      </c>
      <c r="G21" s="222"/>
      <c r="H21" s="222"/>
      <c r="I21" s="223">
        <v>434262030.8157608</v>
      </c>
      <c r="J21" s="224" t="s">
        <v>28</v>
      </c>
      <c r="K21" s="225" t="s">
        <v>37</v>
      </c>
      <c r="L21" s="222"/>
    </row>
    <row r="22" spans="1:12" ht="15.75" thickBot="1">
      <c r="A22" s="191"/>
      <c r="B22" s="216"/>
      <c r="C22" s="217" t="s">
        <v>30</v>
      </c>
      <c r="D22" s="218" t="s">
        <v>3</v>
      </c>
      <c r="E22" s="226" t="s">
        <v>283</v>
      </c>
      <c r="F22" s="227" t="s">
        <v>285</v>
      </c>
      <c r="G22" s="229"/>
      <c r="H22" s="229"/>
      <c r="I22" s="230">
        <v>448204596.9000001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226" t="s">
        <v>283</v>
      </c>
      <c r="F23" s="227" t="s">
        <v>286</v>
      </c>
      <c r="G23" s="229"/>
      <c r="H23" s="229"/>
      <c r="I23" s="230">
        <v>192339171.84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3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>
        <v>414212809.99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>
        <v>178259069.25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210"/>
      <c r="D41" s="210"/>
      <c r="E41" s="210"/>
      <c r="F41" s="210"/>
      <c r="G41" s="210"/>
      <c r="H41" s="210"/>
      <c r="I41" s="197"/>
      <c r="J41" s="197"/>
      <c r="K41" s="197"/>
      <c r="L41" s="198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210"/>
      <c r="D59" s="210"/>
      <c r="E59" s="210"/>
      <c r="F59" s="210"/>
      <c r="G59" s="210"/>
      <c r="H59" s="210"/>
      <c r="I59" s="197"/>
      <c r="J59" s="197"/>
      <c r="K59" s="197"/>
      <c r="L59" s="198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210"/>
      <c r="D66" s="210"/>
      <c r="E66" s="210"/>
      <c r="F66" s="210"/>
      <c r="G66" s="210"/>
      <c r="H66" s="210"/>
      <c r="I66" s="197"/>
      <c r="J66" s="197"/>
      <c r="K66" s="197"/>
      <c r="L66" s="198"/>
    </row>
    <row r="67" spans="1:12" ht="33" customHeight="1" thickBot="1">
      <c r="A67" s="191"/>
      <c r="B67" s="216">
        <v>1</v>
      </c>
      <c r="C67" s="694" t="s">
        <v>98</v>
      </c>
      <c r="D67" s="694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694" t="s">
        <v>101</v>
      </c>
      <c r="D68" s="695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694" t="s">
        <v>102</v>
      </c>
      <c r="D69" s="695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78"/>
  <sheetViews>
    <sheetView zoomScalePageLayoutView="0" workbookViewId="0" topLeftCell="A1">
      <selection activeCell="B3" sqref="A3:L77"/>
    </sheetView>
  </sheetViews>
  <sheetFormatPr defaultColWidth="11.421875" defaultRowHeight="15"/>
  <sheetData>
    <row r="3" ht="15">
      <c r="B3" s="268" t="s">
        <v>7</v>
      </c>
    </row>
    <row r="4" spans="1:12" ht="15.75" thickBot="1">
      <c r="A4" s="714" t="s">
        <v>8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</row>
    <row r="5" spans="2:12" ht="15">
      <c r="B5" s="728"/>
      <c r="C5" s="729"/>
      <c r="D5" s="729"/>
      <c r="E5" s="729"/>
      <c r="F5" s="729"/>
      <c r="G5" s="729"/>
      <c r="H5" s="729"/>
      <c r="I5" s="729"/>
      <c r="J5" s="729"/>
      <c r="K5" s="729"/>
      <c r="L5" s="730"/>
    </row>
    <row r="6" spans="2:12" ht="15">
      <c r="B6" s="731" t="s">
        <v>281</v>
      </c>
      <c r="C6" s="732"/>
      <c r="D6" s="732"/>
      <c r="E6" s="732"/>
      <c r="F6" s="732"/>
      <c r="G6" s="732"/>
      <c r="H6" s="732"/>
      <c r="I6" s="732"/>
      <c r="J6" s="732"/>
      <c r="K6" s="732"/>
      <c r="L6" s="733"/>
    </row>
    <row r="7" spans="2:12" ht="15">
      <c r="B7" s="731" t="s">
        <v>9</v>
      </c>
      <c r="C7" s="732"/>
      <c r="D7" s="732"/>
      <c r="E7" s="732"/>
      <c r="F7" s="732"/>
      <c r="G7" s="732"/>
      <c r="H7" s="732"/>
      <c r="I7" s="732"/>
      <c r="J7" s="732"/>
      <c r="K7" s="732"/>
      <c r="L7" s="733"/>
    </row>
    <row r="8" spans="2:12" ht="15">
      <c r="B8" s="731" t="s">
        <v>282</v>
      </c>
      <c r="C8" s="732"/>
      <c r="D8" s="732"/>
      <c r="E8" s="732"/>
      <c r="F8" s="732"/>
      <c r="G8" s="732"/>
      <c r="H8" s="732"/>
      <c r="I8" s="732"/>
      <c r="J8" s="732"/>
      <c r="K8" s="732"/>
      <c r="L8" s="733"/>
    </row>
    <row r="9" spans="2:12" ht="15.75" thickBot="1">
      <c r="B9" s="734"/>
      <c r="C9" s="735"/>
      <c r="D9" s="735"/>
      <c r="E9" s="735"/>
      <c r="F9" s="735"/>
      <c r="G9" s="735"/>
      <c r="H9" s="735"/>
      <c r="I9" s="735"/>
      <c r="J9" s="735"/>
      <c r="K9" s="735"/>
      <c r="L9" s="736"/>
    </row>
    <row r="10" spans="2:12" ht="15.75" thickBot="1">
      <c r="B10" s="737" t="s">
        <v>10</v>
      </c>
      <c r="C10" s="738"/>
      <c r="D10" s="739"/>
      <c r="E10" s="746" t="s">
        <v>11</v>
      </c>
      <c r="F10" s="747"/>
      <c r="G10" s="747"/>
      <c r="H10" s="748"/>
      <c r="I10" s="749" t="s">
        <v>12</v>
      </c>
      <c r="J10" s="748"/>
      <c r="K10" s="750" t="s">
        <v>13</v>
      </c>
      <c r="L10" s="753" t="s">
        <v>14</v>
      </c>
    </row>
    <row r="11" spans="2:12" ht="15.75" thickBot="1">
      <c r="B11" s="740"/>
      <c r="C11" s="741"/>
      <c r="D11" s="742"/>
      <c r="E11" s="725" t="s">
        <v>15</v>
      </c>
      <c r="F11" s="726"/>
      <c r="G11" s="727" t="s">
        <v>16</v>
      </c>
      <c r="H11" s="726"/>
      <c r="I11" s="269"/>
      <c r="J11" s="269"/>
      <c r="K11" s="751"/>
      <c r="L11" s="754"/>
    </row>
    <row r="12" spans="2:12" ht="25.5" thickBot="1">
      <c r="B12" s="743"/>
      <c r="C12" s="744"/>
      <c r="D12" s="745"/>
      <c r="E12" s="270"/>
      <c r="F12" s="271" t="s">
        <v>17</v>
      </c>
      <c r="G12" s="271"/>
      <c r="H12" s="271" t="s">
        <v>18</v>
      </c>
      <c r="I12" s="272" t="s">
        <v>19</v>
      </c>
      <c r="J12" s="273" t="s">
        <v>20</v>
      </c>
      <c r="K12" s="752"/>
      <c r="L12" s="755"/>
    </row>
    <row r="13" spans="2:12" ht="15.75" thickBot="1">
      <c r="B13" s="719" t="s">
        <v>21</v>
      </c>
      <c r="C13" s="720"/>
      <c r="D13" s="720"/>
      <c r="E13" s="720"/>
      <c r="F13" s="720"/>
      <c r="G13" s="720"/>
      <c r="H13" s="720"/>
      <c r="I13" s="274"/>
      <c r="J13" s="274"/>
      <c r="K13" s="274"/>
      <c r="L13" s="275"/>
    </row>
    <row r="14" spans="2:12" ht="15.75" thickBot="1">
      <c r="B14" s="715" t="s">
        <v>22</v>
      </c>
      <c r="C14" s="716"/>
      <c r="D14" s="716"/>
      <c r="E14" s="716"/>
      <c r="F14" s="716"/>
      <c r="G14" s="716"/>
      <c r="H14" s="716"/>
      <c r="I14" s="276"/>
      <c r="J14" s="276"/>
      <c r="K14" s="276"/>
      <c r="L14" s="277"/>
    </row>
    <row r="15" spans="2:12" ht="16.5" customHeight="1" thickBot="1">
      <c r="B15" s="278">
        <v>1</v>
      </c>
      <c r="C15" s="713" t="s">
        <v>23</v>
      </c>
      <c r="D15" s="713"/>
      <c r="E15" s="279"/>
      <c r="F15" s="280"/>
      <c r="G15" s="279"/>
      <c r="H15" s="280"/>
      <c r="I15" s="279"/>
      <c r="J15" s="279"/>
      <c r="K15" s="279"/>
      <c r="L15" s="281"/>
    </row>
    <row r="16" spans="2:12" ht="33.75" thickBot="1">
      <c r="B16" s="282"/>
      <c r="C16" s="283" t="s">
        <v>24</v>
      </c>
      <c r="D16" s="284" t="s">
        <v>25</v>
      </c>
      <c r="E16" s="285"/>
      <c r="F16" s="286" t="s">
        <v>65</v>
      </c>
      <c r="G16" s="287"/>
      <c r="H16" s="288"/>
      <c r="I16" s="289"/>
      <c r="J16" s="285" t="s">
        <v>28</v>
      </c>
      <c r="K16" s="287" t="s">
        <v>29</v>
      </c>
      <c r="L16" s="287"/>
    </row>
    <row r="17" spans="2:12" ht="25.5" thickBot="1">
      <c r="B17" s="282"/>
      <c r="C17" s="283" t="s">
        <v>30</v>
      </c>
      <c r="D17" s="284" t="s">
        <v>3</v>
      </c>
      <c r="E17" s="290"/>
      <c r="F17" s="291" t="s">
        <v>288</v>
      </c>
      <c r="G17" s="292"/>
      <c r="H17" s="293"/>
      <c r="I17" s="294"/>
      <c r="J17" s="290" t="s">
        <v>28</v>
      </c>
      <c r="K17" s="292" t="s">
        <v>29</v>
      </c>
      <c r="L17" s="292"/>
    </row>
    <row r="18" spans="2:12" ht="17.25" thickBot="1">
      <c r="B18" s="282"/>
      <c r="C18" s="283" t="s">
        <v>32</v>
      </c>
      <c r="D18" s="284" t="s">
        <v>33</v>
      </c>
      <c r="E18" s="290"/>
      <c r="F18" s="291" t="s">
        <v>289</v>
      </c>
      <c r="G18" s="292"/>
      <c r="H18" s="293"/>
      <c r="I18" s="294"/>
      <c r="J18" s="290" t="s">
        <v>28</v>
      </c>
      <c r="K18" s="295" t="s">
        <v>29</v>
      </c>
      <c r="L18" s="292"/>
    </row>
    <row r="19" spans="2:12" ht="24.75" customHeight="1" thickBot="1">
      <c r="B19" s="278">
        <v>2</v>
      </c>
      <c r="C19" s="713" t="s">
        <v>35</v>
      </c>
      <c r="D19" s="713"/>
      <c r="E19" s="296"/>
      <c r="F19" s="296"/>
      <c r="G19" s="296"/>
      <c r="H19" s="297"/>
      <c r="I19" s="296"/>
      <c r="J19" s="296"/>
      <c r="K19" s="279"/>
      <c r="L19" s="298"/>
    </row>
    <row r="20" spans="2:12" ht="33.75" thickBot="1">
      <c r="B20" s="282"/>
      <c r="C20" s="283" t="s">
        <v>24</v>
      </c>
      <c r="D20" s="284" t="s">
        <v>25</v>
      </c>
      <c r="E20" s="285"/>
      <c r="F20" s="286" t="s">
        <v>65</v>
      </c>
      <c r="G20" s="287"/>
      <c r="H20" s="288"/>
      <c r="I20" s="289"/>
      <c r="J20" s="285" t="s">
        <v>28</v>
      </c>
      <c r="K20" s="287" t="s">
        <v>29</v>
      </c>
      <c r="L20" s="287"/>
    </row>
    <row r="21" spans="2:12" ht="25.5" thickBot="1">
      <c r="B21" s="282"/>
      <c r="C21" s="283" t="s">
        <v>30</v>
      </c>
      <c r="D21" s="284" t="s">
        <v>3</v>
      </c>
      <c r="E21" s="290"/>
      <c r="F21" s="291" t="s">
        <v>288</v>
      </c>
      <c r="G21" s="292"/>
      <c r="H21" s="293"/>
      <c r="I21" s="294"/>
      <c r="J21" s="290" t="s">
        <v>28</v>
      </c>
      <c r="K21" s="292" t="s">
        <v>29</v>
      </c>
      <c r="L21" s="292"/>
    </row>
    <row r="22" spans="2:12" ht="17.25" thickBot="1">
      <c r="B22" s="282"/>
      <c r="C22" s="283" t="s">
        <v>32</v>
      </c>
      <c r="D22" s="284" t="s">
        <v>33</v>
      </c>
      <c r="E22" s="290"/>
      <c r="F22" s="291" t="s">
        <v>289</v>
      </c>
      <c r="G22" s="292"/>
      <c r="H22" s="293"/>
      <c r="I22" s="294"/>
      <c r="J22" s="290" t="s">
        <v>28</v>
      </c>
      <c r="K22" s="295" t="s">
        <v>29</v>
      </c>
      <c r="L22" s="292"/>
    </row>
    <row r="23" spans="2:12" ht="16.5" customHeight="1" thickBot="1">
      <c r="B23" s="278">
        <v>3</v>
      </c>
      <c r="C23" s="713" t="s">
        <v>36</v>
      </c>
      <c r="D23" s="713"/>
      <c r="E23" s="296"/>
      <c r="F23" s="296"/>
      <c r="G23" s="296"/>
      <c r="H23" s="297"/>
      <c r="I23" s="296"/>
      <c r="J23" s="296"/>
      <c r="K23" s="279"/>
      <c r="L23" s="298"/>
    </row>
    <row r="24" spans="2:12" ht="17.25" thickBot="1">
      <c r="B24" s="282"/>
      <c r="C24" s="283" t="s">
        <v>24</v>
      </c>
      <c r="D24" s="284" t="s">
        <v>25</v>
      </c>
      <c r="E24" s="285"/>
      <c r="F24" s="286" t="s">
        <v>290</v>
      </c>
      <c r="G24" s="287"/>
      <c r="H24" s="288"/>
      <c r="I24" s="289"/>
      <c r="J24" s="285" t="s">
        <v>28</v>
      </c>
      <c r="K24" s="287" t="s">
        <v>37</v>
      </c>
      <c r="L24" s="287"/>
    </row>
    <row r="25" spans="2:12" ht="17.25" thickBot="1">
      <c r="B25" s="282"/>
      <c r="C25" s="283" t="s">
        <v>30</v>
      </c>
      <c r="D25" s="284" t="s">
        <v>3</v>
      </c>
      <c r="E25" s="290"/>
      <c r="F25" s="291" t="s">
        <v>291</v>
      </c>
      <c r="G25" s="292"/>
      <c r="H25" s="293"/>
      <c r="I25" s="294"/>
      <c r="J25" s="290" t="s">
        <v>28</v>
      </c>
      <c r="K25" s="292" t="s">
        <v>37</v>
      </c>
      <c r="L25" s="292"/>
    </row>
    <row r="26" spans="2:12" ht="17.25" thickBot="1">
      <c r="B26" s="282"/>
      <c r="C26" s="283" t="s">
        <v>32</v>
      </c>
      <c r="D26" s="284" t="s">
        <v>33</v>
      </c>
      <c r="E26" s="290"/>
      <c r="F26" s="291" t="s">
        <v>289</v>
      </c>
      <c r="G26" s="292"/>
      <c r="H26" s="293"/>
      <c r="I26" s="294"/>
      <c r="J26" s="290" t="s">
        <v>28</v>
      </c>
      <c r="K26" s="295" t="s">
        <v>37</v>
      </c>
      <c r="L26" s="292"/>
    </row>
    <row r="27" spans="2:12" ht="16.5" customHeight="1" thickBot="1">
      <c r="B27" s="278">
        <v>4</v>
      </c>
      <c r="C27" s="713" t="s">
        <v>38</v>
      </c>
      <c r="D27" s="713"/>
      <c r="E27" s="296"/>
      <c r="F27" s="296"/>
      <c r="G27" s="296"/>
      <c r="H27" s="297"/>
      <c r="I27" s="296"/>
      <c r="J27" s="296"/>
      <c r="K27" s="279"/>
      <c r="L27" s="298"/>
    </row>
    <row r="28" spans="2:12" ht="33.75" thickBot="1">
      <c r="B28" s="299"/>
      <c r="C28" s="300" t="s">
        <v>24</v>
      </c>
      <c r="D28" s="301" t="s">
        <v>39</v>
      </c>
      <c r="E28" s="279"/>
      <c r="F28" s="279"/>
      <c r="G28" s="279"/>
      <c r="H28" s="280"/>
      <c r="I28" s="279"/>
      <c r="J28" s="279"/>
      <c r="K28" s="279"/>
      <c r="L28" s="281"/>
    </row>
    <row r="29" spans="2:12" ht="17.25" thickBot="1">
      <c r="B29" s="282"/>
      <c r="C29" s="283"/>
      <c r="D29" s="302" t="s">
        <v>40</v>
      </c>
      <c r="E29" s="285"/>
      <c r="F29" s="286" t="s">
        <v>53</v>
      </c>
      <c r="G29" s="287"/>
      <c r="H29" s="288"/>
      <c r="I29" s="289"/>
      <c r="J29" s="285" t="s">
        <v>28</v>
      </c>
      <c r="K29" s="287" t="s">
        <v>42</v>
      </c>
      <c r="L29" s="287"/>
    </row>
    <row r="30" spans="2:12" ht="17.25" thickBot="1">
      <c r="B30" s="282"/>
      <c r="C30" s="283"/>
      <c r="D30" s="302" t="s">
        <v>43</v>
      </c>
      <c r="E30" s="290"/>
      <c r="F30" s="291" t="s">
        <v>63</v>
      </c>
      <c r="G30" s="292"/>
      <c r="H30" s="293"/>
      <c r="I30" s="294"/>
      <c r="J30" s="290" t="s">
        <v>28</v>
      </c>
      <c r="K30" s="292" t="s">
        <v>42</v>
      </c>
      <c r="L30" s="292"/>
    </row>
    <row r="31" spans="2:12" ht="83.25" thickBot="1">
      <c r="B31" s="303"/>
      <c r="C31" s="283" t="s">
        <v>30</v>
      </c>
      <c r="D31" s="284" t="s">
        <v>44</v>
      </c>
      <c r="E31" s="304"/>
      <c r="F31" s="291" t="s">
        <v>45</v>
      </c>
      <c r="G31" s="305"/>
      <c r="H31" s="293"/>
      <c r="I31" s="294"/>
      <c r="J31" s="290" t="s">
        <v>28</v>
      </c>
      <c r="K31" s="292" t="s">
        <v>42</v>
      </c>
      <c r="L31" s="292"/>
    </row>
    <row r="32" spans="2:12" ht="33.75" thickBot="1">
      <c r="B32" s="303"/>
      <c r="C32" s="283" t="s">
        <v>32</v>
      </c>
      <c r="D32" s="284" t="s">
        <v>46</v>
      </c>
      <c r="E32" s="306"/>
      <c r="F32" s="307" t="s">
        <v>47</v>
      </c>
      <c r="G32" s="298"/>
      <c r="H32" s="308"/>
      <c r="I32" s="309"/>
      <c r="J32" s="310" t="s">
        <v>28</v>
      </c>
      <c r="K32" s="295" t="s">
        <v>42</v>
      </c>
      <c r="L32" s="295"/>
    </row>
    <row r="33" spans="2:12" ht="66.75" thickBot="1">
      <c r="B33" s="303"/>
      <c r="C33" s="283" t="s">
        <v>48</v>
      </c>
      <c r="D33" s="284" t="s">
        <v>49</v>
      </c>
      <c r="E33" s="311"/>
      <c r="F33" s="312" t="s">
        <v>45</v>
      </c>
      <c r="G33" s="281"/>
      <c r="H33" s="313"/>
      <c r="I33" s="314"/>
      <c r="J33" s="315" t="s">
        <v>28</v>
      </c>
      <c r="K33" s="316" t="s">
        <v>42</v>
      </c>
      <c r="L33" s="316"/>
    </row>
    <row r="34" ht="15.75" thickBot="1">
      <c r="B34" s="317"/>
    </row>
    <row r="35" spans="2:12" ht="16.5" customHeight="1" thickBot="1">
      <c r="B35" s="318">
        <v>5</v>
      </c>
      <c r="C35" s="713" t="s">
        <v>50</v>
      </c>
      <c r="D35" s="713"/>
      <c r="E35" s="296"/>
      <c r="F35" s="296"/>
      <c r="G35" s="296"/>
      <c r="H35" s="297"/>
      <c r="I35" s="296"/>
      <c r="J35" s="296"/>
      <c r="K35" s="296"/>
      <c r="L35" s="298"/>
    </row>
    <row r="36" spans="2:12" ht="25.5" thickBot="1">
      <c r="B36" s="282"/>
      <c r="C36" s="283" t="s">
        <v>51</v>
      </c>
      <c r="D36" s="284" t="s">
        <v>52</v>
      </c>
      <c r="E36" s="285"/>
      <c r="F36" s="286" t="s">
        <v>287</v>
      </c>
      <c r="G36" s="287"/>
      <c r="H36" s="288"/>
      <c r="I36" s="289"/>
      <c r="J36" s="285" t="s">
        <v>28</v>
      </c>
      <c r="K36" s="287" t="s">
        <v>54</v>
      </c>
      <c r="L36" s="287"/>
    </row>
    <row r="37" spans="2:12" ht="17.25" thickBot="1">
      <c r="B37" s="282"/>
      <c r="C37" s="283" t="s">
        <v>55</v>
      </c>
      <c r="D37" s="284" t="s">
        <v>33</v>
      </c>
      <c r="E37" s="290"/>
      <c r="F37" s="291" t="s">
        <v>287</v>
      </c>
      <c r="G37" s="292"/>
      <c r="H37" s="293"/>
      <c r="I37" s="294"/>
      <c r="J37" s="290" t="s">
        <v>28</v>
      </c>
      <c r="K37" s="295" t="s">
        <v>56</v>
      </c>
      <c r="L37" s="292"/>
    </row>
    <row r="38" spans="2:12" ht="24.75" customHeight="1" thickBot="1">
      <c r="B38" s="278">
        <v>6</v>
      </c>
      <c r="C38" s="713" t="s">
        <v>57</v>
      </c>
      <c r="D38" s="713"/>
      <c r="E38" s="296"/>
      <c r="F38" s="296"/>
      <c r="G38" s="296"/>
      <c r="H38" s="297"/>
      <c r="I38" s="296"/>
      <c r="J38" s="296"/>
      <c r="K38" s="279"/>
      <c r="L38" s="298"/>
    </row>
    <row r="39" spans="2:12" ht="25.5" thickBot="1">
      <c r="B39" s="282"/>
      <c r="C39" s="283" t="s">
        <v>51</v>
      </c>
      <c r="D39" s="284" t="s">
        <v>52</v>
      </c>
      <c r="E39" s="285"/>
      <c r="F39" s="286" t="s">
        <v>58</v>
      </c>
      <c r="G39" s="287"/>
      <c r="H39" s="288"/>
      <c r="I39" s="289"/>
      <c r="J39" s="285" t="s">
        <v>28</v>
      </c>
      <c r="K39" s="316" t="s">
        <v>59</v>
      </c>
      <c r="L39" s="287"/>
    </row>
    <row r="40" spans="2:12" ht="16.5" customHeight="1" thickBot="1">
      <c r="B40" s="278">
        <v>7</v>
      </c>
      <c r="C40" s="713" t="s">
        <v>60</v>
      </c>
      <c r="D40" s="713"/>
      <c r="E40" s="296"/>
      <c r="F40" s="296"/>
      <c r="G40" s="296"/>
      <c r="H40" s="297"/>
      <c r="I40" s="296"/>
      <c r="J40" s="296"/>
      <c r="K40" s="279"/>
      <c r="L40" s="298"/>
    </row>
    <row r="41" spans="2:12" ht="25.5" thickBot="1">
      <c r="B41" s="282"/>
      <c r="C41" s="283" t="s">
        <v>51</v>
      </c>
      <c r="D41" s="284" t="s">
        <v>25</v>
      </c>
      <c r="E41" s="315"/>
      <c r="F41" s="312" t="s">
        <v>61</v>
      </c>
      <c r="G41" s="316"/>
      <c r="H41" s="313"/>
      <c r="I41" s="289"/>
      <c r="J41" s="315" t="s">
        <v>28</v>
      </c>
      <c r="K41" s="287" t="s">
        <v>62</v>
      </c>
      <c r="L41" s="287"/>
    </row>
    <row r="42" spans="2:12" ht="17.25" thickBot="1">
      <c r="B42" s="282"/>
      <c r="C42" s="283" t="s">
        <v>55</v>
      </c>
      <c r="D42" s="284" t="s">
        <v>3</v>
      </c>
      <c r="E42" s="285"/>
      <c r="F42" s="286" t="s">
        <v>53</v>
      </c>
      <c r="G42" s="287"/>
      <c r="H42" s="288"/>
      <c r="I42" s="294"/>
      <c r="J42" s="285" t="s">
        <v>28</v>
      </c>
      <c r="K42" s="292" t="s">
        <v>62</v>
      </c>
      <c r="L42" s="292"/>
    </row>
    <row r="43" spans="2:12" ht="17.25" thickBot="1">
      <c r="B43" s="282"/>
      <c r="C43" s="283" t="s">
        <v>32</v>
      </c>
      <c r="D43" s="284" t="s">
        <v>33</v>
      </c>
      <c r="E43" s="310"/>
      <c r="F43" s="307" t="s">
        <v>63</v>
      </c>
      <c r="G43" s="295"/>
      <c r="H43" s="308"/>
      <c r="I43" s="308"/>
      <c r="J43" s="295" t="s">
        <v>28</v>
      </c>
      <c r="K43" s="295" t="s">
        <v>62</v>
      </c>
      <c r="L43" s="295"/>
    </row>
    <row r="44" spans="2:12" ht="15.75" thickBot="1">
      <c r="B44" s="715" t="s">
        <v>64</v>
      </c>
      <c r="C44" s="716"/>
      <c r="D44" s="716"/>
      <c r="E44" s="716"/>
      <c r="F44" s="716"/>
      <c r="G44" s="716"/>
      <c r="H44" s="716"/>
      <c r="I44" s="276"/>
      <c r="J44" s="276"/>
      <c r="K44" s="276"/>
      <c r="L44" s="277"/>
    </row>
    <row r="45" spans="2:12" ht="24.75" customHeight="1" thickBot="1">
      <c r="B45" s="278">
        <v>1</v>
      </c>
      <c r="C45" s="713" t="s">
        <v>65</v>
      </c>
      <c r="D45" s="713"/>
      <c r="E45" s="279"/>
      <c r="F45" s="280"/>
      <c r="G45" s="279"/>
      <c r="H45" s="280"/>
      <c r="I45" s="279"/>
      <c r="J45" s="279"/>
      <c r="K45" s="279"/>
      <c r="L45" s="281"/>
    </row>
    <row r="46" spans="2:12" ht="33.75" thickBot="1">
      <c r="B46" s="303"/>
      <c r="C46" s="319" t="s">
        <v>24</v>
      </c>
      <c r="D46" s="284" t="s">
        <v>66</v>
      </c>
      <c r="E46" s="315"/>
      <c r="F46" s="320" t="s">
        <v>65</v>
      </c>
      <c r="G46" s="316"/>
      <c r="H46" s="313"/>
      <c r="I46" s="321"/>
      <c r="J46" s="322"/>
      <c r="K46" s="287" t="s">
        <v>67</v>
      </c>
      <c r="L46" s="287"/>
    </row>
    <row r="47" spans="2:12" ht="27.75" thickBot="1">
      <c r="B47" s="303"/>
      <c r="C47" s="319" t="s">
        <v>30</v>
      </c>
      <c r="D47" s="284" t="s">
        <v>68</v>
      </c>
      <c r="E47" s="315"/>
      <c r="F47" s="320" t="s">
        <v>69</v>
      </c>
      <c r="G47" s="316"/>
      <c r="H47" s="313"/>
      <c r="I47" s="323"/>
      <c r="J47" s="304"/>
      <c r="K47" s="292" t="s">
        <v>67</v>
      </c>
      <c r="L47" s="292"/>
    </row>
    <row r="48" spans="2:12" ht="42" thickBot="1">
      <c r="B48" s="303"/>
      <c r="C48" s="319" t="s">
        <v>32</v>
      </c>
      <c r="D48" s="284" t="s">
        <v>70</v>
      </c>
      <c r="E48" s="315"/>
      <c r="F48" s="320" t="s">
        <v>65</v>
      </c>
      <c r="G48" s="316"/>
      <c r="H48" s="313"/>
      <c r="I48" s="323"/>
      <c r="J48" s="304"/>
      <c r="K48" s="292" t="s">
        <v>67</v>
      </c>
      <c r="L48" s="292"/>
    </row>
    <row r="49" spans="2:12" ht="42" thickBot="1">
      <c r="B49" s="303"/>
      <c r="C49" s="319" t="s">
        <v>48</v>
      </c>
      <c r="D49" s="284" t="s">
        <v>71</v>
      </c>
      <c r="E49" s="315"/>
      <c r="F49" s="320" t="s">
        <v>72</v>
      </c>
      <c r="G49" s="316"/>
      <c r="H49" s="313"/>
      <c r="I49" s="323"/>
      <c r="J49" s="304"/>
      <c r="K49" s="292" t="s">
        <v>67</v>
      </c>
      <c r="L49" s="292"/>
    </row>
    <row r="50" spans="2:12" ht="33.75" thickBot="1">
      <c r="B50" s="303"/>
      <c r="C50" s="319" t="s">
        <v>73</v>
      </c>
      <c r="D50" s="284" t="s">
        <v>74</v>
      </c>
      <c r="E50" s="315"/>
      <c r="F50" s="320" t="s">
        <v>75</v>
      </c>
      <c r="G50" s="316"/>
      <c r="H50" s="313"/>
      <c r="I50" s="323"/>
      <c r="J50" s="304"/>
      <c r="K50" s="295" t="s">
        <v>67</v>
      </c>
      <c r="L50" s="292"/>
    </row>
    <row r="51" spans="2:12" ht="24.75" customHeight="1" thickBot="1">
      <c r="B51" s="278">
        <v>2</v>
      </c>
      <c r="C51" s="713" t="s">
        <v>76</v>
      </c>
      <c r="D51" s="713"/>
      <c r="E51" s="279"/>
      <c r="F51" s="324"/>
      <c r="G51" s="279"/>
      <c r="H51" s="280"/>
      <c r="I51" s="296"/>
      <c r="J51" s="296"/>
      <c r="K51" s="279"/>
      <c r="L51" s="298"/>
    </row>
    <row r="52" spans="2:12" ht="66.75" thickBot="1">
      <c r="B52" s="303"/>
      <c r="C52" s="319" t="s">
        <v>24</v>
      </c>
      <c r="D52" s="284" t="s">
        <v>77</v>
      </c>
      <c r="E52" s="315"/>
      <c r="F52" s="320" t="s">
        <v>78</v>
      </c>
      <c r="G52" s="316"/>
      <c r="H52" s="313"/>
      <c r="I52" s="321"/>
      <c r="J52" s="322"/>
      <c r="K52" s="287" t="s">
        <v>29</v>
      </c>
      <c r="L52" s="287"/>
    </row>
    <row r="53" spans="2:12" ht="58.5" thickBot="1">
      <c r="B53" s="303"/>
      <c r="C53" s="319" t="s">
        <v>30</v>
      </c>
      <c r="D53" s="284" t="s">
        <v>79</v>
      </c>
      <c r="E53" s="315"/>
      <c r="F53" s="320" t="s">
        <v>78</v>
      </c>
      <c r="G53" s="316"/>
      <c r="H53" s="313"/>
      <c r="I53" s="323"/>
      <c r="J53" s="304"/>
      <c r="K53" s="292" t="s">
        <v>29</v>
      </c>
      <c r="L53" s="292"/>
    </row>
    <row r="54" spans="2:12" ht="75" thickBot="1">
      <c r="B54" s="303"/>
      <c r="C54" s="319" t="s">
        <v>32</v>
      </c>
      <c r="D54" s="284" t="s">
        <v>80</v>
      </c>
      <c r="E54" s="315"/>
      <c r="F54" s="320" t="s">
        <v>78</v>
      </c>
      <c r="G54" s="316"/>
      <c r="H54" s="313"/>
      <c r="I54" s="296"/>
      <c r="J54" s="306"/>
      <c r="K54" s="295" t="s">
        <v>29</v>
      </c>
      <c r="L54" s="295"/>
    </row>
    <row r="55" spans="2:12" ht="75" thickBot="1">
      <c r="B55" s="303"/>
      <c r="C55" s="319" t="s">
        <v>48</v>
      </c>
      <c r="D55" s="284" t="s">
        <v>81</v>
      </c>
      <c r="E55" s="315"/>
      <c r="F55" s="320" t="s">
        <v>82</v>
      </c>
      <c r="G55" s="316"/>
      <c r="H55" s="313"/>
      <c r="I55" s="279"/>
      <c r="J55" s="311"/>
      <c r="K55" s="316" t="s">
        <v>29</v>
      </c>
      <c r="L55" s="316"/>
    </row>
    <row r="56" ht="15.75" thickBot="1">
      <c r="B56" s="317"/>
    </row>
    <row r="57" spans="2:12" ht="15.75" thickBot="1">
      <c r="B57" s="318">
        <v>3</v>
      </c>
      <c r="C57" s="713" t="s">
        <v>83</v>
      </c>
      <c r="D57" s="713"/>
      <c r="E57" s="296"/>
      <c r="F57" s="325"/>
      <c r="G57" s="296"/>
      <c r="H57" s="297"/>
      <c r="I57" s="296"/>
      <c r="J57" s="296"/>
      <c r="K57" s="296"/>
      <c r="L57" s="298"/>
    </row>
    <row r="58" spans="2:12" ht="25.5" thickBot="1">
      <c r="B58" s="303"/>
      <c r="C58" s="319" t="s">
        <v>51</v>
      </c>
      <c r="D58" s="284" t="s">
        <v>84</v>
      </c>
      <c r="E58" s="315"/>
      <c r="F58" s="320" t="s">
        <v>85</v>
      </c>
      <c r="G58" s="316"/>
      <c r="H58" s="313"/>
      <c r="I58" s="321"/>
      <c r="J58" s="322"/>
      <c r="K58" s="287" t="s">
        <v>54</v>
      </c>
      <c r="L58" s="287"/>
    </row>
    <row r="59" spans="2:12" ht="58.5" thickBot="1">
      <c r="B59" s="303"/>
      <c r="C59" s="319" t="s">
        <v>55</v>
      </c>
      <c r="D59" s="284" t="s">
        <v>86</v>
      </c>
      <c r="E59" s="315"/>
      <c r="F59" s="320" t="s">
        <v>85</v>
      </c>
      <c r="G59" s="316"/>
      <c r="H59" s="313"/>
      <c r="I59" s="296"/>
      <c r="J59" s="306"/>
      <c r="K59" s="295" t="s">
        <v>54</v>
      </c>
      <c r="L59" s="295"/>
    </row>
    <row r="60" spans="2:12" ht="15.75" thickBot="1">
      <c r="B60" s="326"/>
      <c r="C60" s="327"/>
      <c r="D60" s="327"/>
      <c r="E60" s="327"/>
      <c r="F60" s="327"/>
      <c r="G60" s="327"/>
      <c r="H60" s="327"/>
      <c r="I60" s="327"/>
      <c r="J60" s="327"/>
      <c r="K60" s="327"/>
      <c r="L60" s="328"/>
    </row>
    <row r="61" spans="2:12" ht="15.75" thickBot="1">
      <c r="B61" s="719" t="s">
        <v>87</v>
      </c>
      <c r="C61" s="720"/>
      <c r="D61" s="720"/>
      <c r="E61" s="720"/>
      <c r="F61" s="720"/>
      <c r="G61" s="720"/>
      <c r="H61" s="720"/>
      <c r="I61" s="329"/>
      <c r="J61" s="329"/>
      <c r="K61" s="329"/>
      <c r="L61" s="330"/>
    </row>
    <row r="62" spans="2:12" ht="15.75" thickBot="1">
      <c r="B62" s="715" t="s">
        <v>22</v>
      </c>
      <c r="C62" s="716"/>
      <c r="D62" s="716"/>
      <c r="E62" s="716"/>
      <c r="F62" s="716"/>
      <c r="G62" s="716"/>
      <c r="H62" s="716"/>
      <c r="I62" s="276"/>
      <c r="J62" s="276"/>
      <c r="K62" s="276"/>
      <c r="L62" s="277"/>
    </row>
    <row r="63" spans="2:12" ht="16.5" customHeight="1" thickBot="1">
      <c r="B63" s="278">
        <v>1</v>
      </c>
      <c r="C63" s="713" t="s">
        <v>88</v>
      </c>
      <c r="D63" s="713"/>
      <c r="E63" s="279"/>
      <c r="F63" s="280"/>
      <c r="G63" s="279"/>
      <c r="H63" s="280"/>
      <c r="I63" s="279"/>
      <c r="J63" s="279"/>
      <c r="K63" s="279"/>
      <c r="L63" s="281"/>
    </row>
    <row r="64" spans="2:12" ht="33.75" thickBot="1">
      <c r="B64" s="282"/>
      <c r="C64" s="283" t="s">
        <v>24</v>
      </c>
      <c r="D64" s="284" t="s">
        <v>89</v>
      </c>
      <c r="E64" s="285"/>
      <c r="F64" s="286" t="s">
        <v>90</v>
      </c>
      <c r="G64" s="287"/>
      <c r="H64" s="288"/>
      <c r="I64" s="289"/>
      <c r="J64" s="285" t="s">
        <v>28</v>
      </c>
      <c r="K64" s="287" t="s">
        <v>91</v>
      </c>
      <c r="L64" s="287"/>
    </row>
    <row r="65" spans="2:12" ht="50.25" thickBot="1">
      <c r="B65" s="282"/>
      <c r="C65" s="283" t="s">
        <v>30</v>
      </c>
      <c r="D65" s="284" t="s">
        <v>92</v>
      </c>
      <c r="E65" s="290"/>
      <c r="F65" s="291" t="s">
        <v>93</v>
      </c>
      <c r="G65" s="292"/>
      <c r="H65" s="293"/>
      <c r="I65" s="294"/>
      <c r="J65" s="290" t="s">
        <v>28</v>
      </c>
      <c r="K65" s="292" t="s">
        <v>91</v>
      </c>
      <c r="L65" s="292"/>
    </row>
    <row r="66" spans="2:12" ht="50.25" thickBot="1">
      <c r="B66" s="282"/>
      <c r="C66" s="283" t="s">
        <v>32</v>
      </c>
      <c r="D66" s="284" t="s">
        <v>94</v>
      </c>
      <c r="E66" s="290"/>
      <c r="F66" s="291" t="s">
        <v>93</v>
      </c>
      <c r="G66" s="292"/>
      <c r="H66" s="293"/>
      <c r="I66" s="294"/>
      <c r="J66" s="290" t="s">
        <v>28</v>
      </c>
      <c r="K66" s="292" t="s">
        <v>91</v>
      </c>
      <c r="L66" s="292"/>
    </row>
    <row r="67" spans="2:12" ht="50.25" thickBot="1">
      <c r="B67" s="282"/>
      <c r="C67" s="283" t="s">
        <v>48</v>
      </c>
      <c r="D67" s="284" t="s">
        <v>95</v>
      </c>
      <c r="E67" s="290"/>
      <c r="F67" s="291" t="s">
        <v>93</v>
      </c>
      <c r="G67" s="292"/>
      <c r="H67" s="293"/>
      <c r="I67" s="294"/>
      <c r="J67" s="290" t="s">
        <v>28</v>
      </c>
      <c r="K67" s="292" t="s">
        <v>91</v>
      </c>
      <c r="L67" s="292"/>
    </row>
    <row r="68" spans="2:12" ht="58.5" thickBot="1">
      <c r="B68" s="282"/>
      <c r="C68" s="283" t="s">
        <v>73</v>
      </c>
      <c r="D68" s="284" t="s">
        <v>96</v>
      </c>
      <c r="E68" s="310"/>
      <c r="F68" s="307"/>
      <c r="G68" s="295"/>
      <c r="H68" s="308"/>
      <c r="I68" s="309"/>
      <c r="J68" s="310" t="s">
        <v>28</v>
      </c>
      <c r="K68" s="295" t="s">
        <v>97</v>
      </c>
      <c r="L68" s="295"/>
    </row>
    <row r="69" spans="2:12" ht="15.75" thickBot="1">
      <c r="B69" s="715" t="s">
        <v>64</v>
      </c>
      <c r="C69" s="716"/>
      <c r="D69" s="716"/>
      <c r="E69" s="716"/>
      <c r="F69" s="716"/>
      <c r="G69" s="716"/>
      <c r="H69" s="716"/>
      <c r="I69" s="276"/>
      <c r="J69" s="276"/>
      <c r="K69" s="276"/>
      <c r="L69" s="277"/>
    </row>
    <row r="70" spans="2:12" ht="33" customHeight="1" thickBot="1">
      <c r="B70" s="282">
        <v>1</v>
      </c>
      <c r="C70" s="717" t="s">
        <v>98</v>
      </c>
      <c r="D70" s="718"/>
      <c r="E70" s="287"/>
      <c r="F70" s="331" t="s">
        <v>99</v>
      </c>
      <c r="G70" s="287"/>
      <c r="H70" s="288"/>
      <c r="I70" s="321"/>
      <c r="J70" s="322"/>
      <c r="K70" s="287" t="s">
        <v>100</v>
      </c>
      <c r="L70" s="287"/>
    </row>
    <row r="71" spans="2:12" ht="33" customHeight="1" thickBot="1">
      <c r="B71" s="282">
        <v>2</v>
      </c>
      <c r="C71" s="717" t="s">
        <v>101</v>
      </c>
      <c r="D71" s="718"/>
      <c r="E71" s="292"/>
      <c r="F71" s="332" t="s">
        <v>99</v>
      </c>
      <c r="G71" s="292"/>
      <c r="H71" s="293"/>
      <c r="I71" s="323"/>
      <c r="J71" s="304"/>
      <c r="K71" s="292" t="s">
        <v>100</v>
      </c>
      <c r="L71" s="292"/>
    </row>
    <row r="72" spans="2:12" ht="24.75" customHeight="1" thickBot="1">
      <c r="B72" s="282">
        <v>3</v>
      </c>
      <c r="C72" s="717" t="s">
        <v>102</v>
      </c>
      <c r="D72" s="718"/>
      <c r="E72" s="295"/>
      <c r="F72" s="333" t="s">
        <v>99</v>
      </c>
      <c r="G72" s="295"/>
      <c r="H72" s="308"/>
      <c r="I72" s="296"/>
      <c r="J72" s="306"/>
      <c r="K72" s="295" t="s">
        <v>103</v>
      </c>
      <c r="L72" s="295"/>
    </row>
    <row r="73" spans="2:12" ht="15.75" thickBot="1">
      <c r="B73" s="719" t="s">
        <v>104</v>
      </c>
      <c r="C73" s="720"/>
      <c r="D73" s="720"/>
      <c r="E73" s="720"/>
      <c r="F73" s="720"/>
      <c r="G73" s="720"/>
      <c r="H73" s="721"/>
      <c r="I73" s="334"/>
      <c r="J73" s="334"/>
      <c r="K73" s="334"/>
      <c r="L73" s="334"/>
    </row>
    <row r="74" spans="2:12" ht="15.75" thickBot="1">
      <c r="B74" s="722" t="s">
        <v>22</v>
      </c>
      <c r="C74" s="723"/>
      <c r="D74" s="723"/>
      <c r="E74" s="723"/>
      <c r="F74" s="723"/>
      <c r="G74" s="723"/>
      <c r="H74" s="723"/>
      <c r="I74" s="723"/>
      <c r="J74" s="723"/>
      <c r="K74" s="723"/>
      <c r="L74" s="724"/>
    </row>
    <row r="75" spans="2:12" ht="15.75" thickBot="1">
      <c r="B75" s="278">
        <v>1</v>
      </c>
      <c r="C75" s="713" t="s">
        <v>105</v>
      </c>
      <c r="D75" s="713"/>
      <c r="E75" s="279"/>
      <c r="F75" s="280"/>
      <c r="G75" s="279"/>
      <c r="H75" s="280"/>
      <c r="I75" s="279"/>
      <c r="J75" s="279"/>
      <c r="K75" s="279"/>
      <c r="L75" s="281"/>
    </row>
    <row r="76" spans="2:12" ht="25.5" thickBot="1">
      <c r="B76" s="282"/>
      <c r="C76" s="283" t="s">
        <v>24</v>
      </c>
      <c r="D76" s="335" t="s">
        <v>106</v>
      </c>
      <c r="E76" s="316"/>
      <c r="F76" s="312"/>
      <c r="G76" s="316"/>
      <c r="H76" s="313"/>
      <c r="I76" s="316"/>
      <c r="J76" s="316" t="s">
        <v>28</v>
      </c>
      <c r="K76" s="316" t="s">
        <v>107</v>
      </c>
      <c r="L76" s="316"/>
    </row>
    <row r="77" spans="2:12" ht="17.25" thickBot="1">
      <c r="B77" s="282"/>
      <c r="C77" s="283" t="s">
        <v>30</v>
      </c>
      <c r="D77" s="335" t="s">
        <v>108</v>
      </c>
      <c r="E77" s="316"/>
      <c r="F77" s="312"/>
      <c r="G77" s="316"/>
      <c r="H77" s="313"/>
      <c r="I77" s="316"/>
      <c r="J77" s="316" t="s">
        <v>28</v>
      </c>
      <c r="K77" s="316" t="s">
        <v>107</v>
      </c>
      <c r="L77" s="316"/>
    </row>
    <row r="78" ht="15">
      <c r="B78" s="336"/>
    </row>
  </sheetData>
  <sheetProtection/>
  <mergeCells count="36"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  <mergeCell ref="E11:F11"/>
    <mergeCell ref="G11:H11"/>
    <mergeCell ref="B13:H13"/>
    <mergeCell ref="B14:H14"/>
    <mergeCell ref="C15:D15"/>
    <mergeCell ref="C19:D19"/>
    <mergeCell ref="C57:D57"/>
    <mergeCell ref="B61:H61"/>
    <mergeCell ref="B62:H62"/>
    <mergeCell ref="C63:D63"/>
    <mergeCell ref="C23:D23"/>
    <mergeCell ref="C27:D27"/>
    <mergeCell ref="C35:D35"/>
    <mergeCell ref="C38:D38"/>
    <mergeCell ref="C40:D40"/>
    <mergeCell ref="B44:H44"/>
    <mergeCell ref="C75:D75"/>
    <mergeCell ref="A4:L4"/>
    <mergeCell ref="B69:H69"/>
    <mergeCell ref="C70:D70"/>
    <mergeCell ref="C71:D71"/>
    <mergeCell ref="C72:D72"/>
    <mergeCell ref="B73:H73"/>
    <mergeCell ref="B74:L74"/>
    <mergeCell ref="C45:D45"/>
    <mergeCell ref="C51:D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6"/>
  <sheetViews>
    <sheetView zoomScale="148" zoomScaleNormal="148" zoomScalePageLayoutView="0" workbookViewId="0" topLeftCell="A1">
      <selection activeCell="C79" sqref="C79"/>
    </sheetView>
  </sheetViews>
  <sheetFormatPr defaultColWidth="11.421875" defaultRowHeight="15"/>
  <cols>
    <col min="3" max="3" width="24.8515625" style="0" customWidth="1"/>
  </cols>
  <sheetData>
    <row r="1" ht="15">
      <c r="A1" s="1" t="s">
        <v>7</v>
      </c>
    </row>
    <row r="2" spans="1:11" ht="15.75" thickBot="1">
      <c r="A2" s="789" t="s">
        <v>8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</row>
    <row r="3" spans="1:11" ht="15">
      <c r="A3" s="790"/>
      <c r="B3" s="791"/>
      <c r="C3" s="791"/>
      <c r="D3" s="791"/>
      <c r="E3" s="791"/>
      <c r="F3" s="791"/>
      <c r="G3" s="791"/>
      <c r="H3" s="791"/>
      <c r="I3" s="791"/>
      <c r="J3" s="791"/>
      <c r="K3" s="792"/>
    </row>
    <row r="4" spans="1:11" ht="15">
      <c r="A4" s="793" t="s">
        <v>2</v>
      </c>
      <c r="B4" s="794"/>
      <c r="C4" s="794"/>
      <c r="D4" s="794"/>
      <c r="E4" s="794"/>
      <c r="F4" s="794"/>
      <c r="G4" s="794"/>
      <c r="H4" s="794"/>
      <c r="I4" s="794"/>
      <c r="J4" s="794"/>
      <c r="K4" s="795"/>
    </row>
    <row r="5" spans="1:11" ht="15">
      <c r="A5" s="793" t="s">
        <v>9</v>
      </c>
      <c r="B5" s="794"/>
      <c r="C5" s="794"/>
      <c r="D5" s="794"/>
      <c r="E5" s="794"/>
      <c r="F5" s="794"/>
      <c r="G5" s="794"/>
      <c r="H5" s="794"/>
      <c r="I5" s="794"/>
      <c r="J5" s="794"/>
      <c r="K5" s="795"/>
    </row>
    <row r="6" spans="1:11" ht="15">
      <c r="A6" s="793" t="s">
        <v>280</v>
      </c>
      <c r="B6" s="794"/>
      <c r="C6" s="794"/>
      <c r="D6" s="794"/>
      <c r="E6" s="794"/>
      <c r="F6" s="794"/>
      <c r="G6" s="794"/>
      <c r="H6" s="794"/>
      <c r="I6" s="794"/>
      <c r="J6" s="794"/>
      <c r="K6" s="795"/>
    </row>
    <row r="7" spans="1:11" ht="15.75" thickBot="1">
      <c r="A7" s="796"/>
      <c r="B7" s="797"/>
      <c r="C7" s="797"/>
      <c r="D7" s="797"/>
      <c r="E7" s="797"/>
      <c r="F7" s="797"/>
      <c r="G7" s="797"/>
      <c r="H7" s="797"/>
      <c r="I7" s="797"/>
      <c r="J7" s="797"/>
      <c r="K7" s="798"/>
    </row>
    <row r="8" spans="1:11" ht="15.75" thickBot="1">
      <c r="A8" s="767" t="s">
        <v>10</v>
      </c>
      <c r="B8" s="768"/>
      <c r="C8" s="769"/>
      <c r="D8" s="776" t="s">
        <v>11</v>
      </c>
      <c r="E8" s="777"/>
      <c r="F8" s="777"/>
      <c r="G8" s="778"/>
      <c r="H8" s="779" t="s">
        <v>12</v>
      </c>
      <c r="I8" s="778"/>
      <c r="J8" s="780" t="s">
        <v>13</v>
      </c>
      <c r="K8" s="783" t="s">
        <v>14</v>
      </c>
    </row>
    <row r="9" spans="1:11" ht="15.75" thickBot="1">
      <c r="A9" s="770"/>
      <c r="B9" s="771"/>
      <c r="C9" s="772"/>
      <c r="D9" s="786" t="s">
        <v>15</v>
      </c>
      <c r="E9" s="787"/>
      <c r="F9" s="788" t="s">
        <v>16</v>
      </c>
      <c r="G9" s="787"/>
      <c r="H9" s="2"/>
      <c r="I9" s="2"/>
      <c r="J9" s="781"/>
      <c r="K9" s="784"/>
    </row>
    <row r="10" spans="1:11" ht="27" thickBot="1">
      <c r="A10" s="773"/>
      <c r="B10" s="774"/>
      <c r="C10" s="775"/>
      <c r="D10" s="189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82"/>
      <c r="K10" s="785"/>
    </row>
    <row r="11" spans="1:11" ht="15.75" thickBot="1">
      <c r="A11" s="758" t="s">
        <v>21</v>
      </c>
      <c r="B11" s="759"/>
      <c r="C11" s="759"/>
      <c r="D11" s="759"/>
      <c r="E11" s="759"/>
      <c r="F11" s="759"/>
      <c r="G11" s="759"/>
      <c r="H11" s="7"/>
      <c r="I11" s="7"/>
      <c r="J11" s="7"/>
      <c r="K11" s="8"/>
    </row>
    <row r="12" spans="1:11" ht="15.75" thickBot="1">
      <c r="A12" s="765" t="s">
        <v>22</v>
      </c>
      <c r="B12" s="766"/>
      <c r="C12" s="766"/>
      <c r="D12" s="766"/>
      <c r="E12" s="766"/>
      <c r="F12" s="766"/>
      <c r="G12" s="766"/>
      <c r="H12" s="187"/>
      <c r="I12" s="187"/>
      <c r="J12" s="187"/>
      <c r="K12" s="188"/>
    </row>
    <row r="13" spans="1:11" ht="24" customHeight="1" thickBot="1">
      <c r="A13" s="11">
        <v>1</v>
      </c>
      <c r="B13" s="764" t="s">
        <v>23</v>
      </c>
      <c r="C13" s="764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531884682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362436800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279</v>
      </c>
      <c r="F16" s="25"/>
      <c r="G16" s="26"/>
      <c r="H16" s="27" t="e">
        <f>+#REF!</f>
        <v>#REF!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64" t="s">
        <v>35</v>
      </c>
      <c r="C17" s="764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531884682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362436800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279</v>
      </c>
      <c r="F20" s="25"/>
      <c r="G20" s="26"/>
      <c r="H20" s="27">
        <v>164654170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64" t="s">
        <v>36</v>
      </c>
      <c r="C21" s="764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531884682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362436800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279</v>
      </c>
      <c r="F24" s="25"/>
      <c r="G24" s="26"/>
      <c r="H24" s="27">
        <v>164654170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64" t="s">
        <v>38</v>
      </c>
      <c r="C25" s="764"/>
      <c r="D25" s="29"/>
      <c r="E25" s="29"/>
      <c r="F25" s="29"/>
      <c r="G25" s="30"/>
      <c r="H25" s="29"/>
      <c r="I25" s="29"/>
      <c r="J25" s="12"/>
      <c r="K25" s="31"/>
    </row>
    <row r="26" spans="1:11" ht="18.7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35.2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18.7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27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64" t="s">
        <v>50</v>
      </c>
      <c r="C33" s="764"/>
      <c r="D33" s="29"/>
      <c r="E33" s="29"/>
      <c r="F33" s="29"/>
      <c r="G33" s="30"/>
      <c r="H33" s="29"/>
      <c r="I33" s="29"/>
      <c r="J33" s="29"/>
      <c r="K33" s="31"/>
    </row>
    <row r="34" spans="1:11" ht="18.75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279</v>
      </c>
      <c r="F35" s="25"/>
      <c r="G35" s="26"/>
      <c r="H35" s="27" t="e">
        <f>+#REF!</f>
        <v>#REF!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64" t="s">
        <v>57</v>
      </c>
      <c r="C36" s="764"/>
      <c r="D36" s="29"/>
      <c r="E36" s="29"/>
      <c r="F36" s="29"/>
      <c r="G36" s="30"/>
      <c r="H36" s="29"/>
      <c r="I36" s="29"/>
      <c r="J36" s="12"/>
      <c r="K36" s="31"/>
    </row>
    <row r="37" spans="1:11" ht="18.75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64" t="s">
        <v>60</v>
      </c>
      <c r="C38" s="764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/>
      <c r="E39" s="47" t="s">
        <v>61</v>
      </c>
      <c r="F39" s="51"/>
      <c r="G39" s="48"/>
      <c r="H39" s="22"/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/>
      <c r="G40" s="21"/>
      <c r="H40" s="37"/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/>
      <c r="E41" s="42" t="s">
        <v>63</v>
      </c>
      <c r="F41" s="28"/>
      <c r="G41" s="43"/>
      <c r="H41" s="74"/>
      <c r="I41" s="28" t="s">
        <v>28</v>
      </c>
      <c r="J41" s="28" t="s">
        <v>62</v>
      </c>
      <c r="K41" s="28"/>
    </row>
    <row r="42" spans="1:11" ht="15.75" thickBot="1">
      <c r="A42" s="765" t="s">
        <v>64</v>
      </c>
      <c r="B42" s="766"/>
      <c r="C42" s="766"/>
      <c r="D42" s="766"/>
      <c r="E42" s="766"/>
      <c r="F42" s="766"/>
      <c r="G42" s="766"/>
      <c r="H42" s="187"/>
      <c r="I42" s="187"/>
      <c r="J42" s="187"/>
      <c r="K42" s="188"/>
    </row>
    <row r="43" spans="1:11" ht="29.25" customHeight="1" thickBot="1">
      <c r="A43" s="11">
        <v>1</v>
      </c>
      <c r="B43" s="764" t="s">
        <v>65</v>
      </c>
      <c r="C43" s="764"/>
      <c r="D43" s="12"/>
      <c r="E43" s="13"/>
      <c r="F43" s="12"/>
      <c r="G43" s="13"/>
      <c r="H43" s="12"/>
      <c r="I43" s="12"/>
      <c r="J43" s="12"/>
      <c r="K43" s="14"/>
    </row>
    <row r="44" spans="1:11" ht="22.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22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29.2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18.7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64" t="s">
        <v>76</v>
      </c>
      <c r="C49" s="764"/>
      <c r="D49" s="12"/>
      <c r="E49" s="59"/>
      <c r="F49" s="12"/>
      <c r="G49" s="13"/>
      <c r="H49" s="29"/>
      <c r="I49" s="29"/>
      <c r="J49" s="12"/>
      <c r="K49" s="31"/>
    </row>
    <row r="50" spans="1:11" ht="27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12"/>
      <c r="I50" s="46"/>
      <c r="J50" s="51" t="s">
        <v>29</v>
      </c>
      <c r="K50" s="51"/>
    </row>
    <row r="51" spans="1:11" ht="27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35.2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35.2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64" t="s">
        <v>83</v>
      </c>
      <c r="C55" s="764"/>
      <c r="D55" s="29"/>
      <c r="E55" s="60"/>
      <c r="F55" s="29"/>
      <c r="G55" s="30"/>
      <c r="H55" s="29"/>
      <c r="I55" s="29"/>
      <c r="J55" s="29"/>
      <c r="K55" s="31"/>
    </row>
    <row r="56" spans="1:11" ht="18.75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27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58" t="s">
        <v>87</v>
      </c>
      <c r="B59" s="759"/>
      <c r="C59" s="759"/>
      <c r="D59" s="759"/>
      <c r="E59" s="759"/>
      <c r="F59" s="759"/>
      <c r="G59" s="759"/>
      <c r="H59" s="64"/>
      <c r="I59" s="64"/>
      <c r="J59" s="64"/>
      <c r="K59" s="65"/>
    </row>
    <row r="60" spans="1:11" ht="15.75" thickBot="1">
      <c r="A60" s="765" t="s">
        <v>22</v>
      </c>
      <c r="B60" s="766"/>
      <c r="C60" s="766"/>
      <c r="D60" s="766"/>
      <c r="E60" s="766"/>
      <c r="F60" s="766"/>
      <c r="G60" s="766"/>
      <c r="H60" s="187"/>
      <c r="I60" s="187"/>
      <c r="J60" s="187"/>
      <c r="K60" s="188"/>
    </row>
    <row r="61" spans="1:11" ht="19.5" customHeight="1" thickBot="1">
      <c r="A61" s="11">
        <v>1</v>
      </c>
      <c r="B61" s="764" t="s">
        <v>88</v>
      </c>
      <c r="C61" s="764"/>
      <c r="D61" s="12"/>
      <c r="E61" s="13"/>
      <c r="F61" s="12"/>
      <c r="G61" s="13"/>
      <c r="H61" s="12"/>
      <c r="I61" s="12"/>
      <c r="J61" s="12"/>
      <c r="K61" s="14"/>
    </row>
    <row r="62" spans="1:11" ht="18.75" thickBot="1">
      <c r="A62" s="15"/>
      <c r="B62" s="16" t="s">
        <v>24</v>
      </c>
      <c r="C62" s="17" t="s">
        <v>89</v>
      </c>
      <c r="D62" s="18"/>
      <c r="E62" s="19" t="s">
        <v>90</v>
      </c>
      <c r="F62" s="20"/>
      <c r="G62" s="21"/>
      <c r="H62" s="22"/>
      <c r="I62" s="18" t="s">
        <v>28</v>
      </c>
      <c r="J62" s="20" t="s">
        <v>91</v>
      </c>
      <c r="K62" s="20"/>
    </row>
    <row r="63" spans="1:11" ht="27" thickBot="1">
      <c r="A63" s="15"/>
      <c r="B63" s="16" t="s">
        <v>30</v>
      </c>
      <c r="C63" s="17" t="s">
        <v>92</v>
      </c>
      <c r="D63" s="23"/>
      <c r="E63" s="24" t="s">
        <v>93</v>
      </c>
      <c r="F63" s="25"/>
      <c r="G63" s="26"/>
      <c r="H63" s="27"/>
      <c r="I63" s="23" t="s">
        <v>28</v>
      </c>
      <c r="J63" s="25" t="s">
        <v>91</v>
      </c>
      <c r="K63" s="25"/>
    </row>
    <row r="64" spans="1:11" ht="27" thickBot="1">
      <c r="A64" s="15"/>
      <c r="B64" s="16" t="s">
        <v>32</v>
      </c>
      <c r="C64" s="17" t="s">
        <v>94</v>
      </c>
      <c r="D64" s="23"/>
      <c r="E64" s="24" t="s">
        <v>93</v>
      </c>
      <c r="F64" s="25"/>
      <c r="G64" s="26"/>
      <c r="H64" s="27"/>
      <c r="I64" s="23" t="s">
        <v>28</v>
      </c>
      <c r="J64" s="25" t="s">
        <v>91</v>
      </c>
      <c r="K64" s="25"/>
    </row>
    <row r="65" spans="1:11" ht="27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27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65" t="s">
        <v>64</v>
      </c>
      <c r="B67" s="766"/>
      <c r="C67" s="766"/>
      <c r="D67" s="766"/>
      <c r="E67" s="766"/>
      <c r="F67" s="766"/>
      <c r="G67" s="766"/>
      <c r="H67" s="187"/>
      <c r="I67" s="187"/>
      <c r="J67" s="187"/>
      <c r="K67" s="188"/>
    </row>
    <row r="68" spans="1:11" ht="37.5" customHeight="1" thickBot="1">
      <c r="A68" s="15">
        <v>1</v>
      </c>
      <c r="B68" s="756" t="s">
        <v>98</v>
      </c>
      <c r="C68" s="757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56" t="s">
        <v>101</v>
      </c>
      <c r="C69" s="757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56" t="s">
        <v>102</v>
      </c>
      <c r="C70" s="757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58" t="s">
        <v>104</v>
      </c>
      <c r="B71" s="759"/>
      <c r="C71" s="759"/>
      <c r="D71" s="759"/>
      <c r="E71" s="759"/>
      <c r="F71" s="759"/>
      <c r="G71" s="760"/>
      <c r="H71" s="69"/>
      <c r="I71" s="69"/>
      <c r="J71" s="69"/>
      <c r="K71" s="69"/>
    </row>
    <row r="72" spans="1:11" ht="15.75" thickBot="1">
      <c r="A72" s="761" t="s">
        <v>22</v>
      </c>
      <c r="B72" s="762"/>
      <c r="C72" s="762"/>
      <c r="D72" s="762"/>
      <c r="E72" s="762"/>
      <c r="F72" s="762"/>
      <c r="G72" s="762"/>
      <c r="H72" s="762"/>
      <c r="I72" s="762"/>
      <c r="J72" s="762"/>
      <c r="K72" s="763"/>
    </row>
    <row r="73" spans="1:11" ht="15.75" thickBot="1">
      <c r="A73" s="11">
        <v>1</v>
      </c>
      <c r="B73" s="764" t="s">
        <v>105</v>
      </c>
      <c r="C73" s="764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5">
      <c r="A3" t="s">
        <v>4</v>
      </c>
    </row>
    <row r="4" ht="15">
      <c r="A4" t="s">
        <v>5</v>
      </c>
    </row>
    <row r="5" ht="15">
      <c r="A5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136" zoomScaleSheetLayoutView="136" zoomScalePageLayoutView="0" workbookViewId="0" topLeftCell="A1">
      <selection activeCell="G79" sqref="G79"/>
    </sheetView>
  </sheetViews>
  <sheetFormatPr defaultColWidth="11.421875" defaultRowHeight="15"/>
  <sheetData>
    <row r="1" ht="15">
      <c r="A1" s="1" t="s">
        <v>7</v>
      </c>
    </row>
    <row r="2" spans="1:11" ht="15.75" thickBot="1">
      <c r="A2" s="789" t="s">
        <v>8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</row>
    <row r="3" spans="1:11" ht="15">
      <c r="A3" s="790"/>
      <c r="B3" s="791"/>
      <c r="C3" s="791"/>
      <c r="D3" s="791"/>
      <c r="E3" s="791"/>
      <c r="F3" s="791"/>
      <c r="G3" s="791"/>
      <c r="H3" s="791"/>
      <c r="I3" s="791"/>
      <c r="J3" s="791"/>
      <c r="K3" s="792"/>
    </row>
    <row r="4" spans="1:11" ht="15">
      <c r="A4" s="793" t="s">
        <v>2</v>
      </c>
      <c r="B4" s="794"/>
      <c r="C4" s="794"/>
      <c r="D4" s="794"/>
      <c r="E4" s="794"/>
      <c r="F4" s="794"/>
      <c r="G4" s="794"/>
      <c r="H4" s="794"/>
      <c r="I4" s="794"/>
      <c r="J4" s="794"/>
      <c r="K4" s="795"/>
    </row>
    <row r="5" spans="1:11" ht="15">
      <c r="A5" s="793" t="s">
        <v>9</v>
      </c>
      <c r="B5" s="794"/>
      <c r="C5" s="794"/>
      <c r="D5" s="794"/>
      <c r="E5" s="794"/>
      <c r="F5" s="794"/>
      <c r="G5" s="794"/>
      <c r="H5" s="794"/>
      <c r="I5" s="794"/>
      <c r="J5" s="794"/>
      <c r="K5" s="795"/>
    </row>
    <row r="6" spans="1:11" ht="15">
      <c r="A6" s="793" t="e">
        <f>+#REF!</f>
        <v>#REF!</v>
      </c>
      <c r="B6" s="794"/>
      <c r="C6" s="794"/>
      <c r="D6" s="794"/>
      <c r="E6" s="794"/>
      <c r="F6" s="794"/>
      <c r="G6" s="794"/>
      <c r="H6" s="794"/>
      <c r="I6" s="794"/>
      <c r="J6" s="794"/>
      <c r="K6" s="795"/>
    </row>
    <row r="7" spans="1:11" ht="15.75" thickBot="1">
      <c r="A7" s="796"/>
      <c r="B7" s="797"/>
      <c r="C7" s="797"/>
      <c r="D7" s="797"/>
      <c r="E7" s="797"/>
      <c r="F7" s="797"/>
      <c r="G7" s="797"/>
      <c r="H7" s="797"/>
      <c r="I7" s="797"/>
      <c r="J7" s="797"/>
      <c r="K7" s="798"/>
    </row>
    <row r="8" spans="1:11" ht="15.75" thickBot="1">
      <c r="A8" s="767" t="s">
        <v>10</v>
      </c>
      <c r="B8" s="768"/>
      <c r="C8" s="769"/>
      <c r="D8" s="776" t="s">
        <v>11</v>
      </c>
      <c r="E8" s="777"/>
      <c r="F8" s="777"/>
      <c r="G8" s="778"/>
      <c r="H8" s="779" t="s">
        <v>12</v>
      </c>
      <c r="I8" s="778"/>
      <c r="J8" s="780" t="s">
        <v>13</v>
      </c>
      <c r="K8" s="783" t="s">
        <v>14</v>
      </c>
    </row>
    <row r="9" spans="1:11" ht="15.75" thickBot="1">
      <c r="A9" s="770"/>
      <c r="B9" s="771"/>
      <c r="C9" s="772"/>
      <c r="D9" s="786" t="s">
        <v>15</v>
      </c>
      <c r="E9" s="787"/>
      <c r="F9" s="788" t="s">
        <v>16</v>
      </c>
      <c r="G9" s="787"/>
      <c r="H9" s="2"/>
      <c r="I9" s="2"/>
      <c r="J9" s="781"/>
      <c r="K9" s="784"/>
    </row>
    <row r="10" spans="1:11" ht="27" thickBot="1">
      <c r="A10" s="773"/>
      <c r="B10" s="774"/>
      <c r="C10" s="775"/>
      <c r="D10" s="3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82"/>
      <c r="K10" s="785"/>
    </row>
    <row r="11" spans="1:11" ht="15.75" thickBot="1">
      <c r="A11" s="758" t="s">
        <v>21</v>
      </c>
      <c r="B11" s="759"/>
      <c r="C11" s="759"/>
      <c r="D11" s="759"/>
      <c r="E11" s="759"/>
      <c r="F11" s="759"/>
      <c r="G11" s="759"/>
      <c r="H11" s="7"/>
      <c r="I11" s="7"/>
      <c r="J11" s="7"/>
      <c r="K11" s="8"/>
    </row>
    <row r="12" spans="1:11" ht="15.75" thickBot="1">
      <c r="A12" s="765" t="s">
        <v>22</v>
      </c>
      <c r="B12" s="766"/>
      <c r="C12" s="766"/>
      <c r="D12" s="766"/>
      <c r="E12" s="766"/>
      <c r="F12" s="766"/>
      <c r="G12" s="766"/>
      <c r="H12" s="9"/>
      <c r="I12" s="9"/>
      <c r="J12" s="9"/>
      <c r="K12" s="10"/>
    </row>
    <row r="13" spans="1:11" ht="24" customHeight="1" thickBot="1">
      <c r="A13" s="11">
        <v>1</v>
      </c>
      <c r="B13" s="764" t="s">
        <v>23</v>
      </c>
      <c r="C13" s="764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546084682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410376622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34</v>
      </c>
      <c r="F16" s="25"/>
      <c r="G16" s="26"/>
      <c r="H16" s="27">
        <v>314938210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64" t="s">
        <v>35</v>
      </c>
      <c r="C17" s="764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546084682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410376622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34</v>
      </c>
      <c r="F20" s="25"/>
      <c r="G20" s="26"/>
      <c r="H20" s="27">
        <v>314938210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64" t="s">
        <v>36</v>
      </c>
      <c r="C21" s="764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546084682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410376622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34</v>
      </c>
      <c r="F24" s="25"/>
      <c r="G24" s="26"/>
      <c r="H24" s="27">
        <v>314938210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64" t="s">
        <v>38</v>
      </c>
      <c r="C25" s="764"/>
      <c r="D25" s="29"/>
      <c r="E25" s="29"/>
      <c r="F25" s="29"/>
      <c r="G25" s="30"/>
      <c r="H25" s="29"/>
      <c r="I25" s="29"/>
      <c r="J25" s="12"/>
      <c r="K25" s="31"/>
    </row>
    <row r="26" spans="1:11" ht="35.2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84.7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35.2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68.25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64" t="s">
        <v>50</v>
      </c>
      <c r="C33" s="764"/>
      <c r="D33" s="29"/>
      <c r="E33" s="29"/>
      <c r="F33" s="29"/>
      <c r="G33" s="30"/>
      <c r="H33" s="29"/>
      <c r="I33" s="29"/>
      <c r="J33" s="29"/>
      <c r="K33" s="31"/>
    </row>
    <row r="34" spans="1:11" ht="27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34</v>
      </c>
      <c r="F35" s="25"/>
      <c r="G35" s="26"/>
      <c r="H35" s="27">
        <v>67976797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64" t="s">
        <v>57</v>
      </c>
      <c r="C36" s="764"/>
      <c r="D36" s="29"/>
      <c r="E36" s="29"/>
      <c r="F36" s="29"/>
      <c r="G36" s="30"/>
      <c r="H36" s="29"/>
      <c r="I36" s="29"/>
      <c r="J36" s="12"/>
      <c r="K36" s="31"/>
    </row>
    <row r="37" spans="1:11" ht="27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64" t="s">
        <v>60</v>
      </c>
      <c r="C38" s="764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 t="s">
        <v>26</v>
      </c>
      <c r="E39" s="47" t="s">
        <v>61</v>
      </c>
      <c r="F39" s="51"/>
      <c r="G39" s="48"/>
      <c r="H39" s="22">
        <v>546084682</v>
      </c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 t="s">
        <v>110</v>
      </c>
      <c r="G40" s="21"/>
      <c r="H40" s="37">
        <v>0</v>
      </c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 t="s">
        <v>26</v>
      </c>
      <c r="E41" s="42" t="s">
        <v>63</v>
      </c>
      <c r="F41" s="28"/>
      <c r="G41" s="43"/>
      <c r="H41" s="74">
        <v>314938210</v>
      </c>
      <c r="I41" s="28" t="s">
        <v>28</v>
      </c>
      <c r="J41" s="28" t="s">
        <v>62</v>
      </c>
      <c r="K41" s="28"/>
    </row>
    <row r="42" spans="1:11" ht="15.75" thickBot="1">
      <c r="A42" s="765" t="s">
        <v>64</v>
      </c>
      <c r="B42" s="766"/>
      <c r="C42" s="766"/>
      <c r="D42" s="766"/>
      <c r="E42" s="766"/>
      <c r="F42" s="766"/>
      <c r="G42" s="766"/>
      <c r="H42" s="9"/>
      <c r="I42" s="9"/>
      <c r="J42" s="9"/>
      <c r="K42" s="10"/>
    </row>
    <row r="43" spans="1:11" ht="29.25" customHeight="1" thickBot="1">
      <c r="A43" s="11">
        <v>1</v>
      </c>
      <c r="B43" s="764" t="s">
        <v>65</v>
      </c>
      <c r="C43" s="764"/>
      <c r="D43" s="12"/>
      <c r="E43" s="13"/>
      <c r="F43" s="12"/>
      <c r="G43" s="13"/>
      <c r="H43" s="12"/>
      <c r="I43" s="12"/>
      <c r="J43" s="12"/>
      <c r="K43" s="14"/>
    </row>
    <row r="44" spans="1:11" ht="35.2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43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43.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35.2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64" t="s">
        <v>76</v>
      </c>
      <c r="C49" s="764"/>
      <c r="D49" s="12"/>
      <c r="E49" s="59"/>
      <c r="F49" s="12"/>
      <c r="G49" s="13"/>
      <c r="H49" s="29"/>
      <c r="I49" s="29"/>
      <c r="J49" s="12"/>
      <c r="K49" s="31"/>
    </row>
    <row r="50" spans="1:11" ht="68.25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56"/>
      <c r="I50" s="57"/>
      <c r="J50" s="20" t="s">
        <v>29</v>
      </c>
      <c r="K50" s="20"/>
    </row>
    <row r="51" spans="1:11" ht="60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76.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76.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64" t="s">
        <v>83</v>
      </c>
      <c r="C55" s="764"/>
      <c r="D55" s="29"/>
      <c r="E55" s="60"/>
      <c r="F55" s="29"/>
      <c r="G55" s="30"/>
      <c r="H55" s="29"/>
      <c r="I55" s="29"/>
      <c r="J55" s="29"/>
      <c r="K55" s="31"/>
    </row>
    <row r="56" spans="1:11" ht="27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60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58" t="s">
        <v>87</v>
      </c>
      <c r="B59" s="759"/>
      <c r="C59" s="759"/>
      <c r="D59" s="759"/>
      <c r="E59" s="759"/>
      <c r="F59" s="759"/>
      <c r="G59" s="759"/>
      <c r="H59" s="64"/>
      <c r="I59" s="64"/>
      <c r="J59" s="64"/>
      <c r="K59" s="65"/>
    </row>
    <row r="60" spans="1:11" ht="15.75" thickBot="1">
      <c r="A60" s="765" t="s">
        <v>22</v>
      </c>
      <c r="B60" s="766"/>
      <c r="C60" s="766"/>
      <c r="D60" s="766"/>
      <c r="E60" s="766"/>
      <c r="F60" s="766"/>
      <c r="G60" s="766"/>
      <c r="H60" s="9"/>
      <c r="I60" s="9"/>
      <c r="J60" s="9"/>
      <c r="K60" s="10"/>
    </row>
    <row r="61" spans="1:11" ht="19.5" customHeight="1" thickBot="1">
      <c r="A61" s="11">
        <v>1</v>
      </c>
      <c r="B61" s="764" t="s">
        <v>88</v>
      </c>
      <c r="C61" s="764"/>
      <c r="D61" s="12"/>
      <c r="E61" s="13"/>
      <c r="F61" s="12"/>
      <c r="G61" s="13"/>
      <c r="H61" s="12"/>
      <c r="I61" s="12"/>
      <c r="J61" s="12"/>
      <c r="K61" s="14"/>
    </row>
    <row r="62" spans="1:11" ht="35.25" thickBot="1">
      <c r="A62" s="15"/>
      <c r="B62" s="16" t="s">
        <v>24</v>
      </c>
      <c r="C62" s="17" t="s">
        <v>89</v>
      </c>
      <c r="D62" s="18" t="s">
        <v>26</v>
      </c>
      <c r="E62" s="19" t="s">
        <v>90</v>
      </c>
      <c r="F62" s="20"/>
      <c r="G62" s="21"/>
      <c r="H62" s="22">
        <v>546084682</v>
      </c>
      <c r="I62" s="18" t="s">
        <v>28</v>
      </c>
      <c r="J62" s="20" t="s">
        <v>91</v>
      </c>
      <c r="K62" s="20"/>
    </row>
    <row r="63" spans="1:11" ht="51.75" thickBot="1">
      <c r="A63" s="15"/>
      <c r="B63" s="16" t="s">
        <v>30</v>
      </c>
      <c r="C63" s="17" t="s">
        <v>92</v>
      </c>
      <c r="D63" s="23" t="s">
        <v>26</v>
      </c>
      <c r="E63" s="24" t="s">
        <v>93</v>
      </c>
      <c r="F63" s="25"/>
      <c r="G63" s="26"/>
      <c r="H63" s="27">
        <v>410376622</v>
      </c>
      <c r="I63" s="23" t="s">
        <v>28</v>
      </c>
      <c r="J63" s="25" t="s">
        <v>91</v>
      </c>
      <c r="K63" s="25"/>
    </row>
    <row r="64" spans="1:11" ht="51.75" thickBot="1">
      <c r="A64" s="15"/>
      <c r="B64" s="16" t="s">
        <v>32</v>
      </c>
      <c r="C64" s="17" t="s">
        <v>94</v>
      </c>
      <c r="D64" s="23" t="s">
        <v>26</v>
      </c>
      <c r="E64" s="24" t="s">
        <v>93</v>
      </c>
      <c r="F64" s="25"/>
      <c r="G64" s="26"/>
      <c r="H64" s="27">
        <v>331816866</v>
      </c>
      <c r="I64" s="23" t="s">
        <v>28</v>
      </c>
      <c r="J64" s="25" t="s">
        <v>91</v>
      </c>
      <c r="K64" s="25"/>
    </row>
    <row r="65" spans="1:11" ht="51.75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60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65" t="s">
        <v>64</v>
      </c>
      <c r="B67" s="766"/>
      <c r="C67" s="766"/>
      <c r="D67" s="766"/>
      <c r="E67" s="766"/>
      <c r="F67" s="766"/>
      <c r="G67" s="766"/>
      <c r="H67" s="9"/>
      <c r="I67" s="9"/>
      <c r="J67" s="9"/>
      <c r="K67" s="10"/>
    </row>
    <row r="68" spans="1:11" ht="37.5" customHeight="1" thickBot="1">
      <c r="A68" s="15">
        <v>1</v>
      </c>
      <c r="B68" s="756" t="s">
        <v>98</v>
      </c>
      <c r="C68" s="757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56" t="s">
        <v>101</v>
      </c>
      <c r="C69" s="757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56" t="s">
        <v>102</v>
      </c>
      <c r="C70" s="757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58" t="s">
        <v>104</v>
      </c>
      <c r="B71" s="759"/>
      <c r="C71" s="759"/>
      <c r="D71" s="759"/>
      <c r="E71" s="759"/>
      <c r="F71" s="759"/>
      <c r="G71" s="760"/>
      <c r="H71" s="69"/>
      <c r="I71" s="69"/>
      <c r="J71" s="69"/>
      <c r="K71" s="69"/>
    </row>
    <row r="72" spans="1:11" ht="15.75" thickBot="1">
      <c r="A72" s="761" t="s">
        <v>22</v>
      </c>
      <c r="B72" s="762"/>
      <c r="C72" s="762"/>
      <c r="D72" s="762"/>
      <c r="E72" s="762"/>
      <c r="F72" s="762"/>
      <c r="G72" s="762"/>
      <c r="H72" s="762"/>
      <c r="I72" s="762"/>
      <c r="J72" s="762"/>
      <c r="K72" s="763"/>
    </row>
    <row r="73" spans="1:11" ht="15.75" thickBot="1">
      <c r="A73" s="11">
        <v>1</v>
      </c>
      <c r="B73" s="764" t="s">
        <v>105</v>
      </c>
      <c r="C73" s="764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5">
      <c r="A1" s="562" t="s">
        <v>111</v>
      </c>
      <c r="B1" s="563"/>
      <c r="C1" s="563"/>
      <c r="D1" s="563"/>
      <c r="E1" s="563"/>
      <c r="F1" s="563"/>
      <c r="G1" s="563"/>
      <c r="H1" s="564"/>
    </row>
    <row r="2" spans="1:8" ht="15">
      <c r="A2" s="562" t="s">
        <v>230</v>
      </c>
      <c r="B2" s="563"/>
      <c r="C2" s="563"/>
      <c r="D2" s="563"/>
      <c r="E2" s="563"/>
      <c r="F2" s="563"/>
      <c r="G2" s="563"/>
      <c r="H2" s="564"/>
    </row>
    <row r="3" spans="1:8" ht="15">
      <c r="A3" s="562" t="s">
        <v>597</v>
      </c>
      <c r="B3" s="563"/>
      <c r="C3" s="563"/>
      <c r="D3" s="563"/>
      <c r="E3" s="563"/>
      <c r="F3" s="563"/>
      <c r="G3" s="563"/>
      <c r="H3" s="564"/>
    </row>
    <row r="4" spans="1:8" ht="15">
      <c r="A4" s="565" t="s">
        <v>0</v>
      </c>
      <c r="B4" s="566"/>
      <c r="C4" s="566"/>
      <c r="D4" s="566"/>
      <c r="E4" s="566"/>
      <c r="F4" s="566"/>
      <c r="G4" s="566"/>
      <c r="H4" s="567"/>
    </row>
    <row r="5" spans="1:8" ht="45">
      <c r="A5" s="120" t="s">
        <v>231</v>
      </c>
      <c r="B5" s="121" t="s">
        <v>593</v>
      </c>
      <c r="C5" s="121" t="s">
        <v>232</v>
      </c>
      <c r="D5" s="121" t="s">
        <v>233</v>
      </c>
      <c r="E5" s="121" t="s">
        <v>595</v>
      </c>
      <c r="F5" s="122" t="s">
        <v>234</v>
      </c>
      <c r="G5" s="121" t="s">
        <v>235</v>
      </c>
      <c r="H5" s="123" t="s">
        <v>236</v>
      </c>
    </row>
    <row r="6" spans="1:8" ht="15">
      <c r="A6" s="124" t="s">
        <v>237</v>
      </c>
      <c r="B6" s="125"/>
      <c r="C6" s="125"/>
      <c r="D6" s="125"/>
      <c r="E6" s="125"/>
      <c r="F6" s="125"/>
      <c r="G6" s="125"/>
      <c r="H6" s="126"/>
    </row>
    <row r="7" spans="1:8" ht="15">
      <c r="A7" s="127" t="s">
        <v>238</v>
      </c>
      <c r="B7" s="92"/>
      <c r="C7" s="92"/>
      <c r="D7" s="92"/>
      <c r="E7" s="92"/>
      <c r="F7" s="92"/>
      <c r="G7" s="92"/>
      <c r="H7" s="83"/>
    </row>
    <row r="8" spans="1:8" ht="15">
      <c r="A8" s="128" t="s">
        <v>239</v>
      </c>
      <c r="B8" s="92"/>
      <c r="C8" s="92"/>
      <c r="D8" s="92"/>
      <c r="E8" s="92"/>
      <c r="F8" s="92"/>
      <c r="G8" s="92"/>
      <c r="H8" s="83"/>
    </row>
    <row r="9" spans="1:8" ht="15">
      <c r="A9" s="128" t="s">
        <v>240</v>
      </c>
      <c r="B9" s="92"/>
      <c r="C9" s="92"/>
      <c r="D9" s="92"/>
      <c r="E9" s="92"/>
      <c r="F9" s="92"/>
      <c r="G9" s="92"/>
      <c r="H9" s="83"/>
    </row>
    <row r="10" spans="1:8" ht="15">
      <c r="A10" s="128" t="s">
        <v>241</v>
      </c>
      <c r="B10" s="92"/>
      <c r="C10" s="92"/>
      <c r="D10" s="92"/>
      <c r="E10" s="92"/>
      <c r="F10" s="92"/>
      <c r="G10" s="92"/>
      <c r="H10" s="83"/>
    </row>
    <row r="11" spans="1:8" ht="15">
      <c r="A11" s="129" t="s">
        <v>242</v>
      </c>
      <c r="B11" s="92"/>
      <c r="C11" s="92"/>
      <c r="D11" s="92"/>
      <c r="E11" s="92"/>
      <c r="F11" s="92"/>
      <c r="G11" s="92"/>
      <c r="H11" s="83"/>
    </row>
    <row r="12" spans="1:8" ht="15">
      <c r="A12" s="128" t="s">
        <v>243</v>
      </c>
      <c r="B12" s="92"/>
      <c r="C12" s="92"/>
      <c r="D12" s="92"/>
      <c r="E12" s="92"/>
      <c r="F12" s="92"/>
      <c r="G12" s="92"/>
      <c r="H12" s="83"/>
    </row>
    <row r="13" spans="1:8" ht="15">
      <c r="A13" s="128" t="s">
        <v>244</v>
      </c>
      <c r="B13" s="92"/>
      <c r="C13" s="92"/>
      <c r="D13" s="92"/>
      <c r="E13" s="92"/>
      <c r="F13" s="92"/>
      <c r="G13" s="92"/>
      <c r="H13" s="83"/>
    </row>
    <row r="14" spans="1:8" ht="15">
      <c r="A14" s="128" t="s">
        <v>245</v>
      </c>
      <c r="B14" s="92"/>
      <c r="C14" s="92"/>
      <c r="D14" s="92"/>
      <c r="E14" s="92"/>
      <c r="F14" s="92"/>
      <c r="G14" s="92"/>
      <c r="H14" s="83"/>
    </row>
    <row r="15" spans="1:12" ht="15">
      <c r="A15" s="129" t="s">
        <v>246</v>
      </c>
      <c r="B15" s="92">
        <v>40512294</v>
      </c>
      <c r="C15" s="92">
        <v>130400150</v>
      </c>
      <c r="D15" s="92">
        <v>153561431</v>
      </c>
      <c r="E15" s="92">
        <v>0</v>
      </c>
      <c r="F15" s="92">
        <f>+B15+C15-D15+E15</f>
        <v>17351013</v>
      </c>
      <c r="G15" s="92">
        <v>0</v>
      </c>
      <c r="H15" s="83">
        <v>0</v>
      </c>
      <c r="J15" s="190"/>
      <c r="K15" s="162"/>
      <c r="L15" s="162"/>
    </row>
    <row r="16" spans="1:11" ht="22.5">
      <c r="A16" s="130" t="s">
        <v>247</v>
      </c>
      <c r="B16" s="92"/>
      <c r="C16" s="92"/>
      <c r="D16" s="92"/>
      <c r="E16" s="92"/>
      <c r="F16" s="92"/>
      <c r="G16" s="92"/>
      <c r="H16" s="83"/>
      <c r="K16" s="162"/>
    </row>
    <row r="17" spans="1:8" ht="22.5">
      <c r="A17" s="131" t="s">
        <v>248</v>
      </c>
      <c r="B17" s="92"/>
      <c r="C17" s="92"/>
      <c r="D17" s="92"/>
      <c r="E17" s="92"/>
      <c r="F17" s="92"/>
      <c r="G17" s="92"/>
      <c r="H17" s="83"/>
    </row>
    <row r="18" spans="1:11" ht="15">
      <c r="A18" s="132" t="s">
        <v>249</v>
      </c>
      <c r="B18" s="92"/>
      <c r="C18" s="92"/>
      <c r="D18" s="92"/>
      <c r="E18" s="92"/>
      <c r="F18" s="92"/>
      <c r="G18" s="92"/>
      <c r="H18" s="83"/>
      <c r="K18" s="162"/>
    </row>
    <row r="19" spans="1:8" ht="15">
      <c r="A19" s="132" t="s">
        <v>250</v>
      </c>
      <c r="B19" s="92"/>
      <c r="C19" s="92"/>
      <c r="D19" s="92"/>
      <c r="E19" s="92"/>
      <c r="F19" s="92"/>
      <c r="G19" s="92"/>
      <c r="H19" s="83"/>
    </row>
    <row r="20" spans="1:8" ht="15">
      <c r="A20" s="132" t="s">
        <v>251</v>
      </c>
      <c r="B20" s="92"/>
      <c r="C20" s="92"/>
      <c r="D20" s="92"/>
      <c r="E20" s="92"/>
      <c r="F20" s="92"/>
      <c r="G20" s="92"/>
      <c r="H20" s="83"/>
    </row>
    <row r="21" spans="1:8" ht="22.5">
      <c r="A21" s="129" t="s">
        <v>252</v>
      </c>
      <c r="B21" s="92"/>
      <c r="C21" s="92"/>
      <c r="D21" s="92"/>
      <c r="E21" s="92"/>
      <c r="F21" s="92"/>
      <c r="G21" s="92"/>
      <c r="H21" s="83"/>
    </row>
    <row r="22" spans="1:8" ht="15">
      <c r="A22" s="132" t="s">
        <v>253</v>
      </c>
      <c r="B22" s="92"/>
      <c r="C22" s="92"/>
      <c r="D22" s="92"/>
      <c r="E22" s="92"/>
      <c r="F22" s="92"/>
      <c r="G22" s="92"/>
      <c r="H22" s="83"/>
    </row>
    <row r="23" spans="1:8" ht="15">
      <c r="A23" s="132" t="s">
        <v>254</v>
      </c>
      <c r="B23" s="92"/>
      <c r="C23" s="92"/>
      <c r="D23" s="92"/>
      <c r="E23" s="92"/>
      <c r="F23" s="92"/>
      <c r="G23" s="92"/>
      <c r="H23" s="83"/>
    </row>
    <row r="24" spans="1:8" ht="22.5">
      <c r="A24" s="133" t="s">
        <v>255</v>
      </c>
      <c r="B24" s="134"/>
      <c r="C24" s="134"/>
      <c r="D24" s="135"/>
      <c r="E24" s="134"/>
      <c r="F24" s="134"/>
      <c r="G24" s="135"/>
      <c r="H24" s="116"/>
    </row>
    <row r="25" spans="1:8" ht="15">
      <c r="A25" s="75"/>
      <c r="B25" s="136"/>
      <c r="C25" s="136"/>
      <c r="D25" s="75"/>
      <c r="E25" s="136"/>
      <c r="F25" s="136"/>
      <c r="G25" s="75"/>
      <c r="H25" s="75"/>
    </row>
    <row r="26" spans="1:8" ht="37.5" customHeight="1">
      <c r="A26" s="568" t="s">
        <v>256</v>
      </c>
      <c r="B26" s="569"/>
      <c r="C26" s="569"/>
      <c r="D26" s="568"/>
      <c r="E26" s="569"/>
      <c r="F26" s="569"/>
      <c r="G26" s="568"/>
      <c r="H26" s="568"/>
    </row>
    <row r="27" spans="1:8" ht="15">
      <c r="A27" s="137" t="s">
        <v>257</v>
      </c>
      <c r="B27" s="138"/>
      <c r="C27" s="138"/>
      <c r="D27" s="139"/>
      <c r="E27" s="138"/>
      <c r="F27" s="138"/>
      <c r="G27" s="139"/>
      <c r="H27" s="139"/>
    </row>
    <row r="28" spans="1:8" ht="15">
      <c r="A28" s="140"/>
      <c r="B28" s="141"/>
      <c r="C28" s="142"/>
      <c r="D28" s="143"/>
      <c r="E28" s="141"/>
      <c r="F28" s="144"/>
      <c r="G28" s="145"/>
      <c r="H28" s="139"/>
    </row>
    <row r="29" spans="1:8" ht="45">
      <c r="A29" s="146" t="s">
        <v>258</v>
      </c>
      <c r="B29" s="147" t="s">
        <v>259</v>
      </c>
      <c r="C29" s="148" t="s">
        <v>260</v>
      </c>
      <c r="D29" s="149" t="s">
        <v>261</v>
      </c>
      <c r="E29" s="148" t="s">
        <v>262</v>
      </c>
      <c r="F29" s="147" t="s">
        <v>263</v>
      </c>
      <c r="G29" s="150"/>
      <c r="H29" s="139"/>
    </row>
    <row r="30" spans="1:8" ht="22.5">
      <c r="A30" s="151" t="s">
        <v>264</v>
      </c>
      <c r="B30" s="152"/>
      <c r="C30" s="152"/>
      <c r="D30" s="153"/>
      <c r="E30" s="152"/>
      <c r="F30" s="152"/>
      <c r="G30" s="154"/>
      <c r="H30" s="139"/>
    </row>
    <row r="31" spans="1:8" ht="15">
      <c r="A31" s="155" t="s">
        <v>265</v>
      </c>
      <c r="B31" s="156"/>
      <c r="C31" s="156"/>
      <c r="D31" s="157"/>
      <c r="E31" s="156"/>
      <c r="F31" s="156"/>
      <c r="G31" s="154"/>
      <c r="H31" s="139"/>
    </row>
    <row r="32" spans="1:8" ht="15">
      <c r="A32" s="155" t="s">
        <v>266</v>
      </c>
      <c r="B32" s="156"/>
      <c r="C32" s="156"/>
      <c r="D32" s="157"/>
      <c r="E32" s="156"/>
      <c r="F32" s="156"/>
      <c r="G32" s="154"/>
      <c r="H32" s="139"/>
    </row>
    <row r="33" spans="1:8" ht="15">
      <c r="A33" s="158" t="s">
        <v>267</v>
      </c>
      <c r="B33" s="159"/>
      <c r="C33" s="159"/>
      <c r="D33" s="160"/>
      <c r="E33" s="159"/>
      <c r="F33" s="159"/>
      <c r="G33" s="154"/>
      <c r="H33" s="139"/>
    </row>
    <row r="34" spans="1:8" ht="15">
      <c r="A34" s="161"/>
      <c r="B34" s="142"/>
      <c r="C34" s="142"/>
      <c r="D34" s="154"/>
      <c r="E34" s="142"/>
      <c r="F34" s="142"/>
      <c r="G34" s="154"/>
      <c r="H34" s="139"/>
    </row>
    <row r="40" spans="2:7" ht="15">
      <c r="B40" s="76"/>
      <c r="C40" s="181"/>
      <c r="D40" s="162"/>
      <c r="E40" s="76"/>
      <c r="F40" s="76"/>
      <c r="G40" s="76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K6" sqref="K6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5">
      <c r="A1" s="570" t="s">
        <v>111</v>
      </c>
      <c r="B1" s="571"/>
      <c r="C1" s="571"/>
      <c r="D1" s="571"/>
      <c r="E1" s="571"/>
      <c r="F1" s="571"/>
      <c r="G1" s="571"/>
      <c r="H1" s="571"/>
      <c r="I1" s="571"/>
      <c r="J1" s="571"/>
      <c r="K1" s="572"/>
    </row>
    <row r="2" spans="1:11" ht="15">
      <c r="A2" s="570" t="s">
        <v>278</v>
      </c>
      <c r="B2" s="571"/>
      <c r="C2" s="571"/>
      <c r="D2" s="571"/>
      <c r="E2" s="571"/>
      <c r="F2" s="571"/>
      <c r="G2" s="571"/>
      <c r="H2" s="571"/>
      <c r="I2" s="571"/>
      <c r="J2" s="571"/>
      <c r="K2" s="572"/>
    </row>
    <row r="3" spans="1:11" ht="15" customHeight="1">
      <c r="A3" s="570" t="s">
        <v>598</v>
      </c>
      <c r="B3" s="571"/>
      <c r="C3" s="571"/>
      <c r="D3" s="571"/>
      <c r="E3" s="571"/>
      <c r="F3" s="571"/>
      <c r="G3" s="571"/>
      <c r="H3" s="571"/>
      <c r="I3" s="571"/>
      <c r="J3" s="571"/>
      <c r="K3" s="572"/>
    </row>
    <row r="4" spans="1:11" ht="15">
      <c r="A4" s="570" t="s">
        <v>0</v>
      </c>
      <c r="B4" s="571"/>
      <c r="C4" s="571"/>
      <c r="D4" s="571"/>
      <c r="E4" s="571"/>
      <c r="F4" s="571"/>
      <c r="G4" s="571"/>
      <c r="H4" s="571"/>
      <c r="I4" s="571"/>
      <c r="J4" s="571"/>
      <c r="K4" s="572"/>
    </row>
    <row r="5" spans="1:11" ht="78.75">
      <c r="A5" s="167" t="s">
        <v>277</v>
      </c>
      <c r="B5" s="166" t="s">
        <v>276</v>
      </c>
      <c r="C5" s="166" t="s">
        <v>275</v>
      </c>
      <c r="D5" s="166" t="s">
        <v>274</v>
      </c>
      <c r="E5" s="166" t="s">
        <v>273</v>
      </c>
      <c r="F5" s="166" t="s">
        <v>272</v>
      </c>
      <c r="G5" s="166" t="s">
        <v>271</v>
      </c>
      <c r="H5" s="166" t="s">
        <v>270</v>
      </c>
      <c r="I5" s="166" t="s">
        <v>599</v>
      </c>
      <c r="J5" s="166" t="s">
        <v>600</v>
      </c>
      <c r="K5" s="166" t="s">
        <v>601</v>
      </c>
    </row>
    <row r="6" spans="1:11" ht="168.75">
      <c r="A6" s="165" t="s">
        <v>269</v>
      </c>
      <c r="B6" s="164"/>
      <c r="C6" s="164"/>
      <c r="D6" s="164"/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</row>
    <row r="8" spans="1:6" ht="15">
      <c r="A8" t="s">
        <v>268</v>
      </c>
      <c r="B8" s="162"/>
      <c r="C8" s="162"/>
      <c r="E8" s="162"/>
      <c r="F8" s="162"/>
    </row>
    <row r="9" spans="2:6" ht="15">
      <c r="B9" s="162"/>
      <c r="C9" s="162"/>
      <c r="E9" s="162"/>
      <c r="F9" s="162"/>
    </row>
    <row r="10" spans="2:6" ht="15">
      <c r="B10" s="162"/>
      <c r="C10" s="162"/>
      <c r="E10" s="162"/>
      <c r="F10" s="162"/>
    </row>
    <row r="11" spans="2:6" ht="15">
      <c r="B11" s="162"/>
      <c r="C11" s="162"/>
      <c r="E11" s="162"/>
      <c r="F11" s="162"/>
    </row>
    <row r="12" spans="2:6" ht="15">
      <c r="B12" s="162"/>
      <c r="C12" s="162"/>
      <c r="E12" s="162"/>
      <c r="F12" s="162"/>
    </row>
    <row r="13" spans="2:6" ht="15">
      <c r="B13" s="162"/>
      <c r="C13" s="162"/>
      <c r="E13" s="162"/>
      <c r="F13" s="162"/>
    </row>
    <row r="14" spans="2:6" ht="15">
      <c r="B14" s="162"/>
      <c r="C14" s="162"/>
      <c r="E14" s="162"/>
      <c r="F14" s="162"/>
    </row>
    <row r="15" spans="2:6" ht="15">
      <c r="B15" s="162"/>
      <c r="C15" s="162"/>
      <c r="E15" s="162"/>
      <c r="F15" s="162"/>
    </row>
    <row r="16" spans="1:8" ht="15">
      <c r="A16" s="182"/>
      <c r="B16" s="162"/>
      <c r="C16" s="162"/>
      <c r="D16" s="76"/>
      <c r="E16" s="181"/>
      <c r="F16" s="162"/>
      <c r="G16" s="76"/>
      <c r="H16" s="76"/>
    </row>
    <row r="17" spans="2:9" ht="15">
      <c r="B17" s="162"/>
      <c r="C17" s="162"/>
      <c r="D17" s="76"/>
      <c r="E17" s="181"/>
      <c r="F17" s="181"/>
      <c r="G17" s="76"/>
      <c r="H17" s="76"/>
      <c r="I17" s="76"/>
    </row>
    <row r="18" spans="2:9" ht="15">
      <c r="B18" s="162"/>
      <c r="C18" s="162"/>
      <c r="D18" s="76"/>
      <c r="E18" s="181"/>
      <c r="F18" s="181"/>
      <c r="G18" s="76"/>
      <c r="H18" s="76"/>
      <c r="I18" s="76"/>
    </row>
    <row r="19" spans="2:6" ht="15">
      <c r="B19" s="162"/>
      <c r="C19" s="162"/>
      <c r="E19" s="162"/>
      <c r="F19" s="162"/>
    </row>
    <row r="20" spans="2:6" ht="15">
      <c r="B20" s="162"/>
      <c r="C20" s="162"/>
      <c r="E20" s="162"/>
      <c r="F20" s="162"/>
    </row>
    <row r="21" spans="2:6" ht="15">
      <c r="B21" s="162"/>
      <c r="C21" s="162"/>
      <c r="E21" s="162"/>
      <c r="F21" s="162"/>
    </row>
    <row r="22" spans="2:6" ht="15">
      <c r="B22" s="162"/>
      <c r="C22" s="162"/>
      <c r="E22" s="162"/>
      <c r="F22" s="162"/>
    </row>
    <row r="23" spans="5:6" ht="15">
      <c r="E23" s="162"/>
      <c r="F23" s="162"/>
    </row>
    <row r="24" spans="5:6" ht="15">
      <c r="E24" s="162"/>
      <c r="F24" s="162"/>
    </row>
    <row r="25" spans="2:6" ht="15">
      <c r="B25" s="162"/>
      <c r="C25" s="162"/>
      <c r="E25" s="162"/>
      <c r="F25" s="162"/>
    </row>
    <row r="26" spans="2:6" ht="15">
      <c r="B26" s="162"/>
      <c r="C26" s="162"/>
      <c r="E26" s="162"/>
      <c r="F26" s="162"/>
    </row>
    <row r="27" spans="2:6" ht="15">
      <c r="B27" s="162"/>
      <c r="C27" s="162"/>
      <c r="E27" s="162"/>
      <c r="F27" s="162"/>
    </row>
    <row r="28" spans="2:6" ht="15">
      <c r="B28" s="162"/>
      <c r="C28" s="162"/>
      <c r="E28" s="162"/>
      <c r="F28" s="162"/>
    </row>
    <row r="29" spans="2:6" ht="15">
      <c r="B29" s="162"/>
      <c r="C29" s="162"/>
      <c r="E29" s="162"/>
      <c r="F29" s="162"/>
    </row>
    <row r="30" spans="2:6" ht="15">
      <c r="B30" s="162"/>
      <c r="C30" s="162"/>
      <c r="E30" s="162"/>
      <c r="F30" s="162"/>
    </row>
    <row r="31" spans="2:6" ht="15">
      <c r="B31" s="162"/>
      <c r="C31" s="162"/>
      <c r="E31" s="162"/>
      <c r="F31" s="162"/>
    </row>
    <row r="32" spans="2:6" ht="15">
      <c r="B32" s="162"/>
      <c r="C32" s="162"/>
      <c r="E32" s="162"/>
      <c r="F32" s="162"/>
    </row>
    <row r="33" spans="2:6" ht="15">
      <c r="B33" s="162"/>
      <c r="C33" s="162"/>
      <c r="E33" s="162"/>
      <c r="F33" s="162"/>
    </row>
    <row r="34" spans="2:6" ht="15">
      <c r="B34" s="162"/>
      <c r="C34" s="162"/>
      <c r="E34" s="162"/>
      <c r="F34" s="162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view="pageBreakPreview" zoomScaleSheetLayoutView="100" workbookViewId="0" topLeftCell="A1">
      <selection activeCell="D26" sqref="D26:D27"/>
    </sheetView>
  </sheetViews>
  <sheetFormatPr defaultColWidth="11.421875" defaultRowHeight="15"/>
  <cols>
    <col min="2" max="2" width="69.7109375" style="0" bestFit="1" customWidth="1"/>
    <col min="3" max="3" width="13.7109375" style="376" customWidth="1"/>
    <col min="4" max="4" width="15.7109375" style="376" customWidth="1"/>
    <col min="5" max="5" width="13.421875" style="376" customWidth="1"/>
    <col min="6" max="6" width="15.8515625" style="0" bestFit="1" customWidth="1"/>
    <col min="7" max="7" width="16.421875" style="0" bestFit="1" customWidth="1"/>
    <col min="8" max="8" width="15.140625" style="0" bestFit="1" customWidth="1"/>
  </cols>
  <sheetData>
    <row r="1" spans="1:5" ht="15">
      <c r="A1" s="584" t="s">
        <v>2</v>
      </c>
      <c r="B1" s="585"/>
      <c r="C1" s="585"/>
      <c r="D1" s="585"/>
      <c r="E1" s="586"/>
    </row>
    <row r="2" spans="1:5" ht="15">
      <c r="A2" s="587" t="s">
        <v>292</v>
      </c>
      <c r="B2" s="588"/>
      <c r="C2" s="588"/>
      <c r="D2" s="588"/>
      <c r="E2" s="589"/>
    </row>
    <row r="3" spans="1:5" ht="15">
      <c r="A3" s="587" t="s">
        <v>598</v>
      </c>
      <c r="B3" s="588"/>
      <c r="C3" s="588"/>
      <c r="D3" s="588"/>
      <c r="E3" s="589"/>
    </row>
    <row r="4" spans="1:5" ht="15">
      <c r="A4" s="590" t="s">
        <v>0</v>
      </c>
      <c r="B4" s="591"/>
      <c r="C4" s="591"/>
      <c r="D4" s="591"/>
      <c r="E4" s="592"/>
    </row>
    <row r="5" spans="1:5" ht="8.25" customHeight="1">
      <c r="A5" s="337"/>
      <c r="B5" s="337"/>
      <c r="C5" s="338"/>
      <c r="D5" s="338"/>
      <c r="E5" s="338"/>
    </row>
    <row r="6" spans="1:5" ht="15">
      <c r="A6" s="584" t="s">
        <v>1</v>
      </c>
      <c r="B6" s="586"/>
      <c r="C6" s="527" t="s">
        <v>293</v>
      </c>
      <c r="D6" s="593" t="s">
        <v>294</v>
      </c>
      <c r="E6" s="527" t="s">
        <v>295</v>
      </c>
    </row>
    <row r="7" spans="1:5" ht="15">
      <c r="A7" s="590"/>
      <c r="B7" s="592"/>
      <c r="C7" s="528" t="s">
        <v>296</v>
      </c>
      <c r="D7" s="594"/>
      <c r="E7" s="528" t="s">
        <v>297</v>
      </c>
    </row>
    <row r="8" spans="1:5" ht="15">
      <c r="A8" s="339"/>
      <c r="B8" s="340"/>
      <c r="C8" s="341"/>
      <c r="D8" s="341"/>
      <c r="E8" s="341"/>
    </row>
    <row r="9" spans="1:7" ht="15">
      <c r="A9" s="519"/>
      <c r="B9" s="342" t="s">
        <v>298</v>
      </c>
      <c r="C9" s="343">
        <f>SUM(C10:C12)</f>
        <v>540919433.01</v>
      </c>
      <c r="D9" s="343">
        <f>SUM(D10:D12)</f>
        <v>137717756.69</v>
      </c>
      <c r="E9" s="343">
        <f>SUM(E10:E12)</f>
        <v>132152968.69</v>
      </c>
      <c r="F9" s="344"/>
      <c r="G9" s="345"/>
    </row>
    <row r="10" spans="1:6" ht="15">
      <c r="A10" s="519"/>
      <c r="B10" s="346" t="s">
        <v>299</v>
      </c>
      <c r="C10" s="523">
        <f>+'FORMATO 5'!D90</f>
        <v>540919433.01</v>
      </c>
      <c r="D10" s="523">
        <f>+'FORMATO 5'!G48</f>
        <v>136691858.69</v>
      </c>
      <c r="E10" s="523">
        <f>+'FORMATO 5'!H48</f>
        <v>131127070.69</v>
      </c>
      <c r="F10" s="345"/>
    </row>
    <row r="11" spans="1:5" ht="15">
      <c r="A11" s="519"/>
      <c r="B11" s="346" t="s">
        <v>300</v>
      </c>
      <c r="C11" s="523">
        <v>0</v>
      </c>
      <c r="D11" s="523">
        <f>+'FORMATO 5'!G54</f>
        <v>1025898</v>
      </c>
      <c r="E11" s="523">
        <f>+'FORMATO 5'!H54</f>
        <v>1025898</v>
      </c>
    </row>
    <row r="12" spans="1:5" ht="15">
      <c r="A12" s="519"/>
      <c r="B12" s="346" t="s">
        <v>301</v>
      </c>
      <c r="C12" s="523">
        <v>0</v>
      </c>
      <c r="D12" s="523">
        <v>0</v>
      </c>
      <c r="E12" s="523">
        <v>0</v>
      </c>
    </row>
    <row r="13" spans="1:5" ht="15">
      <c r="A13" s="519"/>
      <c r="B13" s="347"/>
      <c r="C13" s="523"/>
      <c r="D13" s="523"/>
      <c r="E13" s="523"/>
    </row>
    <row r="14" spans="1:7" ht="15">
      <c r="A14" s="519"/>
      <c r="B14" s="342" t="s">
        <v>302</v>
      </c>
      <c r="C14" s="343">
        <f>SUM(C15:C16)</f>
        <v>540919433.01</v>
      </c>
      <c r="D14" s="343">
        <f>SUM(D15:D16)</f>
        <v>101833182.53</v>
      </c>
      <c r="E14" s="343">
        <f>SUM(E15:E16)</f>
        <v>96108253.65</v>
      </c>
      <c r="F14" s="162"/>
      <c r="G14" s="348"/>
    </row>
    <row r="15" spans="1:8" ht="15">
      <c r="A15" s="519"/>
      <c r="B15" s="346" t="s">
        <v>303</v>
      </c>
      <c r="C15" s="349">
        <f>+'FORMATO 6A'!C9</f>
        <v>540919433.01</v>
      </c>
      <c r="D15" s="523">
        <f>+'FORMATO 6A'!F9</f>
        <v>101432286.53</v>
      </c>
      <c r="E15" s="523">
        <f>+'FORMATO 6A'!G9</f>
        <v>96108253.65</v>
      </c>
      <c r="F15" s="162"/>
      <c r="G15" s="162"/>
      <c r="H15" s="162"/>
    </row>
    <row r="16" spans="1:5" ht="15">
      <c r="A16" s="519"/>
      <c r="B16" s="346" t="s">
        <v>304</v>
      </c>
      <c r="C16" s="523">
        <v>0</v>
      </c>
      <c r="D16" s="523">
        <f>+'FORMATO 6A'!F90</f>
        <v>400896</v>
      </c>
      <c r="E16" s="523">
        <f>+'FORMATO 6A'!G90</f>
        <v>0</v>
      </c>
    </row>
    <row r="17" spans="1:5" ht="15">
      <c r="A17" s="519"/>
      <c r="B17" s="347"/>
      <c r="C17" s="523"/>
      <c r="D17" s="523"/>
      <c r="E17" s="523"/>
    </row>
    <row r="18" spans="1:5" ht="15">
      <c r="A18" s="519"/>
      <c r="B18" s="350" t="s">
        <v>305</v>
      </c>
      <c r="C18" s="492">
        <v>0</v>
      </c>
      <c r="D18" s="522">
        <v>0</v>
      </c>
      <c r="E18" s="523">
        <v>0</v>
      </c>
    </row>
    <row r="19" spans="1:8" ht="15">
      <c r="A19" s="519"/>
      <c r="B19" s="351" t="s">
        <v>306</v>
      </c>
      <c r="C19" s="492"/>
      <c r="D19" s="522"/>
      <c r="E19" s="523"/>
      <c r="G19" s="344"/>
      <c r="H19" s="344"/>
    </row>
    <row r="20" spans="1:8" ht="15">
      <c r="A20" s="573"/>
      <c r="B20" s="351" t="s">
        <v>307</v>
      </c>
      <c r="C20" s="492"/>
      <c r="D20" s="581"/>
      <c r="E20" s="582"/>
      <c r="G20" s="344"/>
      <c r="H20" s="344"/>
    </row>
    <row r="21" spans="1:8" ht="15">
      <c r="A21" s="573"/>
      <c r="B21" s="346" t="s">
        <v>308</v>
      </c>
      <c r="C21" s="523"/>
      <c r="D21" s="582"/>
      <c r="E21" s="582"/>
      <c r="G21" s="344"/>
      <c r="H21" s="344"/>
    </row>
    <row r="22" spans="1:8" ht="15">
      <c r="A22" s="519"/>
      <c r="B22" s="347"/>
      <c r="C22" s="523"/>
      <c r="D22" s="523"/>
      <c r="E22" s="523"/>
      <c r="G22" s="344"/>
      <c r="H22" s="344"/>
    </row>
    <row r="23" spans="1:6" ht="15">
      <c r="A23" s="573"/>
      <c r="B23" s="352" t="s">
        <v>309</v>
      </c>
      <c r="C23" s="523">
        <f>+C9-C14+C18</f>
        <v>0</v>
      </c>
      <c r="D23" s="524">
        <f>+D9-D14+D18</f>
        <v>35884574.16</v>
      </c>
      <c r="E23" s="524">
        <f>+E9-E14+E18</f>
        <v>36044715.03999999</v>
      </c>
      <c r="F23" s="162"/>
    </row>
    <row r="24" spans="1:5" ht="15">
      <c r="A24" s="573"/>
      <c r="B24" s="342" t="s">
        <v>310</v>
      </c>
      <c r="C24" s="523">
        <f>+C23-C12</f>
        <v>0</v>
      </c>
      <c r="D24" s="524">
        <f>+D23-D12</f>
        <v>35884574.16</v>
      </c>
      <c r="E24" s="524">
        <f>+E23-E12</f>
        <v>36044715.03999999</v>
      </c>
    </row>
    <row r="25" spans="1:5" ht="15">
      <c r="A25" s="573"/>
      <c r="B25" s="347"/>
      <c r="C25" s="523"/>
      <c r="D25" s="524"/>
      <c r="E25" s="524"/>
    </row>
    <row r="26" spans="1:5" ht="15">
      <c r="A26" s="573"/>
      <c r="B26" s="342" t="s">
        <v>311</v>
      </c>
      <c r="C26" s="582">
        <f>+C24-C18</f>
        <v>0</v>
      </c>
      <c r="D26" s="583">
        <f>+D24-D18</f>
        <v>35884574.16</v>
      </c>
      <c r="E26" s="583">
        <f>+E24-E18</f>
        <v>36044715.03999999</v>
      </c>
    </row>
    <row r="27" spans="1:5" ht="15">
      <c r="A27" s="573"/>
      <c r="B27" s="342" t="s">
        <v>312</v>
      </c>
      <c r="C27" s="582"/>
      <c r="D27" s="583"/>
      <c r="E27" s="583"/>
    </row>
    <row r="28" spans="1:5" ht="15">
      <c r="A28" s="519"/>
      <c r="B28" s="342"/>
      <c r="C28" s="521"/>
      <c r="D28" s="521"/>
      <c r="E28" s="521"/>
    </row>
    <row r="29" spans="1:5" ht="15">
      <c r="A29" s="353"/>
      <c r="B29" s="354"/>
      <c r="C29" s="355"/>
      <c r="D29" s="355"/>
      <c r="E29" s="355"/>
    </row>
    <row r="30" spans="1:5" ht="9" customHeight="1">
      <c r="A30" s="356"/>
      <c r="B30" s="357"/>
      <c r="C30" s="358"/>
      <c r="D30" s="358"/>
      <c r="E30" s="358"/>
    </row>
    <row r="31" spans="1:5" s="76" customFormat="1" ht="15">
      <c r="A31" s="577" t="s">
        <v>313</v>
      </c>
      <c r="B31" s="578"/>
      <c r="C31" s="359" t="s">
        <v>3</v>
      </c>
      <c r="D31" s="359" t="s">
        <v>294</v>
      </c>
      <c r="E31" s="360" t="s">
        <v>297</v>
      </c>
    </row>
    <row r="32" spans="1:5" ht="15">
      <c r="A32" s="573"/>
      <c r="B32" s="342" t="s">
        <v>314</v>
      </c>
      <c r="C32" s="361">
        <f>SUM(C33:C34)</f>
        <v>0</v>
      </c>
      <c r="D32" s="361">
        <v>0</v>
      </c>
      <c r="E32" s="361">
        <v>0</v>
      </c>
    </row>
    <row r="33" spans="1:5" ht="15">
      <c r="A33" s="573"/>
      <c r="B33" s="346" t="s">
        <v>315</v>
      </c>
      <c r="C33" s="521"/>
      <c r="D33" s="521"/>
      <c r="E33" s="521"/>
    </row>
    <row r="34" spans="1:5" ht="15">
      <c r="A34" s="573"/>
      <c r="B34" s="346" t="s">
        <v>316</v>
      </c>
      <c r="C34" s="521"/>
      <c r="D34" s="521"/>
      <c r="E34" s="521"/>
    </row>
    <row r="35" spans="1:5" ht="15">
      <c r="A35" s="519"/>
      <c r="B35" s="347"/>
      <c r="C35" s="521"/>
      <c r="D35" s="521"/>
      <c r="E35" s="521"/>
    </row>
    <row r="36" spans="1:5" ht="15">
      <c r="A36" s="519"/>
      <c r="B36" s="342" t="s">
        <v>317</v>
      </c>
      <c r="C36" s="361">
        <f>+C26+C32</f>
        <v>0</v>
      </c>
      <c r="D36" s="362">
        <f>+D26+D32</f>
        <v>35884574.16</v>
      </c>
      <c r="E36" s="362">
        <f>+E26+E32</f>
        <v>36044715.03999999</v>
      </c>
    </row>
    <row r="37" spans="1:5" ht="15">
      <c r="A37" s="519"/>
      <c r="B37" s="342"/>
      <c r="C37" s="521"/>
      <c r="D37" s="521"/>
      <c r="E37" s="521"/>
    </row>
    <row r="38" spans="1:5" ht="9.75" customHeight="1">
      <c r="A38" s="356"/>
      <c r="B38" s="357"/>
      <c r="C38" s="358"/>
      <c r="D38" s="358"/>
      <c r="E38" s="358"/>
    </row>
    <row r="39" spans="1:5" s="76" customFormat="1" ht="15">
      <c r="A39" s="577" t="s">
        <v>313</v>
      </c>
      <c r="B39" s="578"/>
      <c r="C39" s="359" t="s">
        <v>3</v>
      </c>
      <c r="D39" s="359" t="s">
        <v>294</v>
      </c>
      <c r="E39" s="360" t="s">
        <v>297</v>
      </c>
    </row>
    <row r="40" spans="1:5" ht="15">
      <c r="A40" s="519"/>
      <c r="B40" s="342" t="s">
        <v>318</v>
      </c>
      <c r="C40" s="361">
        <f>SUM(C41:C42)</f>
        <v>0</v>
      </c>
      <c r="D40" s="361">
        <f>SUM(D41:D42)</f>
        <v>0</v>
      </c>
      <c r="E40" s="361">
        <f>SUM(E41:E42)</f>
        <v>0</v>
      </c>
    </row>
    <row r="41" spans="1:5" ht="15">
      <c r="A41" s="573"/>
      <c r="B41" s="346" t="s">
        <v>319</v>
      </c>
      <c r="C41" s="521"/>
      <c r="D41" s="580"/>
      <c r="E41" s="580"/>
    </row>
    <row r="42" spans="1:5" ht="15">
      <c r="A42" s="573"/>
      <c r="B42" s="346" t="s">
        <v>320</v>
      </c>
      <c r="C42" s="521"/>
      <c r="D42" s="580"/>
      <c r="E42" s="580"/>
    </row>
    <row r="43" spans="1:5" ht="15">
      <c r="A43" s="573"/>
      <c r="B43" s="346" t="s">
        <v>321</v>
      </c>
      <c r="C43" s="521"/>
      <c r="D43" s="580"/>
      <c r="E43" s="580"/>
    </row>
    <row r="44" spans="1:5" ht="15">
      <c r="A44" s="573"/>
      <c r="B44" s="342" t="s">
        <v>322</v>
      </c>
      <c r="C44" s="361">
        <f>SUM(C45:C46)</f>
        <v>0</v>
      </c>
      <c r="D44" s="361">
        <f>SUM(D45:D46)</f>
        <v>0</v>
      </c>
      <c r="E44" s="361">
        <f>SUM(E45:E46)</f>
        <v>0</v>
      </c>
    </row>
    <row r="45" spans="1:5" ht="15">
      <c r="A45" s="573"/>
      <c r="B45" s="346" t="s">
        <v>323</v>
      </c>
      <c r="C45" s="521"/>
      <c r="D45" s="521"/>
      <c r="E45" s="521"/>
    </row>
    <row r="46" spans="1:5" ht="15">
      <c r="A46" s="573"/>
      <c r="B46" s="346" t="s">
        <v>324</v>
      </c>
      <c r="C46" s="521"/>
      <c r="D46" s="521"/>
      <c r="E46" s="521"/>
    </row>
    <row r="47" spans="1:5" ht="15">
      <c r="A47" s="519"/>
      <c r="B47" s="347"/>
      <c r="C47" s="521"/>
      <c r="D47" s="521"/>
      <c r="E47" s="521"/>
    </row>
    <row r="48" spans="1:5" ht="15" customHeight="1">
      <c r="A48" s="519"/>
      <c r="B48" s="352" t="s">
        <v>325</v>
      </c>
      <c r="C48" s="361">
        <f>+C40-C44</f>
        <v>0</v>
      </c>
      <c r="D48" s="361">
        <f>+D40+D44</f>
        <v>0</v>
      </c>
      <c r="E48" s="361">
        <f>+E40+E44</f>
        <v>0</v>
      </c>
    </row>
    <row r="49" spans="1:5" ht="9.75" customHeight="1">
      <c r="A49" s="356"/>
      <c r="B49" s="357"/>
      <c r="C49" s="358"/>
      <c r="D49" s="358"/>
      <c r="E49" s="358"/>
    </row>
    <row r="50" spans="1:5" s="76" customFormat="1" ht="15">
      <c r="A50" s="577" t="s">
        <v>313</v>
      </c>
      <c r="B50" s="578"/>
      <c r="C50" s="359" t="s">
        <v>3</v>
      </c>
      <c r="D50" s="359" t="s">
        <v>294</v>
      </c>
      <c r="E50" s="360" t="s">
        <v>297</v>
      </c>
    </row>
    <row r="51" spans="1:5" ht="15">
      <c r="A51" s="573"/>
      <c r="B51" s="579" t="s">
        <v>299</v>
      </c>
      <c r="C51" s="575">
        <f>+C10</f>
        <v>540919433.01</v>
      </c>
      <c r="D51" s="575">
        <f>+D10</f>
        <v>136691858.69</v>
      </c>
      <c r="E51" s="575">
        <f>+E10</f>
        <v>131127070.69</v>
      </c>
    </row>
    <row r="52" spans="1:5" ht="15">
      <c r="A52" s="573"/>
      <c r="B52" s="579"/>
      <c r="C52" s="576"/>
      <c r="D52" s="576"/>
      <c r="E52" s="576"/>
    </row>
    <row r="53" spans="1:5" ht="22.5">
      <c r="A53" s="573"/>
      <c r="B53" s="552" t="s">
        <v>326</v>
      </c>
      <c r="C53" s="521">
        <f>+C54+C55</f>
        <v>0</v>
      </c>
      <c r="D53" s="521">
        <v>0</v>
      </c>
      <c r="E53" s="521">
        <v>0</v>
      </c>
    </row>
    <row r="54" spans="1:5" ht="15">
      <c r="A54" s="573"/>
      <c r="B54" s="363" t="s">
        <v>327</v>
      </c>
      <c r="C54" s="521">
        <v>0</v>
      </c>
      <c r="D54" s="521">
        <v>0</v>
      </c>
      <c r="E54" s="521">
        <v>0</v>
      </c>
    </row>
    <row r="55" spans="1:5" ht="15">
      <c r="A55" s="573"/>
      <c r="B55" s="363" t="s">
        <v>323</v>
      </c>
      <c r="C55" s="521">
        <v>0</v>
      </c>
      <c r="D55" s="521">
        <v>0</v>
      </c>
      <c r="E55" s="521">
        <v>0</v>
      </c>
    </row>
    <row r="56" spans="1:5" ht="15">
      <c r="A56" s="573"/>
      <c r="B56" s="364"/>
      <c r="C56" s="521"/>
      <c r="D56" s="521"/>
      <c r="E56" s="521"/>
    </row>
    <row r="57" spans="1:5" ht="15">
      <c r="A57" s="519"/>
      <c r="B57" s="365" t="s">
        <v>303</v>
      </c>
      <c r="C57" s="521">
        <f>+C15</f>
        <v>540919433.01</v>
      </c>
      <c r="D57" s="521">
        <f>+D15</f>
        <v>101432286.53</v>
      </c>
      <c r="E57" s="521">
        <f>+E15</f>
        <v>96108253.65</v>
      </c>
    </row>
    <row r="58" spans="1:5" ht="15">
      <c r="A58" s="519"/>
      <c r="B58" s="366"/>
      <c r="C58" s="521"/>
      <c r="D58" s="521"/>
      <c r="E58" s="521"/>
    </row>
    <row r="59" spans="1:5" ht="15">
      <c r="A59" s="519"/>
      <c r="B59" s="365" t="s">
        <v>306</v>
      </c>
      <c r="C59" s="367"/>
      <c r="D59" s="521">
        <v>0</v>
      </c>
      <c r="E59" s="521">
        <v>0</v>
      </c>
    </row>
    <row r="60" spans="1:5" ht="15">
      <c r="A60" s="519"/>
      <c r="B60" s="366"/>
      <c r="C60" s="521"/>
      <c r="D60" s="521"/>
      <c r="E60" s="521"/>
    </row>
    <row r="61" spans="1:5" ht="15">
      <c r="A61" s="573"/>
      <c r="B61" s="368" t="s">
        <v>328</v>
      </c>
      <c r="C61" s="521">
        <f>+C51+C53-C57-+C59</f>
        <v>0</v>
      </c>
      <c r="D61" s="369">
        <f>+D51+D53-D57-+D59</f>
        <v>35259572.16</v>
      </c>
      <c r="E61" s="369">
        <f>+E51+E53-E57-+E59</f>
        <v>35018817.03999999</v>
      </c>
    </row>
    <row r="62" spans="1:5" ht="15">
      <c r="A62" s="573"/>
      <c r="B62" s="368" t="s">
        <v>329</v>
      </c>
      <c r="C62" s="521">
        <f>+C51-C57</f>
        <v>0</v>
      </c>
      <c r="D62" s="369">
        <f>+D51-D57</f>
        <v>35259572.16</v>
      </c>
      <c r="E62" s="369">
        <f>+E51-E57</f>
        <v>35018817.03999999</v>
      </c>
    </row>
    <row r="63" spans="1:5" ht="15">
      <c r="A63" s="573"/>
      <c r="B63" s="368" t="s">
        <v>330</v>
      </c>
      <c r="C63" s="523"/>
      <c r="D63" s="523"/>
      <c r="E63" s="523"/>
    </row>
    <row r="64" spans="1:5" ht="10.5" customHeight="1">
      <c r="A64" s="356"/>
      <c r="B64" s="357"/>
      <c r="C64" s="358"/>
      <c r="D64" s="358"/>
      <c r="E64" s="358"/>
    </row>
    <row r="65" spans="1:5" s="76" customFormat="1" ht="15">
      <c r="A65" s="577" t="s">
        <v>313</v>
      </c>
      <c r="B65" s="578"/>
      <c r="C65" s="359" t="s">
        <v>3</v>
      </c>
      <c r="D65" s="359" t="s">
        <v>294</v>
      </c>
      <c r="E65" s="360" t="s">
        <v>297</v>
      </c>
    </row>
    <row r="66" spans="1:5" ht="15">
      <c r="A66" s="573"/>
      <c r="B66" s="370" t="s">
        <v>300</v>
      </c>
      <c r="C66" s="521">
        <f>+C11</f>
        <v>0</v>
      </c>
      <c r="D66" s="521">
        <f>+D11</f>
        <v>1025898</v>
      </c>
      <c r="E66" s="521">
        <f>+E11</f>
        <v>1025898</v>
      </c>
    </row>
    <row r="67" spans="1:5" ht="15">
      <c r="A67" s="573"/>
      <c r="B67" s="370"/>
      <c r="C67" s="521"/>
      <c r="D67" s="521"/>
      <c r="E67" s="521"/>
    </row>
    <row r="68" spans="1:5" ht="15">
      <c r="A68" s="573"/>
      <c r="B68" s="520" t="s">
        <v>331</v>
      </c>
      <c r="C68" s="521">
        <f>+C70+C72</f>
        <v>0</v>
      </c>
      <c r="D68" s="521">
        <f>+D70+D72</f>
        <v>0</v>
      </c>
      <c r="E68" s="521">
        <f>+E70+E72</f>
        <v>0</v>
      </c>
    </row>
    <row r="69" spans="1:5" ht="15">
      <c r="A69" s="573"/>
      <c r="B69" s="520" t="s">
        <v>332</v>
      </c>
      <c r="C69" s="521"/>
      <c r="D69" s="521"/>
      <c r="E69" s="521"/>
    </row>
    <row r="70" spans="1:5" ht="15">
      <c r="A70" s="573"/>
      <c r="B70" s="363" t="s">
        <v>333</v>
      </c>
      <c r="C70" s="521">
        <v>0</v>
      </c>
      <c r="D70" s="521">
        <v>0</v>
      </c>
      <c r="E70" s="521">
        <v>0</v>
      </c>
    </row>
    <row r="71" spans="1:5" ht="15">
      <c r="A71" s="573"/>
      <c r="B71" s="363" t="s">
        <v>321</v>
      </c>
      <c r="C71" s="521"/>
      <c r="D71" s="521"/>
      <c r="E71" s="521"/>
    </row>
    <row r="72" spans="1:5" ht="15">
      <c r="A72" s="573"/>
      <c r="B72" s="363" t="s">
        <v>324</v>
      </c>
      <c r="C72" s="521">
        <v>0</v>
      </c>
      <c r="D72" s="521">
        <v>0</v>
      </c>
      <c r="E72" s="521">
        <v>0</v>
      </c>
    </row>
    <row r="73" spans="1:5" ht="15">
      <c r="A73" s="573"/>
      <c r="B73" s="364"/>
      <c r="C73" s="521"/>
      <c r="D73" s="521"/>
      <c r="E73" s="521"/>
    </row>
    <row r="74" spans="1:5" ht="15">
      <c r="A74" s="519"/>
      <c r="B74" s="365" t="s">
        <v>304</v>
      </c>
      <c r="C74" s="521">
        <f>+C16</f>
        <v>0</v>
      </c>
      <c r="D74" s="521">
        <f>+D16</f>
        <v>400896</v>
      </c>
      <c r="E74" s="521">
        <f>+E16</f>
        <v>0</v>
      </c>
    </row>
    <row r="75" spans="1:5" ht="15">
      <c r="A75" s="519"/>
      <c r="B75" s="366"/>
      <c r="C75" s="521"/>
      <c r="D75" s="521"/>
      <c r="E75" s="521"/>
    </row>
    <row r="76" spans="1:5" ht="15">
      <c r="A76" s="519"/>
      <c r="B76" s="365" t="s">
        <v>334</v>
      </c>
      <c r="C76" s="367"/>
      <c r="D76" s="521">
        <v>0</v>
      </c>
      <c r="E76" s="521">
        <v>0</v>
      </c>
    </row>
    <row r="77" spans="1:5" ht="15">
      <c r="A77" s="519"/>
      <c r="B77" s="366"/>
      <c r="C77" s="521"/>
      <c r="D77" s="521"/>
      <c r="E77" s="521"/>
    </row>
    <row r="78" spans="1:5" ht="15">
      <c r="A78" s="573"/>
      <c r="B78" s="368" t="s">
        <v>335</v>
      </c>
      <c r="C78" s="521">
        <f>+C66+C68-C74+C76</f>
        <v>0</v>
      </c>
      <c r="D78" s="521">
        <f>+D66+D68-D74+D76</f>
        <v>625002</v>
      </c>
      <c r="E78" s="521">
        <f>+E66+E68-E74+E76</f>
        <v>1025898</v>
      </c>
    </row>
    <row r="79" spans="1:5" ht="15">
      <c r="A79" s="573"/>
      <c r="B79" s="368" t="s">
        <v>336</v>
      </c>
      <c r="C79" s="521">
        <f>+C78-C68</f>
        <v>0</v>
      </c>
      <c r="D79" s="521">
        <f>+D78-D68</f>
        <v>625002</v>
      </c>
      <c r="E79" s="521">
        <f>+E78-E68</f>
        <v>1025898</v>
      </c>
    </row>
    <row r="80" spans="1:5" ht="15">
      <c r="A80" s="573"/>
      <c r="B80" s="368" t="s">
        <v>337</v>
      </c>
      <c r="C80" s="521"/>
      <c r="D80" s="521"/>
      <c r="E80" s="521"/>
    </row>
    <row r="81" spans="1:5" ht="15">
      <c r="A81" s="574"/>
      <c r="B81" s="371"/>
      <c r="C81" s="372"/>
      <c r="D81" s="372"/>
      <c r="E81" s="372"/>
    </row>
    <row r="82" spans="1:5" ht="15">
      <c r="A82" s="373"/>
      <c r="B82" s="374"/>
      <c r="C82" s="375"/>
      <c r="D82" s="375"/>
      <c r="E82" s="375"/>
    </row>
    <row r="83" spans="1:5" ht="15">
      <c r="A83" s="373"/>
      <c r="B83" s="374"/>
      <c r="C83" s="375"/>
      <c r="D83" s="375"/>
      <c r="E83" s="375"/>
    </row>
    <row r="87" ht="15"/>
    <row r="88" ht="15"/>
    <row r="89" ht="15"/>
  </sheetData>
  <sheetProtection/>
  <mergeCells count="33">
    <mergeCell ref="A1:E1"/>
    <mergeCell ref="A2:E2"/>
    <mergeCell ref="A3:E3"/>
    <mergeCell ref="A4:E4"/>
    <mergeCell ref="A6:B7"/>
    <mergeCell ref="D6:D7"/>
    <mergeCell ref="A20:A21"/>
    <mergeCell ref="D20:D21"/>
    <mergeCell ref="E20:E21"/>
    <mergeCell ref="A23:A25"/>
    <mergeCell ref="A26:A27"/>
    <mergeCell ref="C26:C27"/>
    <mergeCell ref="D26:D27"/>
    <mergeCell ref="E26:E27"/>
    <mergeCell ref="A31:B31"/>
    <mergeCell ref="A32:A34"/>
    <mergeCell ref="A39:B39"/>
    <mergeCell ref="A41:A43"/>
    <mergeCell ref="D41:D43"/>
    <mergeCell ref="E41:E43"/>
    <mergeCell ref="A44:A46"/>
    <mergeCell ref="A50:B50"/>
    <mergeCell ref="A51:A52"/>
    <mergeCell ref="B51:B52"/>
    <mergeCell ref="C51:C52"/>
    <mergeCell ref="D51:D52"/>
    <mergeCell ref="A78:A81"/>
    <mergeCell ref="E51:E52"/>
    <mergeCell ref="A53:A56"/>
    <mergeCell ref="A61:A63"/>
    <mergeCell ref="A65:B65"/>
    <mergeCell ref="A66:A67"/>
    <mergeCell ref="A68:A73"/>
  </mergeCells>
  <printOptions horizontalCentered="1"/>
  <pageMargins left="0.7" right="0.7" top="0.75" bottom="0.75" header="0.3" footer="0.3"/>
  <pageSetup fitToHeight="1" fitToWidth="1"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showGridLines="0" view="pageBreakPreview" zoomScale="130" zoomScaleSheetLayoutView="130" zoomScalePageLayoutView="0" workbookViewId="0" topLeftCell="A1">
      <selection activeCell="D26" sqref="D26:D27"/>
    </sheetView>
  </sheetViews>
  <sheetFormatPr defaultColWidth="11.421875" defaultRowHeight="15"/>
  <cols>
    <col min="3" max="3" width="27.140625" style="0" bestFit="1" customWidth="1"/>
    <col min="4" max="4" width="12.140625" style="395" customWidth="1"/>
    <col min="5" max="5" width="11.7109375" style="395" customWidth="1"/>
    <col min="6" max="6" width="12.00390625" style="395" customWidth="1"/>
    <col min="7" max="7" width="13.8515625" style="395" bestFit="1" customWidth="1"/>
    <col min="8" max="8" width="11.00390625" style="395" customWidth="1"/>
    <col min="9" max="9" width="10.8515625" style="395" customWidth="1"/>
    <col min="10" max="10" width="15.140625" style="0" bestFit="1" customWidth="1"/>
    <col min="11" max="11" width="16.28125" style="0" bestFit="1" customWidth="1"/>
  </cols>
  <sheetData>
    <row r="1" spans="1:9" ht="15">
      <c r="A1" s="626" t="str">
        <f>+'FORMATO 4'!A1:E1</f>
        <v>COLEGIO DE ESTUDIOS CIENTÍFICOS Y TECNOLÓGICOS DEL ESTADO DE TLAXCALA</v>
      </c>
      <c r="B1" s="627"/>
      <c r="C1" s="627"/>
      <c r="D1" s="627"/>
      <c r="E1" s="627"/>
      <c r="F1" s="627"/>
      <c r="G1" s="627"/>
      <c r="H1" s="627"/>
      <c r="I1" s="628"/>
    </row>
    <row r="2" spans="1:9" ht="15">
      <c r="A2" s="629" t="s">
        <v>338</v>
      </c>
      <c r="B2" s="630"/>
      <c r="C2" s="630"/>
      <c r="D2" s="630"/>
      <c r="E2" s="630"/>
      <c r="F2" s="630"/>
      <c r="G2" s="630"/>
      <c r="H2" s="630"/>
      <c r="I2" s="631"/>
    </row>
    <row r="3" spans="1:9" ht="15">
      <c r="A3" s="629" t="str">
        <f>+'FORMATO 4'!A3</f>
        <v>Del 1 de enero al 31 de marzo de 2022</v>
      </c>
      <c r="B3" s="630"/>
      <c r="C3" s="630"/>
      <c r="D3" s="630"/>
      <c r="E3" s="630"/>
      <c r="F3" s="630"/>
      <c r="G3" s="630"/>
      <c r="H3" s="630"/>
      <c r="I3" s="631"/>
    </row>
    <row r="4" spans="1:9" ht="15">
      <c r="A4" s="632" t="s">
        <v>0</v>
      </c>
      <c r="B4" s="633"/>
      <c r="C4" s="633"/>
      <c r="D4" s="633"/>
      <c r="E4" s="633"/>
      <c r="F4" s="633"/>
      <c r="G4" s="633"/>
      <c r="H4" s="633"/>
      <c r="I4" s="634"/>
    </row>
    <row r="5" spans="1:9" ht="15">
      <c r="A5" s="635"/>
      <c r="B5" s="636"/>
      <c r="C5" s="637"/>
      <c r="D5" s="638" t="s">
        <v>339</v>
      </c>
      <c r="E5" s="639"/>
      <c r="F5" s="639"/>
      <c r="G5" s="639"/>
      <c r="H5" s="640"/>
      <c r="I5" s="618" t="s">
        <v>340</v>
      </c>
    </row>
    <row r="6" spans="1:9" ht="15">
      <c r="A6" s="642" t="s">
        <v>313</v>
      </c>
      <c r="B6" s="643"/>
      <c r="C6" s="644"/>
      <c r="D6" s="618" t="s">
        <v>341</v>
      </c>
      <c r="E6" s="534" t="s">
        <v>342</v>
      </c>
      <c r="F6" s="618" t="s">
        <v>343</v>
      </c>
      <c r="G6" s="618" t="s">
        <v>294</v>
      </c>
      <c r="H6" s="618" t="s">
        <v>344</v>
      </c>
      <c r="I6" s="641"/>
    </row>
    <row r="7" spans="1:9" ht="15">
      <c r="A7" s="620" t="s">
        <v>345</v>
      </c>
      <c r="B7" s="621"/>
      <c r="C7" s="622"/>
      <c r="D7" s="619"/>
      <c r="E7" s="535" t="s">
        <v>346</v>
      </c>
      <c r="F7" s="619"/>
      <c r="G7" s="619"/>
      <c r="H7" s="619"/>
      <c r="I7" s="619"/>
    </row>
    <row r="8" spans="1:9" ht="15">
      <c r="A8" s="623"/>
      <c r="B8" s="624"/>
      <c r="C8" s="625"/>
      <c r="D8" s="377"/>
      <c r="E8" s="377"/>
      <c r="F8" s="377"/>
      <c r="G8" s="377"/>
      <c r="H8" s="377"/>
      <c r="I8" s="377"/>
    </row>
    <row r="9" spans="1:9" ht="15">
      <c r="A9" s="604" t="s">
        <v>347</v>
      </c>
      <c r="B9" s="605"/>
      <c r="C9" s="597"/>
      <c r="D9" s="378"/>
      <c r="E9" s="378"/>
      <c r="F9" s="378"/>
      <c r="G9" s="378"/>
      <c r="H9" s="378"/>
      <c r="I9" s="378"/>
    </row>
    <row r="10" spans="1:9" ht="15">
      <c r="A10" s="531"/>
      <c r="B10" s="601" t="s">
        <v>348</v>
      </c>
      <c r="C10" s="602"/>
      <c r="D10" s="378"/>
      <c r="E10" s="378"/>
      <c r="F10" s="378"/>
      <c r="G10" s="378"/>
      <c r="H10" s="378"/>
      <c r="I10" s="378"/>
    </row>
    <row r="11" spans="1:9" ht="15">
      <c r="A11" s="531"/>
      <c r="B11" s="601" t="s">
        <v>349</v>
      </c>
      <c r="C11" s="602"/>
      <c r="D11" s="378"/>
      <c r="E11" s="378"/>
      <c r="F11" s="378"/>
      <c r="G11" s="378"/>
      <c r="H11" s="378"/>
      <c r="I11" s="378"/>
    </row>
    <row r="12" spans="1:9" ht="15">
      <c r="A12" s="531"/>
      <c r="B12" s="601" t="s">
        <v>350</v>
      </c>
      <c r="C12" s="602"/>
      <c r="D12" s="378"/>
      <c r="E12" s="378"/>
      <c r="F12" s="378"/>
      <c r="G12" s="378"/>
      <c r="H12" s="378"/>
      <c r="I12" s="378"/>
    </row>
    <row r="13" spans="1:9" ht="15">
      <c r="A13" s="531"/>
      <c r="B13" s="601" t="s">
        <v>351</v>
      </c>
      <c r="C13" s="602"/>
      <c r="D13" s="378"/>
      <c r="E13" s="378"/>
      <c r="F13" s="378"/>
      <c r="G13" s="378"/>
      <c r="H13" s="378"/>
      <c r="I13" s="378"/>
    </row>
    <row r="14" spans="1:9" ht="15">
      <c r="A14" s="531"/>
      <c r="B14" s="601" t="s">
        <v>352</v>
      </c>
      <c r="C14" s="602"/>
      <c r="D14" s="378">
        <v>0</v>
      </c>
      <c r="E14" s="378">
        <f>8985.96+3041.31</f>
        <v>12027.269999999999</v>
      </c>
      <c r="F14" s="378">
        <f>+D14+E14</f>
        <v>12027.269999999999</v>
      </c>
      <c r="G14" s="378">
        <f>+E14</f>
        <v>12027.269999999999</v>
      </c>
      <c r="H14" s="378">
        <f>+G14</f>
        <v>12027.269999999999</v>
      </c>
      <c r="I14" s="529">
        <f>+H14-D14</f>
        <v>12027.269999999999</v>
      </c>
    </row>
    <row r="15" spans="1:11" ht="15">
      <c r="A15" s="531"/>
      <c r="B15" s="601" t="s">
        <v>353</v>
      </c>
      <c r="C15" s="602"/>
      <c r="D15" s="378"/>
      <c r="E15" s="378"/>
      <c r="F15" s="378">
        <v>0</v>
      </c>
      <c r="G15" s="378">
        <f>+E15</f>
        <v>0</v>
      </c>
      <c r="H15" s="378">
        <f>+G15</f>
        <v>0</v>
      </c>
      <c r="I15" s="529">
        <f>+H15-D15</f>
        <v>0</v>
      </c>
      <c r="K15" s="488"/>
    </row>
    <row r="16" spans="1:11" ht="15">
      <c r="A16" s="531"/>
      <c r="B16" s="601" t="s">
        <v>354</v>
      </c>
      <c r="C16" s="602"/>
      <c r="D16" s="378"/>
      <c r="E16" s="378">
        <v>12.92</v>
      </c>
      <c r="F16" s="378">
        <f>+D16+E16</f>
        <v>12.92</v>
      </c>
      <c r="G16" s="378">
        <f>+E16</f>
        <v>12.92</v>
      </c>
      <c r="H16" s="378">
        <f>+G16</f>
        <v>12.92</v>
      </c>
      <c r="I16" s="529">
        <f>+H16-D16</f>
        <v>12.92</v>
      </c>
      <c r="K16" s="488"/>
    </row>
    <row r="17" spans="1:9" ht="15">
      <c r="A17" s="603"/>
      <c r="B17" s="601" t="s">
        <v>355</v>
      </c>
      <c r="C17" s="602"/>
      <c r="D17" s="617">
        <f>SUM(D19:D32)</f>
        <v>0</v>
      </c>
      <c r="E17" s="617">
        <f>SUM(E19:E32)</f>
        <v>0</v>
      </c>
      <c r="F17" s="617">
        <f>SUM(F19:F32)</f>
        <v>0</v>
      </c>
      <c r="G17" s="595">
        <f>SUM(G19:G32)</f>
        <v>0</v>
      </c>
      <c r="H17" s="595">
        <f>SUM(H19:H32)</f>
        <v>0</v>
      </c>
      <c r="I17" s="595">
        <f>+D17+E17-G17</f>
        <v>0</v>
      </c>
    </row>
    <row r="18" spans="1:9" ht="15">
      <c r="A18" s="603"/>
      <c r="B18" s="601" t="s">
        <v>356</v>
      </c>
      <c r="C18" s="602"/>
      <c r="D18" s="617"/>
      <c r="E18" s="617"/>
      <c r="F18" s="617"/>
      <c r="G18" s="595"/>
      <c r="H18" s="595"/>
      <c r="I18" s="595"/>
    </row>
    <row r="19" spans="1:10" ht="15">
      <c r="A19" s="531"/>
      <c r="B19" s="532"/>
      <c r="C19" s="498" t="s">
        <v>357</v>
      </c>
      <c r="D19" s="379"/>
      <c r="E19" s="379"/>
      <c r="F19" s="379"/>
      <c r="G19" s="378"/>
      <c r="H19" s="378"/>
      <c r="I19" s="378"/>
      <c r="J19" s="162"/>
    </row>
    <row r="20" spans="1:9" ht="15">
      <c r="A20" s="531"/>
      <c r="B20" s="532"/>
      <c r="C20" s="530" t="s">
        <v>358</v>
      </c>
      <c r="D20" s="378"/>
      <c r="E20" s="378"/>
      <c r="F20" s="378"/>
      <c r="G20" s="378"/>
      <c r="H20" s="378"/>
      <c r="I20" s="378"/>
    </row>
    <row r="21" spans="1:9" ht="15">
      <c r="A21" s="531"/>
      <c r="B21" s="532"/>
      <c r="C21" s="530" t="s">
        <v>359</v>
      </c>
      <c r="D21" s="378"/>
      <c r="E21" s="378"/>
      <c r="F21" s="378"/>
      <c r="G21" s="378"/>
      <c r="H21" s="378"/>
      <c r="I21" s="378"/>
    </row>
    <row r="22" spans="1:9" ht="15">
      <c r="A22" s="531"/>
      <c r="B22" s="532"/>
      <c r="C22" s="530" t="s">
        <v>360</v>
      </c>
      <c r="D22" s="378"/>
      <c r="E22" s="378"/>
      <c r="F22" s="378"/>
      <c r="G22" s="378"/>
      <c r="H22" s="378"/>
      <c r="I22" s="378"/>
    </row>
    <row r="23" spans="1:9" ht="15">
      <c r="A23" s="531"/>
      <c r="B23" s="532"/>
      <c r="C23" s="530" t="s">
        <v>361</v>
      </c>
      <c r="D23" s="378"/>
      <c r="E23" s="378"/>
      <c r="F23" s="378"/>
      <c r="G23" s="378"/>
      <c r="H23" s="378"/>
      <c r="I23" s="378"/>
    </row>
    <row r="24" spans="1:9" ht="15">
      <c r="A24" s="603"/>
      <c r="B24" s="606"/>
      <c r="C24" s="530" t="s">
        <v>362</v>
      </c>
      <c r="D24" s="600"/>
      <c r="E24" s="600"/>
      <c r="F24" s="600"/>
      <c r="G24" s="600"/>
      <c r="H24" s="600"/>
      <c r="I24" s="600"/>
    </row>
    <row r="25" spans="1:9" ht="15">
      <c r="A25" s="603"/>
      <c r="B25" s="606"/>
      <c r="C25" s="530" t="s">
        <v>363</v>
      </c>
      <c r="D25" s="600"/>
      <c r="E25" s="600"/>
      <c r="F25" s="600"/>
      <c r="G25" s="600"/>
      <c r="H25" s="600"/>
      <c r="I25" s="600"/>
    </row>
    <row r="26" spans="1:9" ht="15">
      <c r="A26" s="603"/>
      <c r="B26" s="606"/>
      <c r="C26" s="530" t="s">
        <v>364</v>
      </c>
      <c r="D26" s="600"/>
      <c r="E26" s="600"/>
      <c r="F26" s="600"/>
      <c r="G26" s="600"/>
      <c r="H26" s="600"/>
      <c r="I26" s="600"/>
    </row>
    <row r="27" spans="1:9" ht="15">
      <c r="A27" s="603"/>
      <c r="B27" s="606"/>
      <c r="C27" s="530" t="s">
        <v>365</v>
      </c>
      <c r="D27" s="600"/>
      <c r="E27" s="600"/>
      <c r="F27" s="600"/>
      <c r="G27" s="600"/>
      <c r="H27" s="600"/>
      <c r="I27" s="600"/>
    </row>
    <row r="28" spans="1:9" ht="15">
      <c r="A28" s="531"/>
      <c r="B28" s="532"/>
      <c r="C28" s="530" t="s">
        <v>366</v>
      </c>
      <c r="D28" s="378"/>
      <c r="E28" s="378"/>
      <c r="F28" s="378"/>
      <c r="G28" s="378"/>
      <c r="H28" s="378"/>
      <c r="I28" s="378"/>
    </row>
    <row r="29" spans="1:9" ht="15">
      <c r="A29" s="531"/>
      <c r="B29" s="532"/>
      <c r="C29" s="530" t="s">
        <v>367</v>
      </c>
      <c r="D29" s="378"/>
      <c r="E29" s="378"/>
      <c r="F29" s="378"/>
      <c r="G29" s="378"/>
      <c r="H29" s="378"/>
      <c r="I29" s="378"/>
    </row>
    <row r="30" spans="1:9" ht="15">
      <c r="A30" s="531"/>
      <c r="B30" s="532"/>
      <c r="C30" s="530" t="s">
        <v>368</v>
      </c>
      <c r="D30" s="378"/>
      <c r="E30" s="378"/>
      <c r="F30" s="378"/>
      <c r="G30" s="378"/>
      <c r="H30" s="378"/>
      <c r="I30" s="378"/>
    </row>
    <row r="31" spans="1:9" ht="15">
      <c r="A31" s="603"/>
      <c r="B31" s="606"/>
      <c r="C31" s="530" t="s">
        <v>369</v>
      </c>
      <c r="D31" s="600"/>
      <c r="E31" s="600"/>
      <c r="F31" s="600"/>
      <c r="G31" s="600"/>
      <c r="H31" s="600"/>
      <c r="I31" s="600"/>
    </row>
    <row r="32" spans="1:9" ht="15">
      <c r="A32" s="603"/>
      <c r="B32" s="606"/>
      <c r="C32" s="530" t="s">
        <v>370</v>
      </c>
      <c r="D32" s="600"/>
      <c r="E32" s="600"/>
      <c r="F32" s="600"/>
      <c r="G32" s="600"/>
      <c r="H32" s="600"/>
      <c r="I32" s="600"/>
    </row>
    <row r="33" spans="1:9" ht="15">
      <c r="A33" s="603"/>
      <c r="B33" s="601" t="s">
        <v>371</v>
      </c>
      <c r="C33" s="602"/>
      <c r="D33" s="616">
        <f aca="true" t="shared" si="0" ref="D33:I33">SUM(D35:D40)</f>
        <v>0</v>
      </c>
      <c r="E33" s="616">
        <f t="shared" si="0"/>
        <v>0</v>
      </c>
      <c r="F33" s="616">
        <f t="shared" si="0"/>
        <v>0</v>
      </c>
      <c r="G33" s="616">
        <f t="shared" si="0"/>
        <v>0</v>
      </c>
      <c r="H33" s="616">
        <f t="shared" si="0"/>
        <v>0</v>
      </c>
      <c r="I33" s="616">
        <f t="shared" si="0"/>
        <v>0</v>
      </c>
    </row>
    <row r="34" spans="1:9" ht="15">
      <c r="A34" s="603"/>
      <c r="B34" s="601" t="s">
        <v>372</v>
      </c>
      <c r="C34" s="602"/>
      <c r="D34" s="616"/>
      <c r="E34" s="616"/>
      <c r="F34" s="616"/>
      <c r="G34" s="616"/>
      <c r="H34" s="616"/>
      <c r="I34" s="616"/>
    </row>
    <row r="35" spans="1:9" ht="15">
      <c r="A35" s="531"/>
      <c r="B35" s="532"/>
      <c r="C35" s="530" t="s">
        <v>373</v>
      </c>
      <c r="D35" s="378"/>
      <c r="E35" s="378"/>
      <c r="F35" s="378"/>
      <c r="G35" s="378"/>
      <c r="H35" s="378"/>
      <c r="I35" s="378"/>
    </row>
    <row r="36" spans="1:9" ht="15">
      <c r="A36" s="531"/>
      <c r="B36" s="532"/>
      <c r="C36" s="530" t="s">
        <v>374</v>
      </c>
      <c r="D36" s="378"/>
      <c r="E36" s="378"/>
      <c r="F36" s="378"/>
      <c r="G36" s="378"/>
      <c r="H36" s="378"/>
      <c r="I36" s="378"/>
    </row>
    <row r="37" spans="1:9" ht="15">
      <c r="A37" s="531"/>
      <c r="B37" s="532"/>
      <c r="C37" s="530" t="s">
        <v>375</v>
      </c>
      <c r="D37" s="378"/>
      <c r="E37" s="378"/>
      <c r="F37" s="378"/>
      <c r="G37" s="378"/>
      <c r="H37" s="378"/>
      <c r="I37" s="378"/>
    </row>
    <row r="38" spans="1:9" ht="15">
      <c r="A38" s="603"/>
      <c r="B38" s="606"/>
      <c r="C38" s="530" t="s">
        <v>376</v>
      </c>
      <c r="D38" s="600"/>
      <c r="E38" s="600"/>
      <c r="F38" s="600"/>
      <c r="G38" s="600"/>
      <c r="H38" s="600"/>
      <c r="I38" s="600"/>
    </row>
    <row r="39" spans="1:9" ht="15">
      <c r="A39" s="603"/>
      <c r="B39" s="606"/>
      <c r="C39" s="530" t="s">
        <v>377</v>
      </c>
      <c r="D39" s="600"/>
      <c r="E39" s="600"/>
      <c r="F39" s="600"/>
      <c r="G39" s="600"/>
      <c r="H39" s="600"/>
      <c r="I39" s="600"/>
    </row>
    <row r="40" spans="1:9" ht="15">
      <c r="A40" s="531"/>
      <c r="B40" s="532"/>
      <c r="C40" s="530" t="s">
        <v>378</v>
      </c>
      <c r="D40" s="378"/>
      <c r="E40" s="378"/>
      <c r="F40" s="378"/>
      <c r="G40" s="378"/>
      <c r="H40" s="378"/>
      <c r="I40" s="378"/>
    </row>
    <row r="41" spans="1:11" ht="15">
      <c r="A41" s="380"/>
      <c r="B41" s="612" t="s">
        <v>379</v>
      </c>
      <c r="C41" s="613"/>
      <c r="D41" s="381">
        <v>540919433.01</v>
      </c>
      <c r="E41" s="381">
        <v>-496571</v>
      </c>
      <c r="F41" s="378">
        <f>+D41+E41</f>
        <v>540422862.01</v>
      </c>
      <c r="G41" s="381">
        <v>136679818.5</v>
      </c>
      <c r="H41" s="381">
        <v>131115030.5</v>
      </c>
      <c r="I41" s="378">
        <f>+H41-D41</f>
        <v>-409804402.51</v>
      </c>
      <c r="K41" s="162"/>
    </row>
    <row r="42" spans="1:11" ht="15">
      <c r="A42" s="382"/>
      <c r="B42" s="614" t="s">
        <v>380</v>
      </c>
      <c r="C42" s="615"/>
      <c r="D42" s="383">
        <f>+D43</f>
        <v>0</v>
      </c>
      <c r="E42" s="383">
        <f>+E43</f>
        <v>0</v>
      </c>
      <c r="F42" s="384">
        <f>+F43</f>
        <v>0</v>
      </c>
      <c r="G42" s="384">
        <f>+G43</f>
        <v>0</v>
      </c>
      <c r="H42" s="384">
        <f>+H43</f>
        <v>0</v>
      </c>
      <c r="I42" s="384">
        <f>+F42-G42</f>
        <v>0</v>
      </c>
      <c r="J42" s="344"/>
      <c r="K42" s="345"/>
    </row>
    <row r="43" spans="1:9" ht="15">
      <c r="A43" s="531"/>
      <c r="B43" s="532"/>
      <c r="C43" s="498" t="s">
        <v>381</v>
      </c>
      <c r="D43" s="379"/>
      <c r="E43" s="379"/>
      <c r="F43" s="378">
        <f>+D43+E43</f>
        <v>0</v>
      </c>
      <c r="G43" s="378">
        <v>0</v>
      </c>
      <c r="H43" s="378">
        <v>0</v>
      </c>
      <c r="I43" s="378">
        <f>+F43-G43</f>
        <v>0</v>
      </c>
    </row>
    <row r="44" spans="1:10" ht="15">
      <c r="A44" s="531"/>
      <c r="B44" s="601" t="s">
        <v>382</v>
      </c>
      <c r="C44" s="602"/>
      <c r="D44" s="378">
        <f aca="true" t="shared" si="1" ref="D44:I44">SUM(D45:D46)</f>
        <v>0</v>
      </c>
      <c r="E44" s="378">
        <f t="shared" si="1"/>
        <v>0</v>
      </c>
      <c r="F44" s="378">
        <f t="shared" si="1"/>
        <v>0</v>
      </c>
      <c r="G44" s="378">
        <f>SUM(G45:G46)</f>
        <v>0</v>
      </c>
      <c r="H44" s="378">
        <f t="shared" si="1"/>
        <v>0</v>
      </c>
      <c r="I44" s="378">
        <f t="shared" si="1"/>
        <v>0</v>
      </c>
      <c r="J44" s="488"/>
    </row>
    <row r="45" spans="1:10" ht="15">
      <c r="A45" s="531"/>
      <c r="B45" s="532"/>
      <c r="C45" s="530" t="s">
        <v>383</v>
      </c>
      <c r="D45" s="378"/>
      <c r="E45" s="378"/>
      <c r="F45" s="378"/>
      <c r="G45" s="378"/>
      <c r="H45" s="378"/>
      <c r="I45" s="378"/>
      <c r="J45" s="488"/>
    </row>
    <row r="46" spans="1:9" ht="15">
      <c r="A46" s="531"/>
      <c r="B46" s="532"/>
      <c r="C46" s="530" t="s">
        <v>384</v>
      </c>
      <c r="D46" s="378"/>
      <c r="E46" s="378"/>
      <c r="F46" s="378"/>
      <c r="G46" s="378"/>
      <c r="H46" s="378"/>
      <c r="I46" s="378"/>
    </row>
    <row r="47" spans="1:11" ht="15">
      <c r="A47" s="531"/>
      <c r="B47" s="532"/>
      <c r="C47" s="533"/>
      <c r="D47" s="378"/>
      <c r="E47" s="378"/>
      <c r="F47" s="378"/>
      <c r="G47" s="378"/>
      <c r="H47" s="378"/>
      <c r="I47" s="378"/>
      <c r="K47" s="488"/>
    </row>
    <row r="48" spans="1:11" ht="15">
      <c r="A48" s="604" t="s">
        <v>385</v>
      </c>
      <c r="B48" s="605"/>
      <c r="C48" s="597"/>
      <c r="D48" s="595">
        <f aca="true" t="shared" si="2" ref="D48:I48">+D10+D11+D12+D13+D14+D15+D16+D17+D33+D41+D42+D44</f>
        <v>540919433.01</v>
      </c>
      <c r="E48" s="595">
        <f t="shared" si="2"/>
        <v>-484530.81</v>
      </c>
      <c r="F48" s="595">
        <f t="shared" si="2"/>
        <v>540434902.2</v>
      </c>
      <c r="G48" s="595">
        <f t="shared" si="2"/>
        <v>136691858.69</v>
      </c>
      <c r="H48" s="595">
        <f t="shared" si="2"/>
        <v>131127070.69</v>
      </c>
      <c r="I48" s="595">
        <f t="shared" si="2"/>
        <v>-409792362.32</v>
      </c>
      <c r="K48" s="488"/>
    </row>
    <row r="49" spans="1:11" ht="15">
      <c r="A49" s="604" t="s">
        <v>386</v>
      </c>
      <c r="B49" s="605"/>
      <c r="C49" s="597"/>
      <c r="D49" s="595"/>
      <c r="E49" s="595"/>
      <c r="F49" s="595"/>
      <c r="G49" s="595"/>
      <c r="H49" s="595"/>
      <c r="I49" s="595"/>
      <c r="J49" s="162"/>
      <c r="K49" s="162"/>
    </row>
    <row r="50" spans="1:9" ht="15">
      <c r="A50" s="603"/>
      <c r="B50" s="611"/>
      <c r="C50" s="607"/>
      <c r="D50" s="595"/>
      <c r="E50" s="595"/>
      <c r="F50" s="595"/>
      <c r="G50" s="595"/>
      <c r="H50" s="595"/>
      <c r="I50" s="595"/>
    </row>
    <row r="51" spans="1:9" ht="15">
      <c r="A51" s="604" t="s">
        <v>387</v>
      </c>
      <c r="B51" s="605"/>
      <c r="C51" s="597"/>
      <c r="D51" s="385"/>
      <c r="E51" s="385"/>
      <c r="F51" s="385"/>
      <c r="G51" s="385"/>
      <c r="H51" s="385"/>
      <c r="I51" s="386"/>
    </row>
    <row r="52" spans="1:9" ht="15">
      <c r="A52" s="531"/>
      <c r="B52" s="532"/>
      <c r="C52" s="533"/>
      <c r="D52" s="386"/>
      <c r="E52" s="386"/>
      <c r="F52" s="386"/>
      <c r="G52" s="386"/>
      <c r="H52" s="386"/>
      <c r="I52" s="386"/>
    </row>
    <row r="53" spans="1:9" ht="15">
      <c r="A53" s="604" t="s">
        <v>388</v>
      </c>
      <c r="B53" s="605"/>
      <c r="C53" s="597"/>
      <c r="D53" s="378"/>
      <c r="E53" s="378"/>
      <c r="F53" s="378"/>
      <c r="G53" s="378"/>
      <c r="H53" s="378"/>
      <c r="I53" s="378"/>
    </row>
    <row r="54" spans="1:11" ht="15">
      <c r="A54" s="531"/>
      <c r="B54" s="601" t="s">
        <v>389</v>
      </c>
      <c r="C54" s="602"/>
      <c r="D54" s="378">
        <f aca="true" t="shared" si="3" ref="D54:I54">SUM(D55:D70)</f>
        <v>0</v>
      </c>
      <c r="E54" s="387">
        <f t="shared" si="3"/>
        <v>2903937.31</v>
      </c>
      <c r="F54" s="387">
        <f t="shared" si="3"/>
        <v>2903937.31</v>
      </c>
      <c r="G54" s="387">
        <f t="shared" si="3"/>
        <v>1025898</v>
      </c>
      <c r="H54" s="387">
        <f t="shared" si="3"/>
        <v>1025898</v>
      </c>
      <c r="I54" s="387">
        <f t="shared" si="3"/>
        <v>1025898</v>
      </c>
      <c r="J54" s="348"/>
      <c r="K54" s="348"/>
    </row>
    <row r="55" spans="1:11" ht="15">
      <c r="A55" s="603"/>
      <c r="B55" s="606"/>
      <c r="C55" s="530" t="s">
        <v>390</v>
      </c>
      <c r="D55" s="600"/>
      <c r="E55" s="600"/>
      <c r="F55" s="600"/>
      <c r="G55" s="600"/>
      <c r="H55" s="600"/>
      <c r="I55" s="600"/>
      <c r="K55" s="488"/>
    </row>
    <row r="56" spans="1:11" ht="15">
      <c r="A56" s="603"/>
      <c r="B56" s="606"/>
      <c r="C56" s="530" t="s">
        <v>391</v>
      </c>
      <c r="D56" s="600"/>
      <c r="E56" s="600"/>
      <c r="F56" s="600"/>
      <c r="G56" s="600"/>
      <c r="H56" s="600"/>
      <c r="I56" s="600"/>
      <c r="K56" s="488"/>
    </row>
    <row r="57" spans="1:9" ht="15">
      <c r="A57" s="603"/>
      <c r="B57" s="606"/>
      <c r="C57" s="530" t="s">
        <v>392</v>
      </c>
      <c r="D57" s="600"/>
      <c r="E57" s="600"/>
      <c r="F57" s="600"/>
      <c r="G57" s="600"/>
      <c r="H57" s="600"/>
      <c r="I57" s="600"/>
    </row>
    <row r="58" spans="1:9" ht="15">
      <c r="A58" s="603"/>
      <c r="B58" s="606"/>
      <c r="C58" s="530" t="s">
        <v>393</v>
      </c>
      <c r="D58" s="600"/>
      <c r="E58" s="600"/>
      <c r="F58" s="600"/>
      <c r="G58" s="600"/>
      <c r="H58" s="600"/>
      <c r="I58" s="600"/>
    </row>
    <row r="59" spans="1:9" ht="15">
      <c r="A59" s="603"/>
      <c r="B59" s="606"/>
      <c r="C59" s="530" t="s">
        <v>394</v>
      </c>
      <c r="D59" s="600"/>
      <c r="E59" s="600"/>
      <c r="F59" s="600"/>
      <c r="G59" s="600"/>
      <c r="H59" s="600"/>
      <c r="I59" s="600"/>
    </row>
    <row r="60" spans="1:9" ht="15">
      <c r="A60" s="603"/>
      <c r="B60" s="606"/>
      <c r="C60" s="530" t="s">
        <v>395</v>
      </c>
      <c r="D60" s="600"/>
      <c r="E60" s="600"/>
      <c r="F60" s="600"/>
      <c r="G60" s="600"/>
      <c r="H60" s="600"/>
      <c r="I60" s="600"/>
    </row>
    <row r="61" spans="1:9" ht="15">
      <c r="A61" s="603"/>
      <c r="B61" s="606"/>
      <c r="C61" s="530" t="s">
        <v>396</v>
      </c>
      <c r="D61" s="600"/>
      <c r="E61" s="600"/>
      <c r="F61" s="600"/>
      <c r="G61" s="600"/>
      <c r="H61" s="600"/>
      <c r="I61" s="600"/>
    </row>
    <row r="62" spans="1:9" ht="15">
      <c r="A62" s="603"/>
      <c r="B62" s="606"/>
      <c r="C62" s="530" t="s">
        <v>397</v>
      </c>
      <c r="D62" s="600"/>
      <c r="E62" s="600"/>
      <c r="F62" s="600"/>
      <c r="G62" s="600"/>
      <c r="H62" s="600"/>
      <c r="I62" s="600"/>
    </row>
    <row r="63" spans="1:9" ht="15">
      <c r="A63" s="603"/>
      <c r="B63" s="606"/>
      <c r="C63" s="530" t="s">
        <v>398</v>
      </c>
      <c r="D63" s="600"/>
      <c r="E63" s="600"/>
      <c r="F63" s="600"/>
      <c r="G63" s="600"/>
      <c r="H63" s="600"/>
      <c r="I63" s="600"/>
    </row>
    <row r="64" spans="1:11" ht="15">
      <c r="A64" s="531"/>
      <c r="B64" s="532"/>
      <c r="C64" s="530" t="s">
        <v>399</v>
      </c>
      <c r="D64" s="379">
        <v>0</v>
      </c>
      <c r="E64" s="379">
        <f>+'FORMATO 6A'!D90</f>
        <v>2903937.31</v>
      </c>
      <c r="F64" s="378">
        <f>+D64+E64</f>
        <v>2903937.31</v>
      </c>
      <c r="G64" s="378">
        <v>1025898</v>
      </c>
      <c r="H64" s="378">
        <v>1025898</v>
      </c>
      <c r="I64" s="378">
        <f>+H64-D64</f>
        <v>1025898</v>
      </c>
      <c r="K64" s="345"/>
    </row>
    <row r="65" spans="1:11" ht="15">
      <c r="A65" s="603"/>
      <c r="B65" s="606"/>
      <c r="C65" s="530" t="s">
        <v>400</v>
      </c>
      <c r="D65" s="600"/>
      <c r="E65" s="600"/>
      <c r="F65" s="600"/>
      <c r="G65" s="600"/>
      <c r="H65" s="600"/>
      <c r="I65" s="600"/>
      <c r="K65" s="345"/>
    </row>
    <row r="66" spans="1:9" ht="15">
      <c r="A66" s="603"/>
      <c r="B66" s="606"/>
      <c r="C66" s="530" t="s">
        <v>401</v>
      </c>
      <c r="D66" s="600"/>
      <c r="E66" s="600"/>
      <c r="F66" s="600"/>
      <c r="G66" s="600"/>
      <c r="H66" s="600"/>
      <c r="I66" s="600"/>
    </row>
    <row r="67" spans="1:9" ht="15">
      <c r="A67" s="603"/>
      <c r="B67" s="606"/>
      <c r="C67" s="530" t="s">
        <v>402</v>
      </c>
      <c r="D67" s="600"/>
      <c r="E67" s="600"/>
      <c r="F67" s="600"/>
      <c r="G67" s="600"/>
      <c r="H67" s="600"/>
      <c r="I67" s="600"/>
    </row>
    <row r="68" spans="1:9" ht="15">
      <c r="A68" s="603"/>
      <c r="B68" s="606"/>
      <c r="C68" s="530" t="s">
        <v>403</v>
      </c>
      <c r="D68" s="600"/>
      <c r="E68" s="600"/>
      <c r="F68" s="600"/>
      <c r="G68" s="600"/>
      <c r="H68" s="600"/>
      <c r="I68" s="600"/>
    </row>
    <row r="69" spans="1:9" ht="15">
      <c r="A69" s="603"/>
      <c r="B69" s="606"/>
      <c r="C69" s="530" t="s">
        <v>404</v>
      </c>
      <c r="D69" s="600"/>
      <c r="E69" s="600"/>
      <c r="F69" s="600"/>
      <c r="G69" s="600"/>
      <c r="H69" s="600"/>
      <c r="I69" s="600"/>
    </row>
    <row r="70" spans="1:9" ht="15">
      <c r="A70" s="603"/>
      <c r="B70" s="606"/>
      <c r="C70" s="530" t="s">
        <v>405</v>
      </c>
      <c r="D70" s="600"/>
      <c r="E70" s="600"/>
      <c r="F70" s="600"/>
      <c r="G70" s="600"/>
      <c r="H70" s="600"/>
      <c r="I70" s="600"/>
    </row>
    <row r="71" spans="1:9" ht="15">
      <c r="A71" s="388"/>
      <c r="B71" s="609" t="s">
        <v>406</v>
      </c>
      <c r="C71" s="610"/>
      <c r="D71" s="389">
        <f>SUM(D72:D75)</f>
        <v>0</v>
      </c>
      <c r="E71" s="389">
        <v>0</v>
      </c>
      <c r="F71" s="389">
        <v>0</v>
      </c>
      <c r="G71" s="389">
        <v>0</v>
      </c>
      <c r="H71" s="389">
        <v>0</v>
      </c>
      <c r="I71" s="389">
        <v>0</v>
      </c>
    </row>
    <row r="72" spans="1:9" ht="15">
      <c r="A72" s="390"/>
      <c r="B72" s="391"/>
      <c r="C72" s="392" t="s">
        <v>407</v>
      </c>
      <c r="D72" s="393"/>
      <c r="E72" s="393"/>
      <c r="F72" s="393"/>
      <c r="G72" s="393"/>
      <c r="H72" s="393"/>
      <c r="I72" s="393"/>
    </row>
    <row r="73" spans="1:9" ht="15">
      <c r="A73" s="531"/>
      <c r="B73" s="532"/>
      <c r="C73" s="530" t="s">
        <v>408</v>
      </c>
      <c r="D73" s="378"/>
      <c r="E73" s="378"/>
      <c r="F73" s="378"/>
      <c r="G73" s="378"/>
      <c r="H73" s="378"/>
      <c r="I73" s="378"/>
    </row>
    <row r="74" spans="1:9" ht="15">
      <c r="A74" s="531"/>
      <c r="B74" s="532"/>
      <c r="C74" s="530" t="s">
        <v>409</v>
      </c>
      <c r="D74" s="378"/>
      <c r="E74" s="378"/>
      <c r="F74" s="378"/>
      <c r="G74" s="378"/>
      <c r="H74" s="378"/>
      <c r="I74" s="378"/>
    </row>
    <row r="75" spans="1:9" ht="15">
      <c r="A75" s="531"/>
      <c r="B75" s="532"/>
      <c r="C75" s="530" t="s">
        <v>410</v>
      </c>
      <c r="D75" s="378"/>
      <c r="E75" s="378"/>
      <c r="F75" s="378"/>
      <c r="G75" s="378"/>
      <c r="H75" s="378"/>
      <c r="I75" s="378"/>
    </row>
    <row r="76" spans="1:9" ht="15">
      <c r="A76" s="531"/>
      <c r="B76" s="601" t="s">
        <v>411</v>
      </c>
      <c r="C76" s="602"/>
      <c r="D76" s="378">
        <f>SUM(D77:D79)</f>
        <v>0</v>
      </c>
      <c r="E76" s="378">
        <v>0</v>
      </c>
      <c r="F76" s="378">
        <v>0</v>
      </c>
      <c r="G76" s="378">
        <v>0</v>
      </c>
      <c r="H76" s="378">
        <v>0</v>
      </c>
      <c r="I76" s="378">
        <v>0</v>
      </c>
    </row>
    <row r="77" spans="1:9" ht="15">
      <c r="A77" s="603"/>
      <c r="B77" s="606"/>
      <c r="C77" s="530" t="s">
        <v>412</v>
      </c>
      <c r="D77" s="600"/>
      <c r="E77" s="600"/>
      <c r="F77" s="600"/>
      <c r="G77" s="600"/>
      <c r="H77" s="600"/>
      <c r="I77" s="600"/>
    </row>
    <row r="78" spans="1:9" ht="15">
      <c r="A78" s="603"/>
      <c r="B78" s="606"/>
      <c r="C78" s="530" t="s">
        <v>413</v>
      </c>
      <c r="D78" s="600"/>
      <c r="E78" s="600"/>
      <c r="F78" s="600"/>
      <c r="G78" s="600"/>
      <c r="H78" s="600"/>
      <c r="I78" s="600"/>
    </row>
    <row r="79" spans="1:9" ht="15">
      <c r="A79" s="531"/>
      <c r="B79" s="532"/>
      <c r="C79" s="530" t="s">
        <v>414</v>
      </c>
      <c r="D79" s="378"/>
      <c r="E79" s="378"/>
      <c r="F79" s="378"/>
      <c r="G79" s="378"/>
      <c r="H79" s="378"/>
      <c r="I79" s="378"/>
    </row>
    <row r="80" spans="1:9" ht="15">
      <c r="A80" s="603"/>
      <c r="B80" s="601" t="s">
        <v>415</v>
      </c>
      <c r="C80" s="602"/>
      <c r="D80" s="600"/>
      <c r="E80" s="600"/>
      <c r="F80" s="600"/>
      <c r="G80" s="600"/>
      <c r="H80" s="600"/>
      <c r="I80" s="600"/>
    </row>
    <row r="81" spans="1:9" ht="15">
      <c r="A81" s="603"/>
      <c r="B81" s="601" t="s">
        <v>416</v>
      </c>
      <c r="C81" s="602"/>
      <c r="D81" s="600"/>
      <c r="E81" s="600"/>
      <c r="F81" s="600"/>
      <c r="G81" s="600"/>
      <c r="H81" s="600"/>
      <c r="I81" s="600"/>
    </row>
    <row r="82" spans="1:9" ht="15">
      <c r="A82" s="531"/>
      <c r="B82" s="601" t="s">
        <v>417</v>
      </c>
      <c r="C82" s="602"/>
      <c r="D82" s="378"/>
      <c r="E82" s="378"/>
      <c r="F82" s="378"/>
      <c r="G82" s="378"/>
      <c r="H82" s="378"/>
      <c r="I82" s="378"/>
    </row>
    <row r="83" spans="1:9" ht="15">
      <c r="A83" s="531"/>
      <c r="B83" s="606"/>
      <c r="C83" s="607"/>
      <c r="D83" s="386"/>
      <c r="E83" s="386"/>
      <c r="F83" s="386"/>
      <c r="G83" s="386"/>
      <c r="H83" s="386"/>
      <c r="I83" s="386"/>
    </row>
    <row r="84" spans="1:9" ht="15">
      <c r="A84" s="604" t="s">
        <v>418</v>
      </c>
      <c r="B84" s="605"/>
      <c r="C84" s="597"/>
      <c r="D84" s="608">
        <f>+D54+D71+D76+D80</f>
        <v>0</v>
      </c>
      <c r="E84" s="608">
        <f>+E54+E71+E76+E80</f>
        <v>2903937.31</v>
      </c>
      <c r="F84" s="608">
        <f>+F54+F71+F76+F80</f>
        <v>2903937.31</v>
      </c>
      <c r="G84" s="608">
        <f>+G54+G71+G76</f>
        <v>1025898</v>
      </c>
      <c r="H84" s="608">
        <f>+H54+H71+H76</f>
        <v>1025898</v>
      </c>
      <c r="I84" s="608">
        <f>+H84-D84</f>
        <v>1025898</v>
      </c>
    </row>
    <row r="85" spans="1:9" ht="15">
      <c r="A85" s="604" t="s">
        <v>419</v>
      </c>
      <c r="B85" s="605"/>
      <c r="C85" s="597"/>
      <c r="D85" s="608"/>
      <c r="E85" s="608"/>
      <c r="F85" s="608"/>
      <c r="G85" s="608"/>
      <c r="H85" s="608"/>
      <c r="I85" s="608">
        <f>+H85-D85</f>
        <v>0</v>
      </c>
    </row>
    <row r="86" spans="1:9" ht="15">
      <c r="A86" s="531"/>
      <c r="B86" s="606"/>
      <c r="C86" s="607"/>
      <c r="D86" s="386"/>
      <c r="E86" s="386"/>
      <c r="F86" s="386"/>
      <c r="G86" s="386"/>
      <c r="H86" s="386"/>
      <c r="I86" s="386"/>
    </row>
    <row r="87" spans="1:9" ht="15">
      <c r="A87" s="604" t="s">
        <v>420</v>
      </c>
      <c r="B87" s="605"/>
      <c r="C87" s="597"/>
      <c r="D87" s="387">
        <f>+D88</f>
        <v>0</v>
      </c>
      <c r="E87" s="378"/>
      <c r="F87" s="378"/>
      <c r="G87" s="378"/>
      <c r="H87" s="378"/>
      <c r="I87" s="378"/>
    </row>
    <row r="88" spans="1:9" ht="15">
      <c r="A88" s="531"/>
      <c r="B88" s="601" t="s">
        <v>421</v>
      </c>
      <c r="C88" s="602"/>
      <c r="D88" s="378">
        <v>0</v>
      </c>
      <c r="E88" s="378"/>
      <c r="F88" s="378"/>
      <c r="G88" s="378"/>
      <c r="H88" s="378"/>
      <c r="I88" s="378"/>
    </row>
    <row r="89" spans="1:9" ht="15">
      <c r="A89" s="531"/>
      <c r="B89" s="606"/>
      <c r="C89" s="607"/>
      <c r="D89" s="378"/>
      <c r="E89" s="378"/>
      <c r="F89" s="378"/>
      <c r="G89" s="378"/>
      <c r="H89" s="378"/>
      <c r="I89" s="378"/>
    </row>
    <row r="90" spans="1:11" ht="15">
      <c r="A90" s="604" t="s">
        <v>422</v>
      </c>
      <c r="B90" s="605"/>
      <c r="C90" s="597"/>
      <c r="D90" s="387">
        <f>+D48+D84+D87</f>
        <v>540919433.01</v>
      </c>
      <c r="E90" s="387">
        <f>+E48+E84+E87</f>
        <v>2419406.5</v>
      </c>
      <c r="F90" s="387">
        <f>+F48+F84+F87</f>
        <v>543338839.51</v>
      </c>
      <c r="G90" s="387">
        <f>+G48+G84+G87</f>
        <v>137717756.69</v>
      </c>
      <c r="H90" s="387">
        <f>+H48+H84+H87</f>
        <v>132152968.69</v>
      </c>
      <c r="I90" s="387">
        <f>+H90-D90</f>
        <v>-408766464.32</v>
      </c>
      <c r="K90" s="345"/>
    </row>
    <row r="91" spans="1:11" ht="15">
      <c r="A91" s="531"/>
      <c r="B91" s="606"/>
      <c r="C91" s="607"/>
      <c r="D91" s="378"/>
      <c r="E91" s="378"/>
      <c r="F91" s="378"/>
      <c r="G91" s="378"/>
      <c r="H91" s="378"/>
      <c r="I91" s="378"/>
      <c r="K91" s="345"/>
    </row>
    <row r="92" spans="1:9" ht="15">
      <c r="A92" s="531"/>
      <c r="B92" s="596" t="s">
        <v>423</v>
      </c>
      <c r="C92" s="597"/>
      <c r="D92" s="378"/>
      <c r="E92" s="378"/>
      <c r="F92" s="378"/>
      <c r="G92" s="378"/>
      <c r="H92" s="378"/>
      <c r="I92" s="378"/>
    </row>
    <row r="93" spans="1:11" ht="15">
      <c r="A93" s="603"/>
      <c r="B93" s="601" t="s">
        <v>424</v>
      </c>
      <c r="C93" s="602"/>
      <c r="D93" s="600"/>
      <c r="E93" s="600"/>
      <c r="F93" s="600"/>
      <c r="G93" s="600"/>
      <c r="H93" s="600"/>
      <c r="I93" s="600"/>
      <c r="K93" s="162"/>
    </row>
    <row r="94" spans="1:9" ht="15">
      <c r="A94" s="603"/>
      <c r="B94" s="601" t="s">
        <v>425</v>
      </c>
      <c r="C94" s="602"/>
      <c r="D94" s="600"/>
      <c r="E94" s="600"/>
      <c r="F94" s="600"/>
      <c r="G94" s="600"/>
      <c r="H94" s="600"/>
      <c r="I94" s="600"/>
    </row>
    <row r="95" spans="1:9" ht="15">
      <c r="A95" s="603"/>
      <c r="B95" s="601" t="s">
        <v>426</v>
      </c>
      <c r="C95" s="602"/>
      <c r="D95" s="600"/>
      <c r="E95" s="600"/>
      <c r="F95" s="600"/>
      <c r="G95" s="600"/>
      <c r="H95" s="600"/>
      <c r="I95" s="600"/>
    </row>
    <row r="96" spans="1:9" ht="15">
      <c r="A96" s="603"/>
      <c r="B96" s="601" t="s">
        <v>427</v>
      </c>
      <c r="C96" s="602"/>
      <c r="D96" s="600"/>
      <c r="E96" s="600"/>
      <c r="F96" s="600"/>
      <c r="G96" s="600"/>
      <c r="H96" s="600"/>
      <c r="I96" s="600"/>
    </row>
    <row r="97" spans="1:9" ht="15">
      <c r="A97" s="603"/>
      <c r="B97" s="601" t="s">
        <v>321</v>
      </c>
      <c r="C97" s="602"/>
      <c r="D97" s="600"/>
      <c r="E97" s="600"/>
      <c r="F97" s="600"/>
      <c r="G97" s="600"/>
      <c r="H97" s="600"/>
      <c r="I97" s="600"/>
    </row>
    <row r="98" spans="1:9" ht="15">
      <c r="A98" s="603"/>
      <c r="B98" s="596" t="s">
        <v>428</v>
      </c>
      <c r="C98" s="597"/>
      <c r="D98" s="595">
        <f aca="true" t="shared" si="4" ref="D98:I98">+D93+D95</f>
        <v>0</v>
      </c>
      <c r="E98" s="595">
        <f t="shared" si="4"/>
        <v>0</v>
      </c>
      <c r="F98" s="595">
        <f t="shared" si="4"/>
        <v>0</v>
      </c>
      <c r="G98" s="595">
        <f t="shared" si="4"/>
        <v>0</v>
      </c>
      <c r="H98" s="595">
        <f t="shared" si="4"/>
        <v>0</v>
      </c>
      <c r="I98" s="595">
        <f t="shared" si="4"/>
        <v>0</v>
      </c>
    </row>
    <row r="99" spans="1:9" ht="15">
      <c r="A99" s="603"/>
      <c r="B99" s="596" t="s">
        <v>429</v>
      </c>
      <c r="C99" s="597"/>
      <c r="D99" s="595"/>
      <c r="E99" s="595"/>
      <c r="F99" s="595"/>
      <c r="G99" s="595"/>
      <c r="H99" s="595"/>
      <c r="I99" s="595"/>
    </row>
    <row r="100" spans="1:9" ht="5.25" customHeight="1">
      <c r="A100" s="388"/>
      <c r="B100" s="598"/>
      <c r="C100" s="599"/>
      <c r="D100" s="394"/>
      <c r="E100" s="394"/>
      <c r="F100" s="394"/>
      <c r="G100" s="394"/>
      <c r="H100" s="394"/>
      <c r="I100" s="394"/>
    </row>
    <row r="102" ht="10.5" customHeight="1"/>
    <row r="104" ht="15"/>
    <row r="105" ht="15"/>
    <row r="106" ht="15"/>
  </sheetData>
  <sheetProtection/>
  <mergeCells count="208"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F6:F7"/>
    <mergeCell ref="G6:G7"/>
    <mergeCell ref="H6:H7"/>
    <mergeCell ref="A7:C7"/>
    <mergeCell ref="A8:C8"/>
    <mergeCell ref="A9:C9"/>
    <mergeCell ref="B10:C10"/>
    <mergeCell ref="B11:C11"/>
    <mergeCell ref="B12:C12"/>
    <mergeCell ref="B13:C13"/>
    <mergeCell ref="B14:C14"/>
    <mergeCell ref="B15:C15"/>
    <mergeCell ref="B16:C16"/>
    <mergeCell ref="A17:A18"/>
    <mergeCell ref="B17:C17"/>
    <mergeCell ref="D17:D18"/>
    <mergeCell ref="E17:E18"/>
    <mergeCell ref="F17:F18"/>
    <mergeCell ref="G17:G18"/>
    <mergeCell ref="H17:H18"/>
    <mergeCell ref="I17:I18"/>
    <mergeCell ref="B18:C18"/>
    <mergeCell ref="A24:A25"/>
    <mergeCell ref="B24:B25"/>
    <mergeCell ref="D24:D25"/>
    <mergeCell ref="E24:E25"/>
    <mergeCell ref="F24:F25"/>
    <mergeCell ref="G24:G25"/>
    <mergeCell ref="H24:H25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A31:A32"/>
    <mergeCell ref="B31:B32"/>
    <mergeCell ref="D31:D32"/>
    <mergeCell ref="E31:E32"/>
    <mergeCell ref="F31:F32"/>
    <mergeCell ref="G31:G32"/>
    <mergeCell ref="H31:H32"/>
    <mergeCell ref="I31:I32"/>
    <mergeCell ref="A33:A34"/>
    <mergeCell ref="B33:C33"/>
    <mergeCell ref="D33:D34"/>
    <mergeCell ref="E33:E34"/>
    <mergeCell ref="F33:F34"/>
    <mergeCell ref="G33:G34"/>
    <mergeCell ref="H33:H34"/>
    <mergeCell ref="I33:I34"/>
    <mergeCell ref="B34:C34"/>
    <mergeCell ref="A38:A39"/>
    <mergeCell ref="B38:B39"/>
    <mergeCell ref="D38:D39"/>
    <mergeCell ref="E38:E39"/>
    <mergeCell ref="F38:F39"/>
    <mergeCell ref="G48:G50"/>
    <mergeCell ref="H48:H50"/>
    <mergeCell ref="G38:G39"/>
    <mergeCell ref="H38:H39"/>
    <mergeCell ref="I38:I39"/>
    <mergeCell ref="B41:C41"/>
    <mergeCell ref="B42:C42"/>
    <mergeCell ref="B44:C44"/>
    <mergeCell ref="I48:I50"/>
    <mergeCell ref="A49:C49"/>
    <mergeCell ref="A50:C50"/>
    <mergeCell ref="A51:C51"/>
    <mergeCell ref="A53:C53"/>
    <mergeCell ref="B54:C54"/>
    <mergeCell ref="A48:C48"/>
    <mergeCell ref="D48:D50"/>
    <mergeCell ref="E48:E50"/>
    <mergeCell ref="F48:F50"/>
    <mergeCell ref="A55:A56"/>
    <mergeCell ref="B55:B56"/>
    <mergeCell ref="D55:D56"/>
    <mergeCell ref="E55:E56"/>
    <mergeCell ref="F55:F56"/>
    <mergeCell ref="G55:G56"/>
    <mergeCell ref="H55:H56"/>
    <mergeCell ref="I55:I56"/>
    <mergeCell ref="A57:A58"/>
    <mergeCell ref="B57:B58"/>
    <mergeCell ref="D57:D58"/>
    <mergeCell ref="E57:E58"/>
    <mergeCell ref="F57:F58"/>
    <mergeCell ref="G57:G58"/>
    <mergeCell ref="H57:H58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A61:A63"/>
    <mergeCell ref="B61:B63"/>
    <mergeCell ref="D61:D63"/>
    <mergeCell ref="E61:E63"/>
    <mergeCell ref="F61:F63"/>
    <mergeCell ref="G61:G63"/>
    <mergeCell ref="H61:H63"/>
    <mergeCell ref="I61:I63"/>
    <mergeCell ref="A65:A66"/>
    <mergeCell ref="B65:B66"/>
    <mergeCell ref="D65:D66"/>
    <mergeCell ref="E65:E66"/>
    <mergeCell ref="F65:F66"/>
    <mergeCell ref="G65:G66"/>
    <mergeCell ref="H65:H66"/>
    <mergeCell ref="I65:I66"/>
    <mergeCell ref="A67:A68"/>
    <mergeCell ref="B67:B68"/>
    <mergeCell ref="D67:D68"/>
    <mergeCell ref="E67:E68"/>
    <mergeCell ref="F67:F68"/>
    <mergeCell ref="G67:G68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B71:C71"/>
    <mergeCell ref="B76:C76"/>
    <mergeCell ref="A77:A78"/>
    <mergeCell ref="B77:B78"/>
    <mergeCell ref="D77:D78"/>
    <mergeCell ref="E77:E78"/>
    <mergeCell ref="F77:F78"/>
    <mergeCell ref="G77:G78"/>
    <mergeCell ref="H77:H78"/>
    <mergeCell ref="I77:I78"/>
    <mergeCell ref="A80:A81"/>
    <mergeCell ref="B80:C80"/>
    <mergeCell ref="D80:D81"/>
    <mergeCell ref="E80:E81"/>
    <mergeCell ref="F80:F81"/>
    <mergeCell ref="G80:G81"/>
    <mergeCell ref="H80:H81"/>
    <mergeCell ref="I80:I81"/>
    <mergeCell ref="B81:C81"/>
    <mergeCell ref="B82:C82"/>
    <mergeCell ref="B83:C83"/>
    <mergeCell ref="A84:C84"/>
    <mergeCell ref="D84:D85"/>
    <mergeCell ref="E84:E85"/>
    <mergeCell ref="F84:F85"/>
    <mergeCell ref="G84:G85"/>
    <mergeCell ref="H84:H85"/>
    <mergeCell ref="I84:I85"/>
    <mergeCell ref="A85:C85"/>
    <mergeCell ref="B86:C86"/>
    <mergeCell ref="A87:C87"/>
    <mergeCell ref="B88:C88"/>
    <mergeCell ref="B89:C89"/>
    <mergeCell ref="A90:C90"/>
    <mergeCell ref="B91:C91"/>
    <mergeCell ref="B92:C92"/>
    <mergeCell ref="A93:A94"/>
    <mergeCell ref="B93:C93"/>
    <mergeCell ref="D93:D94"/>
    <mergeCell ref="E93:E94"/>
    <mergeCell ref="F93:F94"/>
    <mergeCell ref="G93:G94"/>
    <mergeCell ref="H93:H94"/>
    <mergeCell ref="I93:I94"/>
    <mergeCell ref="B94:C94"/>
    <mergeCell ref="A95:A97"/>
    <mergeCell ref="B95:C95"/>
    <mergeCell ref="D95:D97"/>
    <mergeCell ref="E95:E97"/>
    <mergeCell ref="F95:F97"/>
    <mergeCell ref="G95:G97"/>
    <mergeCell ref="H95:H97"/>
    <mergeCell ref="A98:A99"/>
    <mergeCell ref="B98:C98"/>
    <mergeCell ref="D98:D99"/>
    <mergeCell ref="E98:E99"/>
    <mergeCell ref="F98:F99"/>
    <mergeCell ref="G98:G99"/>
    <mergeCell ref="I98:I99"/>
    <mergeCell ref="B99:C99"/>
    <mergeCell ref="B100:C100"/>
    <mergeCell ref="I95:I97"/>
    <mergeCell ref="B96:C96"/>
    <mergeCell ref="B97:C97"/>
    <mergeCell ref="H98:H99"/>
  </mergeCells>
  <printOptions horizontalCentered="1"/>
  <pageMargins left="0.03937007874015748" right="0.03937007874015748" top="0.31496062992125984" bottom="0.07874015748031496" header="0.31496062992125984" footer="0.31496062992125984"/>
  <pageSetup horizontalDpi="600" verticalDpi="600" orientation="portrait" scale="45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4"/>
  <sheetViews>
    <sheetView showGridLines="0" view="pageBreakPreview" zoomScale="110" zoomScaleSheetLayoutView="110" zoomScalePageLayoutView="0" workbookViewId="0" topLeftCell="C1">
      <selection activeCell="D26" sqref="D26:D27"/>
    </sheetView>
  </sheetViews>
  <sheetFormatPr defaultColWidth="11.421875" defaultRowHeight="15"/>
  <cols>
    <col min="2" max="2" width="50.140625" style="0" bestFit="1" customWidth="1"/>
    <col min="3" max="3" width="13.421875" style="162" customWidth="1"/>
    <col min="4" max="4" width="13.421875" style="162" bestFit="1" customWidth="1"/>
    <col min="5" max="5" width="13.8515625" style="162" bestFit="1" customWidth="1"/>
    <col min="6" max="6" width="14.421875" style="162" bestFit="1" customWidth="1"/>
    <col min="7" max="7" width="12.7109375" style="162" customWidth="1"/>
    <col min="8" max="8" width="12.28125" style="162" customWidth="1"/>
    <col min="9" max="9" width="17.421875" style="0" bestFit="1" customWidth="1"/>
    <col min="10" max="10" width="13.8515625" style="0" bestFit="1" customWidth="1"/>
  </cols>
  <sheetData>
    <row r="1" spans="1:8" ht="15">
      <c r="A1" s="662" t="str">
        <f>+'FORMATO 5'!A1:I1</f>
        <v>COLEGIO DE ESTUDIOS CIENTÍFICOS Y TECNOLÓGICOS DEL ESTADO DE TLAXCALA</v>
      </c>
      <c r="B1" s="663"/>
      <c r="C1" s="663"/>
      <c r="D1" s="663"/>
      <c r="E1" s="663"/>
      <c r="F1" s="663"/>
      <c r="G1" s="663"/>
      <c r="H1" s="664"/>
    </row>
    <row r="2" spans="1:8" ht="15">
      <c r="A2" s="665" t="s">
        <v>430</v>
      </c>
      <c r="B2" s="666"/>
      <c r="C2" s="666"/>
      <c r="D2" s="666"/>
      <c r="E2" s="666"/>
      <c r="F2" s="666"/>
      <c r="G2" s="666"/>
      <c r="H2" s="667"/>
    </row>
    <row r="3" spans="1:8" ht="15">
      <c r="A3" s="665" t="s">
        <v>431</v>
      </c>
      <c r="B3" s="666"/>
      <c r="C3" s="666"/>
      <c r="D3" s="666"/>
      <c r="E3" s="666"/>
      <c r="F3" s="666"/>
      <c r="G3" s="666"/>
      <c r="H3" s="667"/>
    </row>
    <row r="4" spans="1:8" ht="15">
      <c r="A4" s="665" t="str">
        <f>+'FORMATO 5'!A3:I3</f>
        <v>Del 1 de enero al 31 de marzo de 2022</v>
      </c>
      <c r="B4" s="666"/>
      <c r="C4" s="666"/>
      <c r="D4" s="666"/>
      <c r="E4" s="666"/>
      <c r="F4" s="666"/>
      <c r="G4" s="666"/>
      <c r="H4" s="667"/>
    </row>
    <row r="5" spans="1:8" ht="15">
      <c r="A5" s="668" t="s">
        <v>0</v>
      </c>
      <c r="B5" s="669"/>
      <c r="C5" s="669"/>
      <c r="D5" s="669"/>
      <c r="E5" s="669"/>
      <c r="F5" s="669"/>
      <c r="G5" s="669"/>
      <c r="H5" s="670"/>
    </row>
    <row r="6" spans="1:8" ht="15">
      <c r="A6" s="584" t="s">
        <v>1</v>
      </c>
      <c r="B6" s="586"/>
      <c r="C6" s="671" t="s">
        <v>432</v>
      </c>
      <c r="D6" s="672"/>
      <c r="E6" s="672"/>
      <c r="F6" s="672"/>
      <c r="G6" s="673"/>
      <c r="H6" s="546" t="s">
        <v>433</v>
      </c>
    </row>
    <row r="7" spans="1:8" ht="15">
      <c r="A7" s="587"/>
      <c r="B7" s="589"/>
      <c r="C7" s="396" t="s">
        <v>3</v>
      </c>
      <c r="D7" s="396" t="s">
        <v>342</v>
      </c>
      <c r="E7" s="674" t="s">
        <v>343</v>
      </c>
      <c r="F7" s="674" t="s">
        <v>294</v>
      </c>
      <c r="G7" s="674" t="s">
        <v>297</v>
      </c>
      <c r="H7" s="553" t="s">
        <v>434</v>
      </c>
    </row>
    <row r="8" spans="1:8" ht="15">
      <c r="A8" s="590"/>
      <c r="B8" s="592"/>
      <c r="C8" s="397" t="s">
        <v>435</v>
      </c>
      <c r="D8" s="397" t="s">
        <v>346</v>
      </c>
      <c r="E8" s="675"/>
      <c r="F8" s="675"/>
      <c r="G8" s="675"/>
      <c r="H8" s="398"/>
    </row>
    <row r="9" spans="1:10" ht="15">
      <c r="A9" s="660" t="s">
        <v>436</v>
      </c>
      <c r="B9" s="661"/>
      <c r="C9" s="399">
        <f aca="true" t="shared" si="0" ref="C9:H9">+C10+C18+C29+C40+C51+C62+C66+C76</f>
        <v>540919433.01</v>
      </c>
      <c r="D9" s="400">
        <f t="shared" si="0"/>
        <v>-487572.13000000175</v>
      </c>
      <c r="E9" s="401">
        <f t="shared" si="0"/>
        <v>540431860.8799999</v>
      </c>
      <c r="F9" s="402">
        <f t="shared" si="0"/>
        <v>101432286.53</v>
      </c>
      <c r="G9" s="403">
        <f t="shared" si="0"/>
        <v>96108253.65</v>
      </c>
      <c r="H9" s="403">
        <f t="shared" si="0"/>
        <v>438999574.34999996</v>
      </c>
      <c r="J9" s="162"/>
    </row>
    <row r="10" spans="1:10" ht="15">
      <c r="A10" s="649" t="s">
        <v>437</v>
      </c>
      <c r="B10" s="652"/>
      <c r="C10" s="543">
        <f>SUM(C11:C17)</f>
        <v>498680001.01</v>
      </c>
      <c r="D10" s="544">
        <f>SUM(D11:D17)</f>
        <v>-4146403.010000001</v>
      </c>
      <c r="E10" s="542">
        <f>SUM(E11:E17)</f>
        <v>494533597.99999994</v>
      </c>
      <c r="F10" s="404">
        <f>SUM(F11:F17)</f>
        <v>95437476.14</v>
      </c>
      <c r="G10" s="405">
        <f>SUM(G11:G17)</f>
        <v>91808266.54</v>
      </c>
      <c r="H10" s="406">
        <f>+SUM(H11:H17)</f>
        <v>399096121.86</v>
      </c>
      <c r="I10" s="407"/>
      <c r="J10" s="348"/>
    </row>
    <row r="11" spans="1:8" ht="15">
      <c r="A11" s="537"/>
      <c r="B11" s="408" t="s">
        <v>438</v>
      </c>
      <c r="C11" s="494">
        <v>242718128</v>
      </c>
      <c r="D11" s="494">
        <v>539926.76</v>
      </c>
      <c r="E11" s="494">
        <f>+C11+D11</f>
        <v>243258054.76</v>
      </c>
      <c r="F11" s="494">
        <v>49703176.99</v>
      </c>
      <c r="G11" s="494">
        <v>49703176.99</v>
      </c>
      <c r="H11" s="411">
        <f>+E11-F11</f>
        <v>193554877.76999998</v>
      </c>
    </row>
    <row r="12" spans="1:8" ht="15">
      <c r="A12" s="537"/>
      <c r="B12" s="408" t="s">
        <v>439</v>
      </c>
      <c r="C12" s="494">
        <v>0</v>
      </c>
      <c r="D12" s="494">
        <v>90109.95</v>
      </c>
      <c r="E12" s="494">
        <f aca="true" t="shared" si="1" ref="E12:E17">+C12+D12</f>
        <v>90109.95</v>
      </c>
      <c r="F12" s="494">
        <v>90109.95</v>
      </c>
      <c r="G12" s="494">
        <v>77237.1</v>
      </c>
      <c r="H12" s="496">
        <f aca="true" t="shared" si="2" ref="H12:H17">+E12-F12</f>
        <v>0</v>
      </c>
    </row>
    <row r="13" spans="1:8" ht="15">
      <c r="A13" s="537"/>
      <c r="B13" s="408" t="s">
        <v>440</v>
      </c>
      <c r="C13" s="494">
        <v>70126965</v>
      </c>
      <c r="D13" s="494">
        <v>8648221.76</v>
      </c>
      <c r="E13" s="494">
        <f t="shared" si="1"/>
        <v>78775186.76</v>
      </c>
      <c r="F13" s="494">
        <v>15952309.68</v>
      </c>
      <c r="G13" s="494">
        <v>15952309.68</v>
      </c>
      <c r="H13" s="496">
        <f t="shared" si="2"/>
        <v>62822877.080000006</v>
      </c>
    </row>
    <row r="14" spans="1:8" ht="15">
      <c r="A14" s="537"/>
      <c r="B14" s="408" t="s">
        <v>441</v>
      </c>
      <c r="C14" s="494">
        <v>117218699</v>
      </c>
      <c r="D14" s="494">
        <v>-11532989.17</v>
      </c>
      <c r="E14" s="494">
        <f t="shared" si="1"/>
        <v>105685709.83</v>
      </c>
      <c r="F14" s="494">
        <v>21430819.07</v>
      </c>
      <c r="G14" s="494">
        <v>19233477.88</v>
      </c>
      <c r="H14" s="496">
        <f t="shared" si="2"/>
        <v>84254890.75999999</v>
      </c>
    </row>
    <row r="15" spans="1:8" ht="15">
      <c r="A15" s="537"/>
      <c r="B15" s="408" t="s">
        <v>442</v>
      </c>
      <c r="C15" s="493">
        <v>68616209.01</v>
      </c>
      <c r="D15" s="493">
        <v>-1891672.31</v>
      </c>
      <c r="E15" s="494">
        <f>+C15+D15</f>
        <v>66724536.7</v>
      </c>
      <c r="F15" s="494">
        <v>8261060.45</v>
      </c>
      <c r="G15" s="494">
        <v>6842064.89</v>
      </c>
      <c r="H15" s="496">
        <f>+E15-F15</f>
        <v>58463476.25</v>
      </c>
    </row>
    <row r="16" spans="1:8" ht="15">
      <c r="A16" s="537"/>
      <c r="B16" s="408" t="s">
        <v>443</v>
      </c>
      <c r="C16" s="493">
        <v>0</v>
      </c>
      <c r="D16" s="493">
        <v>0</v>
      </c>
      <c r="E16" s="493">
        <f t="shared" si="1"/>
        <v>0</v>
      </c>
      <c r="F16" s="493">
        <v>0</v>
      </c>
      <c r="G16" s="493">
        <v>0</v>
      </c>
      <c r="H16" s="496">
        <f t="shared" si="2"/>
        <v>0</v>
      </c>
    </row>
    <row r="17" spans="1:8" ht="15">
      <c r="A17" s="537"/>
      <c r="B17" s="408" t="s">
        <v>444</v>
      </c>
      <c r="C17" s="494">
        <v>0</v>
      </c>
      <c r="D17" s="493">
        <v>0</v>
      </c>
      <c r="E17" s="493">
        <f t="shared" si="1"/>
        <v>0</v>
      </c>
      <c r="F17" s="493">
        <v>0</v>
      </c>
      <c r="G17" s="493">
        <v>0</v>
      </c>
      <c r="H17" s="496">
        <f t="shared" si="2"/>
        <v>0</v>
      </c>
    </row>
    <row r="18" spans="1:10" ht="15">
      <c r="A18" s="649" t="s">
        <v>445</v>
      </c>
      <c r="B18" s="652"/>
      <c r="C18" s="543">
        <f>SUM(C19:C28)</f>
        <v>9293180.41</v>
      </c>
      <c r="D18" s="413">
        <f>SUM(D19:D28)</f>
        <v>-311724.52</v>
      </c>
      <c r="E18" s="414">
        <f>SUM(E19:E28)</f>
        <v>8981455.89</v>
      </c>
      <c r="F18" s="404">
        <f>SUM(F19:F28)</f>
        <v>775444.86</v>
      </c>
      <c r="G18" s="405">
        <f>SUM(G19:G28)</f>
        <v>75329.18000000001</v>
      </c>
      <c r="H18" s="406">
        <f>+SUM(H19:H28)</f>
        <v>8206011.03</v>
      </c>
      <c r="I18" s="348"/>
      <c r="J18" s="348"/>
    </row>
    <row r="19" spans="1:9" ht="15">
      <c r="A19" s="649"/>
      <c r="B19" s="408" t="s">
        <v>446</v>
      </c>
      <c r="C19" s="415">
        <v>5293268</v>
      </c>
      <c r="D19" s="415">
        <v>127825.58</v>
      </c>
      <c r="E19" s="415">
        <f aca="true" t="shared" si="3" ref="E19:E28">+C19+D19</f>
        <v>5421093.58</v>
      </c>
      <c r="F19" s="415">
        <v>689484.83</v>
      </c>
      <c r="G19" s="415">
        <v>1689.51</v>
      </c>
      <c r="H19" s="415">
        <f>+E19-F19</f>
        <v>4731608.75</v>
      </c>
      <c r="I19" s="344"/>
    </row>
    <row r="20" spans="1:9" ht="15">
      <c r="A20" s="649"/>
      <c r="B20" s="408" t="s">
        <v>447</v>
      </c>
      <c r="C20" s="415"/>
      <c r="D20" s="415"/>
      <c r="E20" s="415"/>
      <c r="F20" s="415">
        <v>0</v>
      </c>
      <c r="G20" s="415">
        <v>0</v>
      </c>
      <c r="H20" s="415"/>
      <c r="I20" s="344"/>
    </row>
    <row r="21" spans="1:9" ht="15">
      <c r="A21" s="537"/>
      <c r="B21" s="408" t="s">
        <v>448</v>
      </c>
      <c r="C21" s="415">
        <v>341284</v>
      </c>
      <c r="D21" s="415">
        <v>31800.9</v>
      </c>
      <c r="E21" s="415">
        <f t="shared" si="3"/>
        <v>373084.9</v>
      </c>
      <c r="F21" s="415">
        <v>70400.93</v>
      </c>
      <c r="G21" s="415">
        <v>62430.57</v>
      </c>
      <c r="H21" s="415">
        <f aca="true" t="shared" si="4" ref="H21:H28">+E21-F21</f>
        <v>302683.97000000003</v>
      </c>
      <c r="I21" s="344"/>
    </row>
    <row r="22" spans="1:9" ht="15">
      <c r="A22" s="537"/>
      <c r="B22" s="408" t="s">
        <v>449</v>
      </c>
      <c r="C22" s="415">
        <v>0</v>
      </c>
      <c r="D22" s="415">
        <v>0</v>
      </c>
      <c r="E22" s="415">
        <f t="shared" si="3"/>
        <v>0</v>
      </c>
      <c r="F22" s="415">
        <v>0</v>
      </c>
      <c r="G22" s="415">
        <v>0</v>
      </c>
      <c r="H22" s="409">
        <f t="shared" si="4"/>
        <v>0</v>
      </c>
      <c r="I22" s="344"/>
    </row>
    <row r="23" spans="1:9" ht="15">
      <c r="A23" s="537"/>
      <c r="B23" s="408" t="s">
        <v>450</v>
      </c>
      <c r="C23" s="415">
        <v>611000</v>
      </c>
      <c r="D23" s="415">
        <v>-71351</v>
      </c>
      <c r="E23" s="415">
        <f t="shared" si="3"/>
        <v>539649</v>
      </c>
      <c r="F23" s="415">
        <v>0</v>
      </c>
      <c r="G23" s="415">
        <v>0</v>
      </c>
      <c r="H23" s="409">
        <f t="shared" si="4"/>
        <v>539649</v>
      </c>
      <c r="I23" s="344"/>
    </row>
    <row r="24" spans="1:9" ht="15">
      <c r="A24" s="537"/>
      <c r="B24" s="408" t="s">
        <v>451</v>
      </c>
      <c r="C24" s="415">
        <v>600000</v>
      </c>
      <c r="D24" s="415">
        <v>0</v>
      </c>
      <c r="E24" s="415">
        <f t="shared" si="3"/>
        <v>600000</v>
      </c>
      <c r="F24" s="415">
        <v>0</v>
      </c>
      <c r="G24" s="415">
        <v>0</v>
      </c>
      <c r="H24" s="409">
        <f t="shared" si="4"/>
        <v>600000</v>
      </c>
      <c r="I24" s="344"/>
    </row>
    <row r="25" spans="1:9" ht="15">
      <c r="A25" s="537"/>
      <c r="B25" s="408" t="s">
        <v>452</v>
      </c>
      <c r="C25" s="415">
        <v>954000</v>
      </c>
      <c r="D25" s="415">
        <v>0</v>
      </c>
      <c r="E25" s="415">
        <f t="shared" si="3"/>
        <v>954000</v>
      </c>
      <c r="F25" s="415">
        <v>0</v>
      </c>
      <c r="G25" s="415">
        <v>0</v>
      </c>
      <c r="H25" s="409">
        <f t="shared" si="4"/>
        <v>954000</v>
      </c>
      <c r="I25" s="344"/>
    </row>
    <row r="26" spans="1:8" ht="15">
      <c r="A26" s="537"/>
      <c r="B26" s="408" t="s">
        <v>453</v>
      </c>
      <c r="C26" s="415">
        <v>892319.41</v>
      </c>
      <c r="D26" s="415">
        <v>-400000</v>
      </c>
      <c r="E26" s="415">
        <f t="shared" si="3"/>
        <v>492319.41000000003</v>
      </c>
      <c r="F26" s="415">
        <v>0</v>
      </c>
      <c r="G26" s="415">
        <v>0</v>
      </c>
      <c r="H26" s="409">
        <f t="shared" si="4"/>
        <v>492319.41000000003</v>
      </c>
    </row>
    <row r="27" spans="1:8" ht="15">
      <c r="A27" s="537"/>
      <c r="B27" s="408" t="s">
        <v>454</v>
      </c>
      <c r="C27" s="415"/>
      <c r="D27" s="415"/>
      <c r="E27" s="415">
        <f t="shared" si="3"/>
        <v>0</v>
      </c>
      <c r="F27" s="415">
        <v>0</v>
      </c>
      <c r="G27" s="415">
        <v>0</v>
      </c>
      <c r="H27" s="409">
        <f t="shared" si="4"/>
        <v>0</v>
      </c>
    </row>
    <row r="28" spans="1:8" ht="15">
      <c r="A28" s="537"/>
      <c r="B28" s="408" t="s">
        <v>455</v>
      </c>
      <c r="C28" s="415">
        <v>601309</v>
      </c>
      <c r="D28" s="415">
        <v>0</v>
      </c>
      <c r="E28" s="415">
        <f t="shared" si="3"/>
        <v>601309</v>
      </c>
      <c r="F28" s="415">
        <v>15559.1</v>
      </c>
      <c r="G28" s="415">
        <v>11209.1</v>
      </c>
      <c r="H28" s="415">
        <f t="shared" si="4"/>
        <v>585749.9</v>
      </c>
    </row>
    <row r="29" spans="1:10" ht="15">
      <c r="A29" s="649" t="s">
        <v>456</v>
      </c>
      <c r="B29" s="652"/>
      <c r="C29" s="412">
        <f>SUM(C30:C39)</f>
        <v>31413360.959999997</v>
      </c>
      <c r="D29" s="435">
        <f>SUM(D30:D39)</f>
        <v>4020555.3999999994</v>
      </c>
      <c r="E29" s="414">
        <f>SUM(E30:E39)</f>
        <v>35433916.36</v>
      </c>
      <c r="F29" s="404">
        <f>SUM(F30:F39)</f>
        <v>5219365.53</v>
      </c>
      <c r="G29" s="405">
        <f>SUM(G30:G39)</f>
        <v>4224657.93</v>
      </c>
      <c r="H29" s="406">
        <f>+SUM(H30:H39)</f>
        <v>30214550.83</v>
      </c>
      <c r="I29" s="348"/>
      <c r="J29" s="348"/>
    </row>
    <row r="30" spans="1:10" ht="15">
      <c r="A30" s="537"/>
      <c r="B30" s="408" t="s">
        <v>457</v>
      </c>
      <c r="C30" s="415">
        <v>4674600</v>
      </c>
      <c r="D30" s="415">
        <v>0</v>
      </c>
      <c r="E30" s="415">
        <f>+C30+D30</f>
        <v>4674600</v>
      </c>
      <c r="F30" s="415">
        <v>841742.67</v>
      </c>
      <c r="G30" s="415">
        <v>841742.67</v>
      </c>
      <c r="H30" s="409">
        <f>+E30-F30</f>
        <v>3832857.33</v>
      </c>
      <c r="I30" s="344"/>
      <c r="J30" s="344"/>
    </row>
    <row r="31" spans="1:10" ht="15">
      <c r="A31" s="537"/>
      <c r="B31" s="408" t="s">
        <v>458</v>
      </c>
      <c r="C31" s="415">
        <v>3316700</v>
      </c>
      <c r="D31" s="415">
        <v>-244608.14</v>
      </c>
      <c r="E31" s="415">
        <f>+C31+D31</f>
        <v>3072091.86</v>
      </c>
      <c r="F31" s="415">
        <v>234829.92</v>
      </c>
      <c r="G31" s="415">
        <v>231953.12</v>
      </c>
      <c r="H31" s="409">
        <f>+E31-F31</f>
        <v>2837261.94</v>
      </c>
      <c r="I31" s="344"/>
      <c r="J31" s="348"/>
    </row>
    <row r="32" spans="1:10" ht="15">
      <c r="A32" s="537"/>
      <c r="B32" s="408" t="s">
        <v>459</v>
      </c>
      <c r="C32" s="415">
        <v>15782042.37</v>
      </c>
      <c r="D32" s="415">
        <v>592539.74</v>
      </c>
      <c r="E32" s="415">
        <f>+C32+D32</f>
        <v>16374582.11</v>
      </c>
      <c r="F32" s="415">
        <v>2063661.72</v>
      </c>
      <c r="G32" s="415">
        <v>2044776.92</v>
      </c>
      <c r="H32" s="409">
        <f>+E32-F32</f>
        <v>14310920.389999999</v>
      </c>
      <c r="I32" s="344"/>
      <c r="J32" s="345"/>
    </row>
    <row r="33" spans="1:9" ht="15">
      <c r="A33" s="537"/>
      <c r="B33" s="408" t="s">
        <v>460</v>
      </c>
      <c r="C33" s="415">
        <v>306966.7</v>
      </c>
      <c r="D33" s="415">
        <v>0</v>
      </c>
      <c r="E33" s="415">
        <f>+C33+D33</f>
        <v>306966.7</v>
      </c>
      <c r="F33" s="415">
        <v>7752.51</v>
      </c>
      <c r="G33" s="415">
        <v>7752.51</v>
      </c>
      <c r="H33" s="409">
        <f>+E33-F33</f>
        <v>299214.19</v>
      </c>
      <c r="I33" s="344"/>
    </row>
    <row r="34" spans="1:9" ht="15">
      <c r="A34" s="649"/>
      <c r="B34" s="408" t="s">
        <v>461</v>
      </c>
      <c r="C34" s="415">
        <v>1172573</v>
      </c>
      <c r="D34" s="415">
        <v>-48672</v>
      </c>
      <c r="E34" s="415">
        <f>+C34+D34</f>
        <v>1123901</v>
      </c>
      <c r="F34" s="415">
        <v>4081.47</v>
      </c>
      <c r="G34" s="415">
        <v>4081.47</v>
      </c>
      <c r="H34" s="489">
        <f>+E34-F34</f>
        <v>1119819.53</v>
      </c>
      <c r="I34" s="344"/>
    </row>
    <row r="35" spans="1:9" ht="15">
      <c r="A35" s="649"/>
      <c r="B35" s="408" t="s">
        <v>462</v>
      </c>
      <c r="C35" s="415"/>
      <c r="D35" s="415"/>
      <c r="E35" s="415"/>
      <c r="F35" s="415"/>
      <c r="G35" s="415"/>
      <c r="H35" s="489"/>
      <c r="I35" s="344"/>
    </row>
    <row r="36" spans="1:9" ht="15">
      <c r="A36" s="537"/>
      <c r="B36" s="408" t="s">
        <v>463</v>
      </c>
      <c r="C36" s="415">
        <v>214000</v>
      </c>
      <c r="D36" s="415">
        <v>-20000</v>
      </c>
      <c r="E36" s="415">
        <f>+C36+D36</f>
        <v>194000</v>
      </c>
      <c r="F36" s="415">
        <v>0</v>
      </c>
      <c r="G36" s="415">
        <v>0</v>
      </c>
      <c r="H36" s="409">
        <f>+E36-F36</f>
        <v>194000</v>
      </c>
      <c r="I36" s="344"/>
    </row>
    <row r="37" spans="1:9" ht="15">
      <c r="A37" s="537"/>
      <c r="B37" s="408" t="s">
        <v>464</v>
      </c>
      <c r="C37" s="415">
        <v>548900</v>
      </c>
      <c r="D37" s="415">
        <v>-74035.1</v>
      </c>
      <c r="E37" s="415">
        <f>+C37+D37</f>
        <v>474864.9</v>
      </c>
      <c r="F37" s="415">
        <v>20452.24</v>
      </c>
      <c r="G37" s="415">
        <v>20452.24</v>
      </c>
      <c r="H37" s="409">
        <f>+E37-F37</f>
        <v>454412.66000000003</v>
      </c>
      <c r="I37" s="344"/>
    </row>
    <row r="38" spans="1:9" ht="15">
      <c r="A38" s="537"/>
      <c r="B38" s="408" t="s">
        <v>465</v>
      </c>
      <c r="C38" s="415">
        <v>1077481</v>
      </c>
      <c r="D38" s="415">
        <v>-56124.8</v>
      </c>
      <c r="E38" s="415">
        <f>+C38+D38</f>
        <v>1021356.2</v>
      </c>
      <c r="F38" s="415">
        <v>2080</v>
      </c>
      <c r="G38" s="415">
        <v>2080</v>
      </c>
      <c r="H38" s="409">
        <f>+E38-F38</f>
        <v>1019276.2</v>
      </c>
      <c r="I38" s="344"/>
    </row>
    <row r="39" spans="1:8" ht="15">
      <c r="A39" s="537"/>
      <c r="B39" s="408" t="s">
        <v>466</v>
      </c>
      <c r="C39" s="415">
        <v>4320097.89</v>
      </c>
      <c r="D39" s="415">
        <f>3871442.78+12.92</f>
        <v>3871455.6999999997</v>
      </c>
      <c r="E39" s="415">
        <f>+C39+D39</f>
        <v>8191553.59</v>
      </c>
      <c r="F39" s="415">
        <v>2044765</v>
      </c>
      <c r="G39" s="415">
        <v>1071819</v>
      </c>
      <c r="H39" s="409">
        <f>+E39-F39</f>
        <v>6146788.59</v>
      </c>
    </row>
    <row r="40" spans="1:8" ht="15">
      <c r="A40" s="649" t="s">
        <v>467</v>
      </c>
      <c r="B40" s="652"/>
      <c r="C40" s="658">
        <v>0</v>
      </c>
      <c r="D40" s="659">
        <v>0</v>
      </c>
      <c r="E40" s="659">
        <v>0</v>
      </c>
      <c r="F40" s="659">
        <f>+SUM(F42:F50)</f>
        <v>0</v>
      </c>
      <c r="G40" s="659">
        <f>+SUM(G42:G50)</f>
        <v>0</v>
      </c>
      <c r="H40" s="657">
        <f>+SUM(H42:H50)</f>
        <v>0</v>
      </c>
    </row>
    <row r="41" spans="1:8" ht="15">
      <c r="A41" s="649" t="s">
        <v>468</v>
      </c>
      <c r="B41" s="652"/>
      <c r="C41" s="658"/>
      <c r="D41" s="659"/>
      <c r="E41" s="659"/>
      <c r="F41" s="659"/>
      <c r="G41" s="659"/>
      <c r="H41" s="657"/>
    </row>
    <row r="42" spans="1:8" ht="15">
      <c r="A42" s="537"/>
      <c r="B42" s="408" t="s">
        <v>469</v>
      </c>
      <c r="C42" s="494">
        <v>0</v>
      </c>
      <c r="D42" s="410">
        <v>0</v>
      </c>
      <c r="E42" s="410">
        <v>0</v>
      </c>
      <c r="F42" s="410">
        <v>0</v>
      </c>
      <c r="G42" s="410">
        <v>0</v>
      </c>
      <c r="H42" s="496">
        <v>0</v>
      </c>
    </row>
    <row r="43" spans="1:8" ht="15">
      <c r="A43" s="537"/>
      <c r="B43" s="408" t="s">
        <v>470</v>
      </c>
      <c r="C43" s="494">
        <v>0</v>
      </c>
      <c r="D43" s="410">
        <v>0</v>
      </c>
      <c r="E43" s="410">
        <v>0</v>
      </c>
      <c r="F43" s="410">
        <v>0</v>
      </c>
      <c r="G43" s="410">
        <v>0</v>
      </c>
      <c r="H43" s="496">
        <v>0</v>
      </c>
    </row>
    <row r="44" spans="1:8" ht="15">
      <c r="A44" s="537"/>
      <c r="B44" s="408" t="s">
        <v>471</v>
      </c>
      <c r="C44" s="494">
        <v>0</v>
      </c>
      <c r="D44" s="410">
        <v>0</v>
      </c>
      <c r="E44" s="410">
        <v>0</v>
      </c>
      <c r="F44" s="410">
        <v>0</v>
      </c>
      <c r="G44" s="410">
        <v>0</v>
      </c>
      <c r="H44" s="496">
        <v>0</v>
      </c>
    </row>
    <row r="45" spans="1:8" ht="15">
      <c r="A45" s="537"/>
      <c r="B45" s="408" t="s">
        <v>472</v>
      </c>
      <c r="C45" s="494">
        <v>0</v>
      </c>
      <c r="D45" s="410">
        <v>0</v>
      </c>
      <c r="E45" s="410">
        <v>0</v>
      </c>
      <c r="F45" s="410">
        <v>0</v>
      </c>
      <c r="G45" s="410">
        <v>0</v>
      </c>
      <c r="H45" s="496">
        <v>0</v>
      </c>
    </row>
    <row r="46" spans="1:8" ht="15">
      <c r="A46" s="537"/>
      <c r="B46" s="408" t="s">
        <v>473</v>
      </c>
      <c r="C46" s="494">
        <v>0</v>
      </c>
      <c r="D46" s="410">
        <v>0</v>
      </c>
      <c r="E46" s="410">
        <v>0</v>
      </c>
      <c r="F46" s="410">
        <v>0</v>
      </c>
      <c r="G46" s="410">
        <v>0</v>
      </c>
      <c r="H46" s="496">
        <v>0</v>
      </c>
    </row>
    <row r="47" spans="1:8" ht="15">
      <c r="A47" s="537"/>
      <c r="B47" s="408" t="s">
        <v>474</v>
      </c>
      <c r="C47" s="494">
        <v>0</v>
      </c>
      <c r="D47" s="410">
        <v>0</v>
      </c>
      <c r="E47" s="410">
        <v>0</v>
      </c>
      <c r="F47" s="410">
        <v>0</v>
      </c>
      <c r="G47" s="410">
        <v>0</v>
      </c>
      <c r="H47" s="496">
        <v>0</v>
      </c>
    </row>
    <row r="48" spans="1:8" ht="15">
      <c r="A48" s="537"/>
      <c r="B48" s="408" t="s">
        <v>475</v>
      </c>
      <c r="C48" s="494">
        <v>0</v>
      </c>
      <c r="D48" s="410">
        <v>0</v>
      </c>
      <c r="E48" s="410">
        <v>0</v>
      </c>
      <c r="F48" s="410">
        <v>0</v>
      </c>
      <c r="G48" s="410">
        <v>0</v>
      </c>
      <c r="H48" s="496">
        <v>0</v>
      </c>
    </row>
    <row r="49" spans="1:8" ht="15">
      <c r="A49" s="537"/>
      <c r="B49" s="408" t="s">
        <v>476</v>
      </c>
      <c r="C49" s="494">
        <v>0</v>
      </c>
      <c r="D49" s="410">
        <v>0</v>
      </c>
      <c r="E49" s="410">
        <v>0</v>
      </c>
      <c r="F49" s="410">
        <v>0</v>
      </c>
      <c r="G49" s="410">
        <v>0</v>
      </c>
      <c r="H49" s="496">
        <v>0</v>
      </c>
    </row>
    <row r="50" spans="1:8" ht="15">
      <c r="A50" s="537"/>
      <c r="B50" s="408" t="s">
        <v>477</v>
      </c>
      <c r="C50" s="494">
        <v>0</v>
      </c>
      <c r="D50" s="410">
        <v>0</v>
      </c>
      <c r="E50" s="410">
        <v>0</v>
      </c>
      <c r="F50" s="410">
        <v>0</v>
      </c>
      <c r="G50" s="410">
        <v>0</v>
      </c>
      <c r="H50" s="496">
        <v>0</v>
      </c>
    </row>
    <row r="51" spans="1:10" ht="15">
      <c r="A51" s="649" t="s">
        <v>478</v>
      </c>
      <c r="B51" s="652"/>
      <c r="C51" s="658">
        <f>SUM(C53:C61)</f>
        <v>1532890.63</v>
      </c>
      <c r="D51" s="659">
        <f>SUM(D53:D61)</f>
        <v>-50000</v>
      </c>
      <c r="E51" s="659">
        <f>SUM(E53:E61)</f>
        <v>1482890.63</v>
      </c>
      <c r="F51" s="659">
        <f>SUM(F53:F61)</f>
        <v>0</v>
      </c>
      <c r="G51" s="659">
        <f>SUM(G53:G61)</f>
        <v>0</v>
      </c>
      <c r="H51" s="657">
        <f>+SUM(H53:H61)</f>
        <v>1482890.63</v>
      </c>
      <c r="I51" s="162"/>
      <c r="J51" s="348"/>
    </row>
    <row r="52" spans="1:10" ht="15">
      <c r="A52" s="649" t="s">
        <v>479</v>
      </c>
      <c r="B52" s="652"/>
      <c r="C52" s="658"/>
      <c r="D52" s="659"/>
      <c r="E52" s="659"/>
      <c r="F52" s="659"/>
      <c r="G52" s="659"/>
      <c r="H52" s="657"/>
      <c r="J52" s="348"/>
    </row>
    <row r="53" spans="1:9" ht="15">
      <c r="A53" s="537"/>
      <c r="B53" s="408" t="s">
        <v>480</v>
      </c>
      <c r="C53" s="494">
        <v>1532890.63</v>
      </c>
      <c r="D53" s="494">
        <v>-50000</v>
      </c>
      <c r="E53" s="494">
        <f>+C53+D53</f>
        <v>1482890.63</v>
      </c>
      <c r="F53" s="494">
        <v>0</v>
      </c>
      <c r="G53" s="494">
        <v>0</v>
      </c>
      <c r="H53" s="496">
        <f>+E53-F53</f>
        <v>1482890.63</v>
      </c>
      <c r="I53" s="344"/>
    </row>
    <row r="54" spans="1:9" ht="15">
      <c r="A54" s="537"/>
      <c r="B54" s="408" t="s">
        <v>481</v>
      </c>
      <c r="C54" s="494">
        <v>0</v>
      </c>
      <c r="D54" s="494">
        <v>0</v>
      </c>
      <c r="E54" s="494">
        <f aca="true" t="shared" si="5" ref="E54:E61">+C54+D54</f>
        <v>0</v>
      </c>
      <c r="F54" s="494">
        <v>0</v>
      </c>
      <c r="G54" s="494">
        <v>0</v>
      </c>
      <c r="H54" s="496">
        <f aca="true" t="shared" si="6" ref="H54:H66">+E54-F54</f>
        <v>0</v>
      </c>
      <c r="I54" s="344"/>
    </row>
    <row r="55" spans="1:9" ht="15">
      <c r="A55" s="416"/>
      <c r="B55" s="408" t="s">
        <v>482</v>
      </c>
      <c r="C55" s="494">
        <v>0</v>
      </c>
      <c r="D55" s="494">
        <v>0</v>
      </c>
      <c r="E55" s="494">
        <f t="shared" si="5"/>
        <v>0</v>
      </c>
      <c r="F55" s="494">
        <v>0</v>
      </c>
      <c r="G55" s="494">
        <v>0</v>
      </c>
      <c r="H55" s="496">
        <f t="shared" si="6"/>
        <v>0</v>
      </c>
      <c r="I55" s="344"/>
    </row>
    <row r="56" spans="1:9" ht="15">
      <c r="A56" s="537"/>
      <c r="B56" s="408" t="s">
        <v>483</v>
      </c>
      <c r="C56" s="494">
        <v>0</v>
      </c>
      <c r="D56" s="494">
        <v>0</v>
      </c>
      <c r="E56" s="494">
        <f t="shared" si="5"/>
        <v>0</v>
      </c>
      <c r="F56" s="494">
        <v>0</v>
      </c>
      <c r="G56" s="494">
        <v>0</v>
      </c>
      <c r="H56" s="496">
        <f t="shared" si="6"/>
        <v>0</v>
      </c>
      <c r="I56" s="344"/>
    </row>
    <row r="57" spans="1:8" ht="15">
      <c r="A57" s="537" t="s">
        <v>484</v>
      </c>
      <c r="B57" s="408" t="s">
        <v>485</v>
      </c>
      <c r="C57" s="494">
        <v>0</v>
      </c>
      <c r="D57" s="494">
        <v>0</v>
      </c>
      <c r="E57" s="494">
        <f t="shared" si="5"/>
        <v>0</v>
      </c>
      <c r="F57" s="494">
        <v>0</v>
      </c>
      <c r="G57" s="494">
        <v>0</v>
      </c>
      <c r="H57" s="496">
        <f t="shared" si="6"/>
        <v>0</v>
      </c>
    </row>
    <row r="58" spans="1:8" ht="15">
      <c r="A58" s="537"/>
      <c r="B58" s="408" t="s">
        <v>486</v>
      </c>
      <c r="C58" s="494">
        <v>0</v>
      </c>
      <c r="D58" s="494">
        <v>0</v>
      </c>
      <c r="E58" s="494">
        <f t="shared" si="5"/>
        <v>0</v>
      </c>
      <c r="F58" s="494">
        <v>0</v>
      </c>
      <c r="G58" s="494">
        <v>0</v>
      </c>
      <c r="H58" s="496">
        <f t="shared" si="6"/>
        <v>0</v>
      </c>
    </row>
    <row r="59" spans="1:8" ht="15">
      <c r="A59" s="416"/>
      <c r="B59" s="408" t="s">
        <v>487</v>
      </c>
      <c r="C59" s="494">
        <v>0</v>
      </c>
      <c r="D59" s="494">
        <v>0</v>
      </c>
      <c r="E59" s="494">
        <f t="shared" si="5"/>
        <v>0</v>
      </c>
      <c r="F59" s="494">
        <v>0</v>
      </c>
      <c r="G59" s="494">
        <v>0</v>
      </c>
      <c r="H59" s="496">
        <f t="shared" si="6"/>
        <v>0</v>
      </c>
    </row>
    <row r="60" spans="1:8" ht="15">
      <c r="A60" s="537"/>
      <c r="B60" s="408" t="s">
        <v>488</v>
      </c>
      <c r="C60" s="494">
        <v>0</v>
      </c>
      <c r="D60" s="494">
        <v>0</v>
      </c>
      <c r="E60" s="494">
        <f t="shared" si="5"/>
        <v>0</v>
      </c>
      <c r="F60" s="494">
        <v>0</v>
      </c>
      <c r="G60" s="494">
        <v>0</v>
      </c>
      <c r="H60" s="496">
        <f t="shared" si="6"/>
        <v>0</v>
      </c>
    </row>
    <row r="61" spans="1:8" ht="15">
      <c r="A61" s="537"/>
      <c r="B61" s="408" t="s">
        <v>489</v>
      </c>
      <c r="C61" s="494">
        <v>0</v>
      </c>
      <c r="D61" s="494">
        <v>0</v>
      </c>
      <c r="E61" s="494">
        <f t="shared" si="5"/>
        <v>0</v>
      </c>
      <c r="F61" s="494">
        <v>0</v>
      </c>
      <c r="G61" s="494">
        <v>0</v>
      </c>
      <c r="H61" s="496">
        <f t="shared" si="6"/>
        <v>0</v>
      </c>
    </row>
    <row r="62" spans="1:8" ht="15">
      <c r="A62" s="649" t="s">
        <v>490</v>
      </c>
      <c r="B62" s="652"/>
      <c r="C62" s="412">
        <f>SUM(C63:C65)</f>
        <v>0</v>
      </c>
      <c r="D62" s="413">
        <f>SUM(D63:D65)</f>
        <v>0</v>
      </c>
      <c r="E62" s="413">
        <f>SUM(E63:E65)</f>
        <v>0</v>
      </c>
      <c r="F62" s="414">
        <f>SUM(F63:F65)</f>
        <v>0</v>
      </c>
      <c r="G62" s="404">
        <f>SUM(G63:G65)</f>
        <v>0</v>
      </c>
      <c r="H62" s="496">
        <f t="shared" si="6"/>
        <v>0</v>
      </c>
    </row>
    <row r="63" spans="1:8" ht="15">
      <c r="A63" s="537"/>
      <c r="B63" s="408" t="s">
        <v>491</v>
      </c>
      <c r="C63" s="409">
        <v>0</v>
      </c>
      <c r="D63" s="410">
        <v>0</v>
      </c>
      <c r="E63" s="410">
        <v>0</v>
      </c>
      <c r="F63" s="410">
        <v>0</v>
      </c>
      <c r="G63" s="410">
        <v>0</v>
      </c>
      <c r="H63" s="496">
        <f t="shared" si="6"/>
        <v>0</v>
      </c>
    </row>
    <row r="64" spans="1:8" ht="15">
      <c r="A64" s="537"/>
      <c r="B64" s="408" t="s">
        <v>492</v>
      </c>
      <c r="C64" s="409">
        <v>0</v>
      </c>
      <c r="D64" s="417">
        <v>0</v>
      </c>
      <c r="E64" s="417">
        <f>+C64+D64</f>
        <v>0</v>
      </c>
      <c r="F64" s="417">
        <v>0</v>
      </c>
      <c r="G64" s="417">
        <v>0</v>
      </c>
      <c r="H64" s="496">
        <f t="shared" si="6"/>
        <v>0</v>
      </c>
    </row>
    <row r="65" spans="1:8" ht="15">
      <c r="A65" s="537"/>
      <c r="B65" s="408" t="s">
        <v>493</v>
      </c>
      <c r="C65" s="494">
        <v>0</v>
      </c>
      <c r="D65" s="410">
        <v>0</v>
      </c>
      <c r="E65" s="410">
        <v>0</v>
      </c>
      <c r="F65" s="410">
        <v>0</v>
      </c>
      <c r="G65" s="410">
        <v>0</v>
      </c>
      <c r="H65" s="496">
        <f t="shared" si="6"/>
        <v>0</v>
      </c>
    </row>
    <row r="66" spans="1:8" ht="15">
      <c r="A66" s="418" t="s">
        <v>494</v>
      </c>
      <c r="B66" s="419"/>
      <c r="C66" s="494">
        <f>SUM(C68:C75)</f>
        <v>0</v>
      </c>
      <c r="D66" s="495">
        <f>SUM(D68:D75)</f>
        <v>0</v>
      </c>
      <c r="E66" s="495">
        <f>SUM(E68:E75)</f>
        <v>0</v>
      </c>
      <c r="F66" s="495">
        <f>SUM(F68:F75)</f>
        <v>0</v>
      </c>
      <c r="G66" s="495">
        <f>SUM(G68:G75)</f>
        <v>0</v>
      </c>
      <c r="H66" s="496">
        <f t="shared" si="6"/>
        <v>0</v>
      </c>
    </row>
    <row r="67" spans="1:8" ht="15">
      <c r="A67" s="420" t="s">
        <v>495</v>
      </c>
      <c r="B67" s="419"/>
      <c r="C67" s="494"/>
      <c r="D67" s="495"/>
      <c r="E67" s="495"/>
      <c r="F67" s="495"/>
      <c r="G67" s="495"/>
      <c r="H67" s="493"/>
    </row>
    <row r="68" spans="1:8" ht="15">
      <c r="A68" s="537"/>
      <c r="B68" s="408" t="s">
        <v>496</v>
      </c>
      <c r="C68" s="494">
        <v>0</v>
      </c>
      <c r="D68" s="495">
        <v>0</v>
      </c>
      <c r="E68" s="495">
        <v>0</v>
      </c>
      <c r="F68" s="495">
        <v>0</v>
      </c>
      <c r="G68" s="495">
        <v>0</v>
      </c>
      <c r="H68" s="493">
        <v>0</v>
      </c>
    </row>
    <row r="69" spans="1:8" ht="15">
      <c r="A69" s="537"/>
      <c r="B69" s="408" t="s">
        <v>497</v>
      </c>
      <c r="C69" s="494">
        <v>0</v>
      </c>
      <c r="D69" s="495">
        <v>0</v>
      </c>
      <c r="E69" s="495">
        <v>0</v>
      </c>
      <c r="F69" s="495">
        <v>0</v>
      </c>
      <c r="G69" s="495">
        <v>0</v>
      </c>
      <c r="H69" s="493">
        <v>0</v>
      </c>
    </row>
    <row r="70" spans="1:8" ht="15">
      <c r="A70" s="537"/>
      <c r="B70" s="408" t="s">
        <v>498</v>
      </c>
      <c r="C70" s="494">
        <v>0</v>
      </c>
      <c r="D70" s="495">
        <v>0</v>
      </c>
      <c r="E70" s="495">
        <v>0</v>
      </c>
      <c r="F70" s="495">
        <v>0</v>
      </c>
      <c r="G70" s="495">
        <v>0</v>
      </c>
      <c r="H70" s="493">
        <v>0</v>
      </c>
    </row>
    <row r="71" spans="1:8" ht="15">
      <c r="A71" s="537"/>
      <c r="B71" s="408" t="s">
        <v>499</v>
      </c>
      <c r="C71" s="494">
        <v>0</v>
      </c>
      <c r="D71" s="495">
        <v>0</v>
      </c>
      <c r="E71" s="495">
        <v>0</v>
      </c>
      <c r="F71" s="495">
        <v>0</v>
      </c>
      <c r="G71" s="495">
        <v>0</v>
      </c>
      <c r="H71" s="493">
        <v>0</v>
      </c>
    </row>
    <row r="72" spans="1:8" ht="15">
      <c r="A72" s="537"/>
      <c r="B72" s="408" t="s">
        <v>500</v>
      </c>
      <c r="C72" s="494">
        <v>0</v>
      </c>
      <c r="D72" s="495">
        <v>0</v>
      </c>
      <c r="E72" s="495">
        <v>0</v>
      </c>
      <c r="F72" s="495">
        <v>0</v>
      </c>
      <c r="G72" s="495">
        <v>0</v>
      </c>
      <c r="H72" s="493">
        <v>0</v>
      </c>
    </row>
    <row r="73" spans="1:8" ht="15">
      <c r="A73" s="421"/>
      <c r="B73" s="539" t="s">
        <v>501</v>
      </c>
      <c r="C73" s="494">
        <v>0</v>
      </c>
      <c r="D73" s="494">
        <v>0</v>
      </c>
      <c r="E73" s="494">
        <v>0</v>
      </c>
      <c r="F73" s="494">
        <v>0</v>
      </c>
      <c r="G73" s="494">
        <v>0</v>
      </c>
      <c r="H73" s="422">
        <v>0</v>
      </c>
    </row>
    <row r="74" spans="1:8" ht="15">
      <c r="A74" s="537"/>
      <c r="B74" s="539" t="s">
        <v>502</v>
      </c>
      <c r="C74" s="494">
        <v>0</v>
      </c>
      <c r="D74" s="495">
        <v>0</v>
      </c>
      <c r="E74" s="495">
        <v>0</v>
      </c>
      <c r="F74" s="495">
        <v>0</v>
      </c>
      <c r="G74" s="495">
        <v>0</v>
      </c>
      <c r="H74" s="493">
        <v>0</v>
      </c>
    </row>
    <row r="75" spans="1:8" ht="15">
      <c r="A75" s="537"/>
      <c r="B75" s="408" t="s">
        <v>503</v>
      </c>
      <c r="C75" s="494">
        <v>0</v>
      </c>
      <c r="D75" s="495">
        <v>0</v>
      </c>
      <c r="E75" s="495">
        <v>0</v>
      </c>
      <c r="F75" s="495">
        <v>0</v>
      </c>
      <c r="G75" s="495">
        <v>0</v>
      </c>
      <c r="H75" s="493">
        <v>0</v>
      </c>
    </row>
    <row r="76" spans="1:8" ht="15">
      <c r="A76" s="649" t="s">
        <v>504</v>
      </c>
      <c r="B76" s="652"/>
      <c r="C76" s="494">
        <f aca="true" t="shared" si="7" ref="C76:H76">SUM(C77:C79)</f>
        <v>0</v>
      </c>
      <c r="D76" s="495">
        <f t="shared" si="7"/>
        <v>0</v>
      </c>
      <c r="E76" s="495">
        <f t="shared" si="7"/>
        <v>0</v>
      </c>
      <c r="F76" s="495">
        <f t="shared" si="7"/>
        <v>0</v>
      </c>
      <c r="G76" s="495">
        <f t="shared" si="7"/>
        <v>0</v>
      </c>
      <c r="H76" s="493">
        <f t="shared" si="7"/>
        <v>0</v>
      </c>
    </row>
    <row r="77" spans="1:8" ht="15">
      <c r="A77" s="537"/>
      <c r="B77" s="408" t="s">
        <v>505</v>
      </c>
      <c r="C77" s="494">
        <v>0</v>
      </c>
      <c r="D77" s="495">
        <v>0</v>
      </c>
      <c r="E77" s="495">
        <v>0</v>
      </c>
      <c r="F77" s="495">
        <v>0</v>
      </c>
      <c r="G77" s="495">
        <v>0</v>
      </c>
      <c r="H77" s="493">
        <v>0</v>
      </c>
    </row>
    <row r="78" spans="1:8" ht="15">
      <c r="A78" s="537"/>
      <c r="B78" s="408" t="s">
        <v>506</v>
      </c>
      <c r="C78" s="494">
        <v>0</v>
      </c>
      <c r="D78" s="495">
        <v>0</v>
      </c>
      <c r="E78" s="495">
        <v>0</v>
      </c>
      <c r="F78" s="495">
        <v>0</v>
      </c>
      <c r="G78" s="495">
        <v>0</v>
      </c>
      <c r="H78" s="493">
        <v>0</v>
      </c>
    </row>
    <row r="79" spans="1:8" ht="15">
      <c r="A79" s="537"/>
      <c r="B79" s="408" t="s">
        <v>507</v>
      </c>
      <c r="C79" s="494">
        <v>0</v>
      </c>
      <c r="D79" s="495">
        <v>0</v>
      </c>
      <c r="E79" s="495">
        <v>0</v>
      </c>
      <c r="F79" s="495">
        <v>0</v>
      </c>
      <c r="G79" s="495">
        <v>0</v>
      </c>
      <c r="H79" s="493">
        <v>0</v>
      </c>
    </row>
    <row r="80" spans="1:8" ht="15">
      <c r="A80" s="649" t="s">
        <v>508</v>
      </c>
      <c r="B80" s="652"/>
      <c r="C80" s="494">
        <f aca="true" t="shared" si="8" ref="C80:H80">SUM(C81:C87)</f>
        <v>0</v>
      </c>
      <c r="D80" s="495">
        <f t="shared" si="8"/>
        <v>0</v>
      </c>
      <c r="E80" s="495">
        <f t="shared" si="8"/>
        <v>0</v>
      </c>
      <c r="F80" s="495">
        <f t="shared" si="8"/>
        <v>0</v>
      </c>
      <c r="G80" s="495">
        <f t="shared" si="8"/>
        <v>0</v>
      </c>
      <c r="H80" s="493">
        <f t="shared" si="8"/>
        <v>0</v>
      </c>
    </row>
    <row r="81" spans="1:8" ht="15">
      <c r="A81" s="537"/>
      <c r="B81" s="408" t="s">
        <v>509</v>
      </c>
      <c r="C81" s="494">
        <v>0</v>
      </c>
      <c r="D81" s="495">
        <v>0</v>
      </c>
      <c r="E81" s="495">
        <v>0</v>
      </c>
      <c r="F81" s="495">
        <v>0</v>
      </c>
      <c r="G81" s="495">
        <v>0</v>
      </c>
      <c r="H81" s="493">
        <v>0</v>
      </c>
    </row>
    <row r="82" spans="1:8" ht="15">
      <c r="A82" s="537"/>
      <c r="B82" s="408" t="s">
        <v>510</v>
      </c>
      <c r="C82" s="494">
        <v>0</v>
      </c>
      <c r="D82" s="495">
        <v>0</v>
      </c>
      <c r="E82" s="495">
        <v>0</v>
      </c>
      <c r="F82" s="495">
        <v>0</v>
      </c>
      <c r="G82" s="495">
        <v>0</v>
      </c>
      <c r="H82" s="493">
        <v>0</v>
      </c>
    </row>
    <row r="83" spans="1:8" ht="15">
      <c r="A83" s="537"/>
      <c r="B83" s="408" t="s">
        <v>511</v>
      </c>
      <c r="C83" s="494">
        <v>0</v>
      </c>
      <c r="D83" s="495">
        <v>0</v>
      </c>
      <c r="E83" s="495">
        <v>0</v>
      </c>
      <c r="F83" s="495">
        <v>0</v>
      </c>
      <c r="G83" s="495">
        <v>0</v>
      </c>
      <c r="H83" s="493">
        <v>0</v>
      </c>
    </row>
    <row r="84" spans="1:8" ht="15">
      <c r="A84" s="537"/>
      <c r="B84" s="408" t="s">
        <v>512</v>
      </c>
      <c r="C84" s="494">
        <v>0</v>
      </c>
      <c r="D84" s="495">
        <v>0</v>
      </c>
      <c r="E84" s="495">
        <v>0</v>
      </c>
      <c r="F84" s="495">
        <v>0</v>
      </c>
      <c r="G84" s="495">
        <v>0</v>
      </c>
      <c r="H84" s="493">
        <v>0</v>
      </c>
    </row>
    <row r="85" spans="1:8" ht="15">
      <c r="A85" s="537"/>
      <c r="B85" s="408" t="s">
        <v>513</v>
      </c>
      <c r="C85" s="494">
        <v>0</v>
      </c>
      <c r="D85" s="495">
        <v>0</v>
      </c>
      <c r="E85" s="495">
        <v>0</v>
      </c>
      <c r="F85" s="495">
        <v>0</v>
      </c>
      <c r="G85" s="495">
        <v>0</v>
      </c>
      <c r="H85" s="493">
        <v>0</v>
      </c>
    </row>
    <row r="86" spans="1:8" ht="15">
      <c r="A86" s="537"/>
      <c r="B86" s="408" t="s">
        <v>514</v>
      </c>
      <c r="C86" s="494">
        <v>0</v>
      </c>
      <c r="D86" s="495">
        <v>0</v>
      </c>
      <c r="E86" s="495">
        <v>0</v>
      </c>
      <c r="F86" s="495">
        <v>0</v>
      </c>
      <c r="G86" s="495">
        <v>0</v>
      </c>
      <c r="H86" s="493">
        <v>0</v>
      </c>
    </row>
    <row r="87" spans="1:8" ht="15">
      <c r="A87" s="537"/>
      <c r="B87" s="408" t="s">
        <v>515</v>
      </c>
      <c r="C87" s="494">
        <v>0</v>
      </c>
      <c r="D87" s="495">
        <v>0</v>
      </c>
      <c r="E87" s="495">
        <v>0</v>
      </c>
      <c r="F87" s="495">
        <v>0</v>
      </c>
      <c r="G87" s="495">
        <v>0</v>
      </c>
      <c r="H87" s="493">
        <v>0</v>
      </c>
    </row>
    <row r="88" spans="1:8" ht="15">
      <c r="A88" s="653"/>
      <c r="B88" s="654"/>
      <c r="C88" s="423"/>
      <c r="D88" s="424"/>
      <c r="E88" s="424"/>
      <c r="F88" s="424"/>
      <c r="G88" s="424"/>
      <c r="H88" s="425"/>
    </row>
    <row r="89" spans="1:8" ht="15">
      <c r="A89" s="426"/>
      <c r="B89" s="75"/>
      <c r="C89" s="427"/>
      <c r="D89" s="427"/>
      <c r="E89" s="427"/>
      <c r="F89" s="427"/>
      <c r="G89" s="427"/>
      <c r="H89" s="427"/>
    </row>
    <row r="90" spans="1:8" ht="15">
      <c r="A90" s="655" t="s">
        <v>516</v>
      </c>
      <c r="B90" s="656"/>
      <c r="C90" s="428">
        <f aca="true" t="shared" si="9" ref="C90:H90">+C91+C99+C110+C121+C132+C143+C147+C157+C161</f>
        <v>0</v>
      </c>
      <c r="D90" s="429">
        <f t="shared" si="9"/>
        <v>2903937.31</v>
      </c>
      <c r="E90" s="430">
        <f t="shared" si="9"/>
        <v>2903937.31</v>
      </c>
      <c r="F90" s="430">
        <f t="shared" si="9"/>
        <v>400896</v>
      </c>
      <c r="G90" s="430">
        <f t="shared" si="9"/>
        <v>0</v>
      </c>
      <c r="H90" s="430">
        <f t="shared" si="9"/>
        <v>2503041.31</v>
      </c>
    </row>
    <row r="91" spans="1:8" ht="15">
      <c r="A91" s="645" t="s">
        <v>437</v>
      </c>
      <c r="B91" s="646"/>
      <c r="C91" s="544">
        <f>SUM(C92:C98)</f>
        <v>0</v>
      </c>
      <c r="D91" s="544">
        <f>SUM(D92:D98)</f>
        <v>0</v>
      </c>
      <c r="E91" s="544">
        <f>SUM(E92:E98)</f>
        <v>0</v>
      </c>
      <c r="F91" s="544">
        <f>SUM(F92:F98)</f>
        <v>0</v>
      </c>
      <c r="G91" s="544">
        <f>SUM(G92:G98)</f>
        <v>0</v>
      </c>
      <c r="H91" s="431">
        <f aca="true" t="shared" si="10" ref="H91:H96">+C91+E91-F91</f>
        <v>0</v>
      </c>
    </row>
    <row r="92" spans="1:8" ht="15">
      <c r="A92" s="537"/>
      <c r="B92" s="408" t="s">
        <v>438</v>
      </c>
      <c r="C92" s="538">
        <v>0</v>
      </c>
      <c r="D92" s="417">
        <v>0</v>
      </c>
      <c r="E92" s="417">
        <f>+C92+D92</f>
        <v>0</v>
      </c>
      <c r="F92" s="417">
        <v>0</v>
      </c>
      <c r="G92" s="417">
        <v>0</v>
      </c>
      <c r="H92" s="417">
        <f t="shared" si="10"/>
        <v>0</v>
      </c>
    </row>
    <row r="93" spans="1:8" ht="15">
      <c r="A93" s="537"/>
      <c r="B93" s="408" t="s">
        <v>439</v>
      </c>
      <c r="C93" s="538">
        <v>0</v>
      </c>
      <c r="D93" s="417">
        <v>0</v>
      </c>
      <c r="E93" s="417">
        <f>+C93+D93</f>
        <v>0</v>
      </c>
      <c r="F93" s="417">
        <v>0</v>
      </c>
      <c r="G93" s="417">
        <v>0</v>
      </c>
      <c r="H93" s="417">
        <f t="shared" si="10"/>
        <v>0</v>
      </c>
    </row>
    <row r="94" spans="1:8" ht="15">
      <c r="A94" s="537"/>
      <c r="B94" s="408" t="s">
        <v>440</v>
      </c>
      <c r="C94" s="538">
        <v>0</v>
      </c>
      <c r="D94" s="417">
        <v>0</v>
      </c>
      <c r="E94" s="417">
        <f>+C94+D94</f>
        <v>0</v>
      </c>
      <c r="F94" s="417">
        <v>0</v>
      </c>
      <c r="G94" s="417">
        <v>0</v>
      </c>
      <c r="H94" s="417">
        <f t="shared" si="10"/>
        <v>0</v>
      </c>
    </row>
    <row r="95" spans="1:8" ht="15">
      <c r="A95" s="537"/>
      <c r="B95" s="408" t="s">
        <v>441</v>
      </c>
      <c r="C95" s="538">
        <v>0</v>
      </c>
      <c r="D95" s="417">
        <v>0</v>
      </c>
      <c r="E95" s="417">
        <f>+C95+D95</f>
        <v>0</v>
      </c>
      <c r="F95" s="417">
        <v>0</v>
      </c>
      <c r="G95" s="417">
        <v>0</v>
      </c>
      <c r="H95" s="417">
        <f t="shared" si="10"/>
        <v>0</v>
      </c>
    </row>
    <row r="96" spans="1:8" ht="15">
      <c r="A96" s="537"/>
      <c r="B96" s="408" t="s">
        <v>442</v>
      </c>
      <c r="C96" s="538">
        <v>0</v>
      </c>
      <c r="D96" s="417">
        <v>0</v>
      </c>
      <c r="E96" s="417">
        <f>+C96+D96</f>
        <v>0</v>
      </c>
      <c r="F96" s="417">
        <v>0</v>
      </c>
      <c r="G96" s="417">
        <v>0</v>
      </c>
      <c r="H96" s="417">
        <f t="shared" si="10"/>
        <v>0</v>
      </c>
    </row>
    <row r="97" spans="1:8" ht="15">
      <c r="A97" s="537"/>
      <c r="B97" s="408" t="s">
        <v>443</v>
      </c>
      <c r="C97" s="538">
        <v>0</v>
      </c>
      <c r="D97" s="538">
        <v>0</v>
      </c>
      <c r="E97" s="538">
        <v>0</v>
      </c>
      <c r="F97" s="417">
        <v>0</v>
      </c>
      <c r="G97" s="417">
        <v>0</v>
      </c>
      <c r="H97" s="538">
        <v>0</v>
      </c>
    </row>
    <row r="98" spans="1:8" ht="15">
      <c r="A98" s="537"/>
      <c r="B98" s="408" t="s">
        <v>444</v>
      </c>
      <c r="C98" s="538">
        <v>0</v>
      </c>
      <c r="D98" s="538">
        <v>0</v>
      </c>
      <c r="E98" s="538">
        <v>0</v>
      </c>
      <c r="F98" s="417">
        <v>0</v>
      </c>
      <c r="G98" s="417">
        <v>0</v>
      </c>
      <c r="H98" s="538">
        <v>0</v>
      </c>
    </row>
    <row r="99" spans="1:8" ht="15">
      <c r="A99" s="645" t="s">
        <v>445</v>
      </c>
      <c r="B99" s="646"/>
      <c r="C99" s="413">
        <f>SUM(C100:C109)</f>
        <v>0</v>
      </c>
      <c r="D99" s="413">
        <f>SUM(D100:D109)</f>
        <v>0</v>
      </c>
      <c r="E99" s="413">
        <f>SUM(E100:E109)</f>
        <v>0</v>
      </c>
      <c r="F99" s="413">
        <f>SUM(F100:F109)</f>
        <v>0</v>
      </c>
      <c r="G99" s="413">
        <f>SUM(G100:G109)</f>
        <v>0</v>
      </c>
      <c r="H99" s="432">
        <f>+C99+E99-G99</f>
        <v>0</v>
      </c>
    </row>
    <row r="100" spans="1:8" ht="15">
      <c r="A100" s="649"/>
      <c r="B100" s="408" t="s">
        <v>446</v>
      </c>
      <c r="C100" s="651">
        <v>0</v>
      </c>
      <c r="D100" s="651">
        <v>0</v>
      </c>
      <c r="E100" s="651">
        <f>+C100+D100</f>
        <v>0</v>
      </c>
      <c r="F100" s="651">
        <v>0</v>
      </c>
      <c r="G100" s="651">
        <v>0</v>
      </c>
      <c r="H100" s="651">
        <v>0</v>
      </c>
    </row>
    <row r="101" spans="1:8" ht="15">
      <c r="A101" s="649"/>
      <c r="B101" s="408" t="s">
        <v>447</v>
      </c>
      <c r="C101" s="651"/>
      <c r="D101" s="651"/>
      <c r="E101" s="651"/>
      <c r="F101" s="651"/>
      <c r="G101" s="651"/>
      <c r="H101" s="651"/>
    </row>
    <row r="102" spans="1:8" ht="15">
      <c r="A102" s="537"/>
      <c r="B102" s="408" t="s">
        <v>448</v>
      </c>
      <c r="C102" s="538">
        <v>0</v>
      </c>
      <c r="D102" s="538">
        <v>0</v>
      </c>
      <c r="E102" s="417">
        <f aca="true" t="shared" si="11" ref="E102:E114">+C102+D102</f>
        <v>0</v>
      </c>
      <c r="F102" s="417">
        <v>0</v>
      </c>
      <c r="G102" s="417">
        <v>0</v>
      </c>
      <c r="H102" s="417">
        <f>+C102+E102-F102</f>
        <v>0</v>
      </c>
    </row>
    <row r="103" spans="1:8" ht="15">
      <c r="A103" s="537"/>
      <c r="B103" s="408" t="s">
        <v>449</v>
      </c>
      <c r="C103" s="538">
        <v>0</v>
      </c>
      <c r="D103" s="538">
        <v>0</v>
      </c>
      <c r="E103" s="417">
        <f t="shared" si="11"/>
        <v>0</v>
      </c>
      <c r="F103" s="417">
        <v>0</v>
      </c>
      <c r="G103" s="417">
        <v>0</v>
      </c>
      <c r="H103" s="417">
        <f aca="true" t="shared" si="12" ref="H103:H109">+C103+E103-F103</f>
        <v>0</v>
      </c>
    </row>
    <row r="104" spans="1:8" ht="15">
      <c r="A104" s="537"/>
      <c r="B104" s="408" t="s">
        <v>450</v>
      </c>
      <c r="C104" s="538">
        <v>0</v>
      </c>
      <c r="D104" s="538">
        <v>0</v>
      </c>
      <c r="E104" s="417">
        <f t="shared" si="11"/>
        <v>0</v>
      </c>
      <c r="F104" s="417">
        <v>0</v>
      </c>
      <c r="G104" s="417">
        <v>0</v>
      </c>
      <c r="H104" s="417">
        <f t="shared" si="12"/>
        <v>0</v>
      </c>
    </row>
    <row r="105" spans="1:8" ht="15">
      <c r="A105" s="537"/>
      <c r="B105" s="408" t="s">
        <v>451</v>
      </c>
      <c r="C105" s="538">
        <v>0</v>
      </c>
      <c r="D105" s="417">
        <v>0</v>
      </c>
      <c r="E105" s="417">
        <f t="shared" si="11"/>
        <v>0</v>
      </c>
      <c r="F105" s="417">
        <v>0</v>
      </c>
      <c r="G105" s="417">
        <v>0</v>
      </c>
      <c r="H105" s="417">
        <f t="shared" si="12"/>
        <v>0</v>
      </c>
    </row>
    <row r="106" spans="1:8" ht="15">
      <c r="A106" s="537"/>
      <c r="B106" s="408" t="s">
        <v>452</v>
      </c>
      <c r="C106" s="538">
        <v>0</v>
      </c>
      <c r="D106" s="417">
        <v>0</v>
      </c>
      <c r="E106" s="417">
        <v>0</v>
      </c>
      <c r="F106" s="417">
        <v>0</v>
      </c>
      <c r="G106" s="417">
        <v>0</v>
      </c>
      <c r="H106" s="417">
        <f t="shared" si="12"/>
        <v>0</v>
      </c>
    </row>
    <row r="107" spans="1:8" ht="15">
      <c r="A107" s="537"/>
      <c r="B107" s="408" t="s">
        <v>453</v>
      </c>
      <c r="C107" s="538">
        <v>0</v>
      </c>
      <c r="D107" s="417">
        <v>0</v>
      </c>
      <c r="E107" s="417">
        <f t="shared" si="11"/>
        <v>0</v>
      </c>
      <c r="F107" s="417">
        <v>0</v>
      </c>
      <c r="G107" s="417">
        <v>0</v>
      </c>
      <c r="H107" s="417">
        <f t="shared" si="12"/>
        <v>0</v>
      </c>
    </row>
    <row r="108" spans="1:8" ht="15">
      <c r="A108" s="537"/>
      <c r="B108" s="408" t="s">
        <v>454</v>
      </c>
      <c r="C108" s="538">
        <v>0</v>
      </c>
      <c r="D108" s="417">
        <v>0</v>
      </c>
      <c r="E108" s="417">
        <f t="shared" si="11"/>
        <v>0</v>
      </c>
      <c r="F108" s="417">
        <v>0</v>
      </c>
      <c r="G108" s="417">
        <v>0</v>
      </c>
      <c r="H108" s="417">
        <f t="shared" si="12"/>
        <v>0</v>
      </c>
    </row>
    <row r="109" spans="1:8" ht="15">
      <c r="A109" s="537"/>
      <c r="B109" s="408" t="s">
        <v>455</v>
      </c>
      <c r="C109" s="538">
        <v>0</v>
      </c>
      <c r="D109" s="417">
        <v>0</v>
      </c>
      <c r="E109" s="417">
        <f t="shared" si="11"/>
        <v>0</v>
      </c>
      <c r="F109" s="417">
        <v>0</v>
      </c>
      <c r="G109" s="417">
        <v>0</v>
      </c>
      <c r="H109" s="417">
        <f t="shared" si="12"/>
        <v>0</v>
      </c>
    </row>
    <row r="110" spans="1:8" ht="15">
      <c r="A110" s="645" t="s">
        <v>456</v>
      </c>
      <c r="B110" s="646"/>
      <c r="C110" s="413">
        <f aca="true" t="shared" si="13" ref="C110:H110">SUM(C111:C120)</f>
        <v>0</v>
      </c>
      <c r="D110" s="413">
        <f t="shared" si="13"/>
        <v>403937.31</v>
      </c>
      <c r="E110" s="413">
        <f t="shared" si="13"/>
        <v>403937.31</v>
      </c>
      <c r="F110" s="413">
        <f t="shared" si="13"/>
        <v>400896</v>
      </c>
      <c r="G110" s="413">
        <f t="shared" si="13"/>
        <v>0</v>
      </c>
      <c r="H110" s="413">
        <f t="shared" si="13"/>
        <v>3041.3099999999977</v>
      </c>
    </row>
    <row r="111" spans="1:8" ht="15">
      <c r="A111" s="537"/>
      <c r="B111" s="408" t="s">
        <v>457</v>
      </c>
      <c r="C111" s="538">
        <v>0</v>
      </c>
      <c r="D111" s="417">
        <v>0</v>
      </c>
      <c r="E111" s="417">
        <f t="shared" si="11"/>
        <v>0</v>
      </c>
      <c r="F111" s="417">
        <v>0</v>
      </c>
      <c r="G111" s="417">
        <f>+F111</f>
        <v>0</v>
      </c>
      <c r="H111" s="417">
        <f>+C111+E111-F111</f>
        <v>0</v>
      </c>
    </row>
    <row r="112" spans="1:8" ht="15">
      <c r="A112" s="537"/>
      <c r="B112" s="408" t="s">
        <v>458</v>
      </c>
      <c r="C112" s="538">
        <v>0</v>
      </c>
      <c r="D112" s="417">
        <v>0</v>
      </c>
      <c r="E112" s="417">
        <f t="shared" si="11"/>
        <v>0</v>
      </c>
      <c r="F112" s="417">
        <v>0</v>
      </c>
      <c r="G112" s="417">
        <f>+F112</f>
        <v>0</v>
      </c>
      <c r="H112" s="417">
        <f>+C112+E112-F112</f>
        <v>0</v>
      </c>
    </row>
    <row r="113" spans="1:8" ht="15">
      <c r="A113" s="537"/>
      <c r="B113" s="408" t="s">
        <v>459</v>
      </c>
      <c r="C113" s="538">
        <v>0</v>
      </c>
      <c r="D113" s="417">
        <v>0</v>
      </c>
      <c r="E113" s="417">
        <f t="shared" si="11"/>
        <v>0</v>
      </c>
      <c r="F113" s="417">
        <v>0</v>
      </c>
      <c r="G113" s="417">
        <f>+F113</f>
        <v>0</v>
      </c>
      <c r="H113" s="417">
        <f>+C113+E113-F113</f>
        <v>0</v>
      </c>
    </row>
    <row r="114" spans="1:8" ht="15">
      <c r="A114" s="537"/>
      <c r="B114" s="408" t="s">
        <v>460</v>
      </c>
      <c r="C114" s="538">
        <v>0</v>
      </c>
      <c r="D114" s="417">
        <v>0</v>
      </c>
      <c r="E114" s="417">
        <f t="shared" si="11"/>
        <v>0</v>
      </c>
      <c r="F114" s="417">
        <v>0</v>
      </c>
      <c r="G114" s="417">
        <v>0</v>
      </c>
      <c r="H114" s="417">
        <f>+C114+E114-F114</f>
        <v>0</v>
      </c>
    </row>
    <row r="115" spans="1:8" ht="15">
      <c r="A115" s="649"/>
      <c r="B115" s="408" t="s">
        <v>461</v>
      </c>
      <c r="C115" s="651">
        <v>0</v>
      </c>
      <c r="D115" s="651">
        <f>400896+3041.31</f>
        <v>403937.31</v>
      </c>
      <c r="E115" s="651">
        <f>+C115+D115</f>
        <v>403937.31</v>
      </c>
      <c r="F115" s="651">
        <v>400896</v>
      </c>
      <c r="G115" s="651">
        <v>0</v>
      </c>
      <c r="H115" s="651">
        <f>+E115-F115</f>
        <v>3041.3099999999977</v>
      </c>
    </row>
    <row r="116" spans="1:8" ht="15">
      <c r="A116" s="649"/>
      <c r="B116" s="408" t="s">
        <v>462</v>
      </c>
      <c r="C116" s="651"/>
      <c r="D116" s="651"/>
      <c r="E116" s="651"/>
      <c r="F116" s="651"/>
      <c r="G116" s="651"/>
      <c r="H116" s="651"/>
    </row>
    <row r="117" spans="1:8" ht="15">
      <c r="A117" s="537"/>
      <c r="B117" s="408" t="s">
        <v>463</v>
      </c>
      <c r="C117" s="538">
        <v>0</v>
      </c>
      <c r="D117" s="417">
        <v>0</v>
      </c>
      <c r="E117" s="417">
        <f>+C117+D117</f>
        <v>0</v>
      </c>
      <c r="F117" s="417">
        <v>0</v>
      </c>
      <c r="G117" s="417">
        <v>0</v>
      </c>
      <c r="H117" s="417">
        <f>+C117+E117-F117</f>
        <v>0</v>
      </c>
    </row>
    <row r="118" spans="1:8" ht="15">
      <c r="A118" s="537"/>
      <c r="B118" s="408" t="s">
        <v>464</v>
      </c>
      <c r="C118" s="538">
        <v>0</v>
      </c>
      <c r="D118" s="417">
        <v>0</v>
      </c>
      <c r="E118" s="417">
        <f>+C118+D118</f>
        <v>0</v>
      </c>
      <c r="F118" s="417">
        <v>0</v>
      </c>
      <c r="G118" s="417">
        <v>0</v>
      </c>
      <c r="H118" s="417">
        <v>0</v>
      </c>
    </row>
    <row r="119" spans="1:8" ht="15">
      <c r="A119" s="537"/>
      <c r="B119" s="408" t="s">
        <v>465</v>
      </c>
      <c r="C119" s="538">
        <v>0</v>
      </c>
      <c r="D119" s="417">
        <v>0</v>
      </c>
      <c r="E119" s="417">
        <f>+C119+D119</f>
        <v>0</v>
      </c>
      <c r="F119" s="417">
        <v>0</v>
      </c>
      <c r="G119" s="417">
        <v>0</v>
      </c>
      <c r="H119" s="417">
        <v>0</v>
      </c>
    </row>
    <row r="120" spans="1:8" ht="15">
      <c r="A120" s="537"/>
      <c r="B120" s="408" t="s">
        <v>466</v>
      </c>
      <c r="C120" s="538">
        <v>0</v>
      </c>
      <c r="D120" s="417">
        <v>0</v>
      </c>
      <c r="E120" s="417">
        <f>+C120+D120</f>
        <v>0</v>
      </c>
      <c r="F120" s="417">
        <v>0</v>
      </c>
      <c r="G120" s="417">
        <v>0</v>
      </c>
      <c r="H120" s="417">
        <v>0</v>
      </c>
    </row>
    <row r="121" spans="1:8" ht="15">
      <c r="A121" s="649" t="s">
        <v>467</v>
      </c>
      <c r="B121" s="650"/>
      <c r="C121" s="413">
        <f aca="true" t="shared" si="14" ref="C121:H121">SUM(C123:C131)</f>
        <v>0</v>
      </c>
      <c r="D121" s="413">
        <f t="shared" si="14"/>
        <v>0</v>
      </c>
      <c r="E121" s="413">
        <f t="shared" si="14"/>
        <v>0</v>
      </c>
      <c r="F121" s="413">
        <f t="shared" si="14"/>
        <v>0</v>
      </c>
      <c r="G121" s="413">
        <f t="shared" si="14"/>
        <v>0</v>
      </c>
      <c r="H121" s="413">
        <f t="shared" si="14"/>
        <v>0</v>
      </c>
    </row>
    <row r="122" spans="1:8" ht="15">
      <c r="A122" s="649" t="s">
        <v>468</v>
      </c>
      <c r="B122" s="650"/>
      <c r="C122" s="413"/>
      <c r="D122" s="413"/>
      <c r="E122" s="413"/>
      <c r="F122" s="413"/>
      <c r="G122" s="413"/>
      <c r="H122" s="413"/>
    </row>
    <row r="123" spans="1:8" ht="15">
      <c r="A123" s="537"/>
      <c r="B123" s="408" t="s">
        <v>469</v>
      </c>
      <c r="C123" s="538">
        <v>0</v>
      </c>
      <c r="D123" s="538">
        <v>0</v>
      </c>
      <c r="E123" s="538">
        <v>0</v>
      </c>
      <c r="F123" s="538">
        <v>0</v>
      </c>
      <c r="G123" s="538">
        <v>0</v>
      </c>
      <c r="H123" s="538">
        <v>0</v>
      </c>
    </row>
    <row r="124" spans="1:8" ht="15">
      <c r="A124" s="537"/>
      <c r="B124" s="408" t="s">
        <v>470</v>
      </c>
      <c r="C124" s="538">
        <v>0</v>
      </c>
      <c r="D124" s="538">
        <v>0</v>
      </c>
      <c r="E124" s="538">
        <v>0</v>
      </c>
      <c r="F124" s="538">
        <v>0</v>
      </c>
      <c r="G124" s="538">
        <v>0</v>
      </c>
      <c r="H124" s="538">
        <v>0</v>
      </c>
    </row>
    <row r="125" spans="1:8" ht="15">
      <c r="A125" s="537"/>
      <c r="B125" s="408" t="s">
        <v>471</v>
      </c>
      <c r="C125" s="538">
        <v>0</v>
      </c>
      <c r="D125" s="538">
        <v>0</v>
      </c>
      <c r="E125" s="538">
        <v>0</v>
      </c>
      <c r="F125" s="538">
        <v>0</v>
      </c>
      <c r="G125" s="538">
        <v>0</v>
      </c>
      <c r="H125" s="538">
        <v>0</v>
      </c>
    </row>
    <row r="126" spans="1:8" ht="15">
      <c r="A126" s="537"/>
      <c r="B126" s="408" t="s">
        <v>472</v>
      </c>
      <c r="C126" s="538">
        <v>0</v>
      </c>
      <c r="D126" s="538">
        <v>0</v>
      </c>
      <c r="E126" s="538">
        <v>0</v>
      </c>
      <c r="F126" s="538">
        <v>0</v>
      </c>
      <c r="G126" s="538">
        <v>0</v>
      </c>
      <c r="H126" s="538">
        <v>0</v>
      </c>
    </row>
    <row r="127" spans="1:8" ht="15">
      <c r="A127" s="537"/>
      <c r="B127" s="408" t="s">
        <v>473</v>
      </c>
      <c r="C127" s="538">
        <v>0</v>
      </c>
      <c r="D127" s="538">
        <v>0</v>
      </c>
      <c r="E127" s="538">
        <v>0</v>
      </c>
      <c r="F127" s="538">
        <v>0</v>
      </c>
      <c r="G127" s="538">
        <v>0</v>
      </c>
      <c r="H127" s="538">
        <v>0</v>
      </c>
    </row>
    <row r="128" spans="1:8" ht="15">
      <c r="A128" s="537"/>
      <c r="B128" s="408" t="s">
        <v>474</v>
      </c>
      <c r="C128" s="538">
        <v>0</v>
      </c>
      <c r="D128" s="538">
        <v>0</v>
      </c>
      <c r="E128" s="538">
        <v>0</v>
      </c>
      <c r="F128" s="538">
        <v>0</v>
      </c>
      <c r="G128" s="538">
        <v>0</v>
      </c>
      <c r="H128" s="538">
        <v>0</v>
      </c>
    </row>
    <row r="129" spans="1:8" ht="15">
      <c r="A129" s="537"/>
      <c r="B129" s="408" t="s">
        <v>475</v>
      </c>
      <c r="C129" s="538">
        <v>0</v>
      </c>
      <c r="D129" s="538">
        <v>0</v>
      </c>
      <c r="E129" s="538">
        <v>0</v>
      </c>
      <c r="F129" s="538">
        <v>0</v>
      </c>
      <c r="G129" s="538">
        <v>0</v>
      </c>
      <c r="H129" s="538">
        <v>0</v>
      </c>
    </row>
    <row r="130" spans="1:8" ht="15">
      <c r="A130" s="537"/>
      <c r="B130" s="408" t="s">
        <v>476</v>
      </c>
      <c r="C130" s="538">
        <v>0</v>
      </c>
      <c r="D130" s="538">
        <v>0</v>
      </c>
      <c r="E130" s="538">
        <v>0</v>
      </c>
      <c r="F130" s="538">
        <v>0</v>
      </c>
      <c r="G130" s="538">
        <v>0</v>
      </c>
      <c r="H130" s="538">
        <v>0</v>
      </c>
    </row>
    <row r="131" spans="1:8" ht="15">
      <c r="A131" s="537"/>
      <c r="B131" s="408" t="s">
        <v>477</v>
      </c>
      <c r="C131" s="538">
        <v>0</v>
      </c>
      <c r="D131" s="538">
        <v>0</v>
      </c>
      <c r="E131" s="538">
        <v>0</v>
      </c>
      <c r="F131" s="538">
        <v>0</v>
      </c>
      <c r="G131" s="538">
        <v>0</v>
      </c>
      <c r="H131" s="538">
        <v>0</v>
      </c>
    </row>
    <row r="132" spans="1:8" ht="15">
      <c r="A132" s="433" t="s">
        <v>478</v>
      </c>
      <c r="B132" s="434"/>
      <c r="C132" s="435">
        <f>SUM(C134:C142)</f>
        <v>0</v>
      </c>
      <c r="D132" s="435">
        <f>SUM(D134:D142)</f>
        <v>2500000</v>
      </c>
      <c r="E132" s="435">
        <f>SUM(E134:E142)</f>
        <v>2500000</v>
      </c>
      <c r="F132" s="436">
        <f>SUM(F134:F142)</f>
        <v>0</v>
      </c>
      <c r="G132" s="436">
        <f>SUM(G134:G142)</f>
        <v>0</v>
      </c>
      <c r="H132" s="435">
        <f>+E132-F132</f>
        <v>2500000</v>
      </c>
    </row>
    <row r="133" spans="1:8" ht="15">
      <c r="A133" s="437" t="s">
        <v>479</v>
      </c>
      <c r="B133" s="438"/>
      <c r="C133" s="538"/>
      <c r="D133" s="538">
        <v>0</v>
      </c>
      <c r="E133" s="538">
        <v>0</v>
      </c>
      <c r="F133" s="439">
        <v>0</v>
      </c>
      <c r="G133" s="440">
        <v>0</v>
      </c>
      <c r="H133" s="417">
        <f aca="true" t="shared" si="15" ref="H133:H138">+E133-F133</f>
        <v>0</v>
      </c>
    </row>
    <row r="134" spans="1:9" ht="15">
      <c r="A134" s="537"/>
      <c r="B134" s="408" t="s">
        <v>480</v>
      </c>
      <c r="C134" s="538">
        <v>0</v>
      </c>
      <c r="D134" s="538">
        <v>2500000</v>
      </c>
      <c r="E134" s="417">
        <f>+C134+D134</f>
        <v>2500000</v>
      </c>
      <c r="F134" s="417">
        <v>0</v>
      </c>
      <c r="G134" s="417">
        <v>0</v>
      </c>
      <c r="H134" s="417">
        <f t="shared" si="15"/>
        <v>2500000</v>
      </c>
      <c r="I134" s="441"/>
    </row>
    <row r="135" spans="1:8" ht="15">
      <c r="A135" s="537"/>
      <c r="B135" s="408" t="s">
        <v>481</v>
      </c>
      <c r="C135" s="538">
        <v>0</v>
      </c>
      <c r="D135" s="538">
        <v>0</v>
      </c>
      <c r="E135" s="538">
        <v>0</v>
      </c>
      <c r="F135" s="538">
        <v>0</v>
      </c>
      <c r="G135" s="538">
        <v>0</v>
      </c>
      <c r="H135" s="417">
        <f t="shared" si="15"/>
        <v>0</v>
      </c>
    </row>
    <row r="136" spans="1:8" ht="15">
      <c r="A136" s="537"/>
      <c r="B136" s="408" t="s">
        <v>482</v>
      </c>
      <c r="C136" s="538">
        <v>0</v>
      </c>
      <c r="D136" s="410">
        <v>0</v>
      </c>
      <c r="E136" s="538">
        <v>0</v>
      </c>
      <c r="F136" s="538">
        <v>0</v>
      </c>
      <c r="G136" s="538">
        <v>0</v>
      </c>
      <c r="H136" s="417">
        <f t="shared" si="15"/>
        <v>0</v>
      </c>
    </row>
    <row r="137" spans="1:8" ht="15">
      <c r="A137" s="537"/>
      <c r="B137" s="408" t="s">
        <v>483</v>
      </c>
      <c r="C137" s="538">
        <v>0</v>
      </c>
      <c r="D137" s="410">
        <v>0</v>
      </c>
      <c r="E137" s="538">
        <v>0</v>
      </c>
      <c r="F137" s="439">
        <v>0</v>
      </c>
      <c r="G137" s="440">
        <v>0</v>
      </c>
      <c r="H137" s="417">
        <f t="shared" si="15"/>
        <v>0</v>
      </c>
    </row>
    <row r="138" spans="1:8" ht="15">
      <c r="A138" s="537"/>
      <c r="B138" s="408" t="s">
        <v>485</v>
      </c>
      <c r="C138" s="538">
        <v>0</v>
      </c>
      <c r="D138" s="410">
        <v>0</v>
      </c>
      <c r="E138" s="538">
        <v>0</v>
      </c>
      <c r="F138" s="439">
        <v>0</v>
      </c>
      <c r="G138" s="440">
        <v>0</v>
      </c>
      <c r="H138" s="417">
        <f t="shared" si="15"/>
        <v>0</v>
      </c>
    </row>
    <row r="139" spans="1:8" ht="15">
      <c r="A139" s="537"/>
      <c r="B139" s="408" t="s">
        <v>486</v>
      </c>
      <c r="C139" s="538">
        <v>0</v>
      </c>
      <c r="D139" s="410">
        <v>0</v>
      </c>
      <c r="E139" s="538">
        <f>+C139+D139</f>
        <v>0</v>
      </c>
      <c r="F139" s="518">
        <v>0</v>
      </c>
      <c r="G139" s="440">
        <v>0</v>
      </c>
      <c r="H139" s="417">
        <f>+E139-F139</f>
        <v>0</v>
      </c>
    </row>
    <row r="140" spans="1:8" ht="15">
      <c r="A140" s="537"/>
      <c r="B140" s="408" t="s">
        <v>487</v>
      </c>
      <c r="C140" s="538">
        <v>0</v>
      </c>
      <c r="D140" s="538">
        <v>0</v>
      </c>
      <c r="E140" s="538">
        <v>0</v>
      </c>
      <c r="F140" s="439">
        <v>0</v>
      </c>
      <c r="G140" s="440">
        <v>0</v>
      </c>
      <c r="H140" s="417">
        <v>0</v>
      </c>
    </row>
    <row r="141" spans="1:8" ht="15">
      <c r="A141" s="537"/>
      <c r="B141" s="408" t="s">
        <v>488</v>
      </c>
      <c r="C141" s="538">
        <v>0</v>
      </c>
      <c r="D141" s="538">
        <v>0</v>
      </c>
      <c r="E141" s="538">
        <v>0</v>
      </c>
      <c r="F141" s="439">
        <v>0</v>
      </c>
      <c r="G141" s="440">
        <v>0</v>
      </c>
      <c r="H141" s="417">
        <v>0</v>
      </c>
    </row>
    <row r="142" spans="1:8" ht="15">
      <c r="A142" s="537"/>
      <c r="B142" s="408" t="s">
        <v>489</v>
      </c>
      <c r="C142" s="538">
        <v>0</v>
      </c>
      <c r="D142" s="538">
        <v>0</v>
      </c>
      <c r="E142" s="538">
        <v>0</v>
      </c>
      <c r="F142" s="538">
        <v>0</v>
      </c>
      <c r="G142" s="439">
        <v>0</v>
      </c>
      <c r="H142" s="417">
        <v>0</v>
      </c>
    </row>
    <row r="143" spans="1:8" ht="15">
      <c r="A143" s="645" t="s">
        <v>490</v>
      </c>
      <c r="B143" s="646"/>
      <c r="C143" s="538">
        <f aca="true" t="shared" si="16" ref="C143:H143">SUM(C144:C146)</f>
        <v>0</v>
      </c>
      <c r="D143" s="538">
        <f t="shared" si="16"/>
        <v>0</v>
      </c>
      <c r="E143" s="538">
        <f t="shared" si="16"/>
        <v>0</v>
      </c>
      <c r="F143" s="538">
        <f t="shared" si="16"/>
        <v>0</v>
      </c>
      <c r="G143" s="439">
        <f t="shared" si="16"/>
        <v>0</v>
      </c>
      <c r="H143" s="417">
        <f t="shared" si="16"/>
        <v>0</v>
      </c>
    </row>
    <row r="144" spans="1:8" ht="15">
      <c r="A144" s="537"/>
      <c r="B144" s="408" t="s">
        <v>491</v>
      </c>
      <c r="C144" s="538">
        <v>0</v>
      </c>
      <c r="D144" s="538">
        <v>0</v>
      </c>
      <c r="E144" s="538">
        <v>0</v>
      </c>
      <c r="F144" s="538">
        <v>0</v>
      </c>
      <c r="G144" s="538">
        <v>0</v>
      </c>
      <c r="H144" s="538">
        <v>0</v>
      </c>
    </row>
    <row r="145" spans="1:8" ht="15">
      <c r="A145" s="537"/>
      <c r="B145" s="408" t="s">
        <v>492</v>
      </c>
      <c r="C145" s="538">
        <v>0</v>
      </c>
      <c r="D145" s="538">
        <v>0</v>
      </c>
      <c r="E145" s="538">
        <v>0</v>
      </c>
      <c r="F145" s="538">
        <v>0</v>
      </c>
      <c r="G145" s="538">
        <v>0</v>
      </c>
      <c r="H145" s="538">
        <v>0</v>
      </c>
    </row>
    <row r="146" spans="1:8" ht="15">
      <c r="A146" s="421"/>
      <c r="B146" s="539" t="s">
        <v>493</v>
      </c>
      <c r="C146" s="409">
        <v>0</v>
      </c>
      <c r="D146" s="409">
        <v>0</v>
      </c>
      <c r="E146" s="409">
        <v>0</v>
      </c>
      <c r="F146" s="409">
        <v>0</v>
      </c>
      <c r="G146" s="409">
        <v>0</v>
      </c>
      <c r="H146" s="409">
        <v>0</v>
      </c>
    </row>
    <row r="147" spans="1:8" ht="15">
      <c r="A147" s="645" t="s">
        <v>494</v>
      </c>
      <c r="B147" s="646"/>
      <c r="C147" s="538">
        <f aca="true" t="shared" si="17" ref="C147:H147">SUM(C149:C156)</f>
        <v>0</v>
      </c>
      <c r="D147" s="538">
        <f t="shared" si="17"/>
        <v>0</v>
      </c>
      <c r="E147" s="538">
        <f t="shared" si="17"/>
        <v>0</v>
      </c>
      <c r="F147" s="538">
        <f t="shared" si="17"/>
        <v>0</v>
      </c>
      <c r="G147" s="538">
        <f t="shared" si="17"/>
        <v>0</v>
      </c>
      <c r="H147" s="538">
        <f t="shared" si="17"/>
        <v>0</v>
      </c>
    </row>
    <row r="148" spans="1:8" ht="15">
      <c r="A148" s="645" t="s">
        <v>495</v>
      </c>
      <c r="B148" s="646"/>
      <c r="C148" s="538"/>
      <c r="D148" s="538"/>
      <c r="E148" s="538"/>
      <c r="F148" s="538"/>
      <c r="G148" s="538"/>
      <c r="H148" s="538"/>
    </row>
    <row r="149" spans="1:8" ht="15">
      <c r="A149" s="537"/>
      <c r="B149" s="408" t="s">
        <v>496</v>
      </c>
      <c r="C149" s="538">
        <v>0</v>
      </c>
      <c r="D149" s="538">
        <v>0</v>
      </c>
      <c r="E149" s="538">
        <v>0</v>
      </c>
      <c r="F149" s="538">
        <v>0</v>
      </c>
      <c r="G149" s="538">
        <v>0</v>
      </c>
      <c r="H149" s="538">
        <v>0</v>
      </c>
    </row>
    <row r="150" spans="1:8" ht="15">
      <c r="A150" s="537"/>
      <c r="B150" s="408" t="s">
        <v>497</v>
      </c>
      <c r="C150" s="538">
        <v>0</v>
      </c>
      <c r="D150" s="538">
        <v>0</v>
      </c>
      <c r="E150" s="538">
        <v>0</v>
      </c>
      <c r="F150" s="538">
        <v>0</v>
      </c>
      <c r="G150" s="538">
        <v>0</v>
      </c>
      <c r="H150" s="538">
        <v>0</v>
      </c>
    </row>
    <row r="151" spans="1:8" ht="15">
      <c r="A151" s="537"/>
      <c r="B151" s="408" t="s">
        <v>498</v>
      </c>
      <c r="C151" s="538">
        <v>0</v>
      </c>
      <c r="D151" s="538">
        <v>0</v>
      </c>
      <c r="E151" s="538">
        <v>0</v>
      </c>
      <c r="F151" s="538">
        <v>0</v>
      </c>
      <c r="G151" s="538">
        <v>0</v>
      </c>
      <c r="H151" s="538">
        <v>0</v>
      </c>
    </row>
    <row r="152" spans="1:8" ht="15">
      <c r="A152" s="537"/>
      <c r="B152" s="408" t="s">
        <v>499</v>
      </c>
      <c r="C152" s="538">
        <v>0</v>
      </c>
      <c r="D152" s="538">
        <v>0</v>
      </c>
      <c r="E152" s="538">
        <v>0</v>
      </c>
      <c r="F152" s="538">
        <v>0</v>
      </c>
      <c r="G152" s="538">
        <v>0</v>
      </c>
      <c r="H152" s="538">
        <v>0</v>
      </c>
    </row>
    <row r="153" spans="1:8" ht="15">
      <c r="A153" s="537"/>
      <c r="B153" s="408" t="s">
        <v>500</v>
      </c>
      <c r="C153" s="538">
        <v>0</v>
      </c>
      <c r="D153" s="538">
        <v>0</v>
      </c>
      <c r="E153" s="538">
        <v>0</v>
      </c>
      <c r="F153" s="538">
        <v>0</v>
      </c>
      <c r="G153" s="538">
        <v>0</v>
      </c>
      <c r="H153" s="538">
        <v>0</v>
      </c>
    </row>
    <row r="154" spans="1:8" ht="15">
      <c r="A154" s="537"/>
      <c r="B154" s="408" t="s">
        <v>501</v>
      </c>
      <c r="C154" s="538">
        <v>0</v>
      </c>
      <c r="D154" s="538">
        <v>0</v>
      </c>
      <c r="E154" s="538">
        <v>0</v>
      </c>
      <c r="F154" s="538">
        <v>0</v>
      </c>
      <c r="G154" s="538">
        <v>0</v>
      </c>
      <c r="H154" s="538">
        <v>0</v>
      </c>
    </row>
    <row r="155" spans="1:8" ht="15">
      <c r="A155" s="537"/>
      <c r="B155" s="408" t="s">
        <v>502</v>
      </c>
      <c r="C155" s="538">
        <v>0</v>
      </c>
      <c r="D155" s="538">
        <v>0</v>
      </c>
      <c r="E155" s="538">
        <v>0</v>
      </c>
      <c r="F155" s="538">
        <v>0</v>
      </c>
      <c r="G155" s="538">
        <v>0</v>
      </c>
      <c r="H155" s="538">
        <v>0</v>
      </c>
    </row>
    <row r="156" spans="1:8" ht="15">
      <c r="A156" s="537"/>
      <c r="B156" s="408" t="s">
        <v>503</v>
      </c>
      <c r="C156" s="538">
        <v>0</v>
      </c>
      <c r="D156" s="538">
        <v>0</v>
      </c>
      <c r="E156" s="538">
        <v>0</v>
      </c>
      <c r="F156" s="538">
        <v>0</v>
      </c>
      <c r="G156" s="538">
        <v>0</v>
      </c>
      <c r="H156" s="538">
        <v>0</v>
      </c>
    </row>
    <row r="157" spans="1:8" ht="15">
      <c r="A157" s="645" t="s">
        <v>504</v>
      </c>
      <c r="B157" s="646"/>
      <c r="C157" s="538">
        <f aca="true" t="shared" si="18" ref="C157:H157">SUM(C158:C160)</f>
        <v>0</v>
      </c>
      <c r="D157" s="538">
        <f t="shared" si="18"/>
        <v>0</v>
      </c>
      <c r="E157" s="538">
        <f t="shared" si="18"/>
        <v>0</v>
      </c>
      <c r="F157" s="538">
        <f t="shared" si="18"/>
        <v>0</v>
      </c>
      <c r="G157" s="538">
        <f t="shared" si="18"/>
        <v>0</v>
      </c>
      <c r="H157" s="538">
        <f t="shared" si="18"/>
        <v>0</v>
      </c>
    </row>
    <row r="158" spans="1:8" ht="15">
      <c r="A158" s="537"/>
      <c r="B158" s="408" t="s">
        <v>505</v>
      </c>
      <c r="C158" s="538">
        <v>0</v>
      </c>
      <c r="D158" s="538">
        <v>0</v>
      </c>
      <c r="E158" s="538">
        <v>0</v>
      </c>
      <c r="F158" s="538">
        <v>0</v>
      </c>
      <c r="G158" s="538">
        <v>0</v>
      </c>
      <c r="H158" s="538">
        <v>0</v>
      </c>
    </row>
    <row r="159" spans="1:8" ht="15">
      <c r="A159" s="537"/>
      <c r="B159" s="408" t="s">
        <v>506</v>
      </c>
      <c r="C159" s="538">
        <v>0</v>
      </c>
      <c r="D159" s="538">
        <v>0</v>
      </c>
      <c r="E159" s="538">
        <v>0</v>
      </c>
      <c r="F159" s="538">
        <v>0</v>
      </c>
      <c r="G159" s="538">
        <v>0</v>
      </c>
      <c r="H159" s="538">
        <v>0</v>
      </c>
    </row>
    <row r="160" spans="1:8" ht="15">
      <c r="A160" s="537"/>
      <c r="B160" s="408" t="s">
        <v>507</v>
      </c>
      <c r="C160" s="538">
        <v>0</v>
      </c>
      <c r="D160" s="538">
        <v>0</v>
      </c>
      <c r="E160" s="538">
        <v>0</v>
      </c>
      <c r="F160" s="538">
        <v>0</v>
      </c>
      <c r="G160" s="538">
        <v>0</v>
      </c>
      <c r="H160" s="538">
        <v>0</v>
      </c>
    </row>
    <row r="161" spans="1:8" ht="15">
      <c r="A161" s="645" t="s">
        <v>508</v>
      </c>
      <c r="B161" s="646"/>
      <c r="C161" s="538">
        <f aca="true" t="shared" si="19" ref="C161:H161">SUM(C162:C168)</f>
        <v>0</v>
      </c>
      <c r="D161" s="538">
        <f t="shared" si="19"/>
        <v>0</v>
      </c>
      <c r="E161" s="538">
        <f t="shared" si="19"/>
        <v>0</v>
      </c>
      <c r="F161" s="538">
        <f t="shared" si="19"/>
        <v>0</v>
      </c>
      <c r="G161" s="538">
        <f t="shared" si="19"/>
        <v>0</v>
      </c>
      <c r="H161" s="538">
        <f t="shared" si="19"/>
        <v>0</v>
      </c>
    </row>
    <row r="162" spans="1:8" ht="15">
      <c r="A162" s="537"/>
      <c r="B162" s="408" t="s">
        <v>509</v>
      </c>
      <c r="C162" s="538">
        <v>0</v>
      </c>
      <c r="D162" s="538">
        <v>0</v>
      </c>
      <c r="E162" s="538">
        <v>0</v>
      </c>
      <c r="F162" s="538">
        <v>0</v>
      </c>
      <c r="G162" s="538">
        <v>0</v>
      </c>
      <c r="H162" s="538">
        <v>0</v>
      </c>
    </row>
    <row r="163" spans="1:8" ht="15">
      <c r="A163" s="537"/>
      <c r="B163" s="408" t="s">
        <v>510</v>
      </c>
      <c r="C163" s="538">
        <v>0</v>
      </c>
      <c r="D163" s="538">
        <v>0</v>
      </c>
      <c r="E163" s="538">
        <v>0</v>
      </c>
      <c r="F163" s="538">
        <v>0</v>
      </c>
      <c r="G163" s="538">
        <v>0</v>
      </c>
      <c r="H163" s="538">
        <v>0</v>
      </c>
    </row>
    <row r="164" spans="1:8" ht="15">
      <c r="A164" s="537"/>
      <c r="B164" s="408" t="s">
        <v>511</v>
      </c>
      <c r="C164" s="538">
        <v>0</v>
      </c>
      <c r="D164" s="538">
        <v>0</v>
      </c>
      <c r="E164" s="538">
        <v>0</v>
      </c>
      <c r="F164" s="538">
        <v>0</v>
      </c>
      <c r="G164" s="538">
        <v>0</v>
      </c>
      <c r="H164" s="538">
        <v>0</v>
      </c>
    </row>
    <row r="165" spans="1:8" ht="15">
      <c r="A165" s="537"/>
      <c r="B165" s="408" t="s">
        <v>512</v>
      </c>
      <c r="C165" s="538">
        <v>0</v>
      </c>
      <c r="D165" s="538">
        <v>0</v>
      </c>
      <c r="E165" s="538">
        <v>0</v>
      </c>
      <c r="F165" s="538">
        <v>0</v>
      </c>
      <c r="G165" s="538">
        <v>0</v>
      </c>
      <c r="H165" s="538">
        <v>0</v>
      </c>
    </row>
    <row r="166" spans="1:8" ht="15">
      <c r="A166" s="537"/>
      <c r="B166" s="408" t="s">
        <v>513</v>
      </c>
      <c r="C166" s="538">
        <v>0</v>
      </c>
      <c r="D166" s="538">
        <v>0</v>
      </c>
      <c r="E166" s="538">
        <v>0</v>
      </c>
      <c r="F166" s="538">
        <v>0</v>
      </c>
      <c r="G166" s="538">
        <v>0</v>
      </c>
      <c r="H166" s="538">
        <v>0</v>
      </c>
    </row>
    <row r="167" spans="1:8" ht="15">
      <c r="A167" s="537"/>
      <c r="B167" s="408" t="s">
        <v>514</v>
      </c>
      <c r="C167" s="538">
        <v>0</v>
      </c>
      <c r="D167" s="538">
        <v>0</v>
      </c>
      <c r="E167" s="538">
        <v>0</v>
      </c>
      <c r="F167" s="538">
        <v>0</v>
      </c>
      <c r="G167" s="538">
        <v>0</v>
      </c>
      <c r="H167" s="538">
        <v>0</v>
      </c>
    </row>
    <row r="168" spans="1:8" ht="15">
      <c r="A168" s="537"/>
      <c r="B168" s="408" t="s">
        <v>515</v>
      </c>
      <c r="C168" s="538">
        <v>0</v>
      </c>
      <c r="D168" s="538">
        <v>0</v>
      </c>
      <c r="E168" s="538">
        <v>0</v>
      </c>
      <c r="F168" s="538">
        <v>0</v>
      </c>
      <c r="G168" s="538">
        <v>0</v>
      </c>
      <c r="H168" s="538">
        <v>0</v>
      </c>
    </row>
    <row r="169" spans="1:9" ht="15">
      <c r="A169" s="537"/>
      <c r="B169" s="408"/>
      <c r="C169" s="442"/>
      <c r="D169" s="443"/>
      <c r="E169" s="443"/>
      <c r="F169" s="443"/>
      <c r="G169" s="443"/>
      <c r="H169" s="443"/>
      <c r="I169" s="444"/>
    </row>
    <row r="170" spans="1:8" ht="15">
      <c r="A170" s="647" t="s">
        <v>517</v>
      </c>
      <c r="B170" s="648"/>
      <c r="C170" s="413">
        <f aca="true" t="shared" si="20" ref="C170:H170">+C9+C90</f>
        <v>540919433.01</v>
      </c>
      <c r="D170" s="413">
        <f t="shared" si="20"/>
        <v>2416365.1799999983</v>
      </c>
      <c r="E170" s="413">
        <f t="shared" si="20"/>
        <v>543335798.1899998</v>
      </c>
      <c r="F170" s="413">
        <f t="shared" si="20"/>
        <v>101833182.53</v>
      </c>
      <c r="G170" s="413">
        <f t="shared" si="20"/>
        <v>96108253.65</v>
      </c>
      <c r="H170" s="413">
        <f t="shared" si="20"/>
        <v>441502615.65999997</v>
      </c>
    </row>
    <row r="171" spans="1:8" ht="15">
      <c r="A171" s="540"/>
      <c r="B171" s="541"/>
      <c r="C171" s="445"/>
      <c r="D171" s="446"/>
      <c r="E171" s="446"/>
      <c r="F171" s="446"/>
      <c r="G171" s="446"/>
      <c r="H171" s="446"/>
    </row>
    <row r="172" spans="1:8" ht="15">
      <c r="A172" s="539"/>
      <c r="B172" s="539"/>
      <c r="C172" s="447"/>
      <c r="D172" s="447"/>
      <c r="E172" s="447"/>
      <c r="F172" s="447"/>
      <c r="G172" s="447"/>
      <c r="H172" s="447"/>
    </row>
    <row r="173" spans="1:8" ht="15">
      <c r="A173" s="539"/>
      <c r="B173" s="539"/>
      <c r="C173" s="447"/>
      <c r="D173" s="447"/>
      <c r="E173" s="447"/>
      <c r="F173" s="447"/>
      <c r="G173" s="447"/>
      <c r="H173" s="447"/>
    </row>
    <row r="174" spans="1:8" ht="15">
      <c r="A174" s="539"/>
      <c r="B174" s="539"/>
      <c r="C174" s="447"/>
      <c r="D174" s="447"/>
      <c r="E174" s="447"/>
      <c r="F174" s="447"/>
      <c r="G174" s="447"/>
      <c r="H174" s="447"/>
    </row>
    <row r="178" ht="15"/>
    <row r="179" ht="15"/>
  </sheetData>
  <sheetProtection/>
  <mergeCells count="62"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  <mergeCell ref="A9:B9"/>
    <mergeCell ref="A10:B10"/>
    <mergeCell ref="A18:B18"/>
    <mergeCell ref="A19:A20"/>
    <mergeCell ref="A29:B29"/>
    <mergeCell ref="A34:A35"/>
    <mergeCell ref="A40:B40"/>
    <mergeCell ref="C40:C41"/>
    <mergeCell ref="D40:D41"/>
    <mergeCell ref="E40:E41"/>
    <mergeCell ref="F40:F41"/>
    <mergeCell ref="G40:G41"/>
    <mergeCell ref="H40:H41"/>
    <mergeCell ref="A41:B41"/>
    <mergeCell ref="A51:B51"/>
    <mergeCell ref="C51:C52"/>
    <mergeCell ref="D51:D52"/>
    <mergeCell ref="E51:E52"/>
    <mergeCell ref="F51:F52"/>
    <mergeCell ref="G51:G52"/>
    <mergeCell ref="H51:H52"/>
    <mergeCell ref="A52:B52"/>
    <mergeCell ref="A62:B62"/>
    <mergeCell ref="A76:B76"/>
    <mergeCell ref="A80:B80"/>
    <mergeCell ref="A88:B88"/>
    <mergeCell ref="A90:B90"/>
    <mergeCell ref="A91:B91"/>
    <mergeCell ref="A99:B99"/>
    <mergeCell ref="A100:A101"/>
    <mergeCell ref="C100:C101"/>
    <mergeCell ref="D100:D101"/>
    <mergeCell ref="E100:E101"/>
    <mergeCell ref="F100:F101"/>
    <mergeCell ref="G100:G101"/>
    <mergeCell ref="H100:H101"/>
    <mergeCell ref="A110:B110"/>
    <mergeCell ref="A115:A116"/>
    <mergeCell ref="C115:C116"/>
    <mergeCell ref="D115:D116"/>
    <mergeCell ref="E115:E116"/>
    <mergeCell ref="F115:F116"/>
    <mergeCell ref="G115:G116"/>
    <mergeCell ref="H115:H116"/>
    <mergeCell ref="A161:B161"/>
    <mergeCell ref="A170:B170"/>
    <mergeCell ref="A121:B121"/>
    <mergeCell ref="A122:B122"/>
    <mergeCell ref="A143:B143"/>
    <mergeCell ref="A147:B147"/>
    <mergeCell ref="A148:B148"/>
    <mergeCell ref="A157:B157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2" r:id="rId2"/>
  <rowBreaks count="1" manualBreakCount="1">
    <brk id="8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showGridLines="0" view="pageBreakPreview" zoomScaleNormal="120" zoomScaleSheetLayoutView="100" zoomScalePageLayoutView="0" workbookViewId="0" topLeftCell="A1">
      <selection activeCell="D26" sqref="D26:D27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  <col min="8" max="8" width="14.8515625" style="0" customWidth="1"/>
    <col min="9" max="9" width="19.28125" style="0" bestFit="1" customWidth="1"/>
  </cols>
  <sheetData>
    <row r="1" spans="1:7" ht="15">
      <c r="A1" s="584" t="str">
        <f>+'FORMATO 6A'!A1</f>
        <v>COLEGIO DE ESTUDIOS CIENTÍFICOS Y TECNOLÓGICOS DEL ESTADO DE TLAXCALA</v>
      </c>
      <c r="B1" s="585"/>
      <c r="C1" s="585"/>
      <c r="D1" s="585"/>
      <c r="E1" s="585"/>
      <c r="F1" s="585"/>
      <c r="G1" s="586"/>
    </row>
    <row r="2" spans="1:7" ht="15">
      <c r="A2" s="587" t="s">
        <v>430</v>
      </c>
      <c r="B2" s="588"/>
      <c r="C2" s="588"/>
      <c r="D2" s="588"/>
      <c r="E2" s="588"/>
      <c r="F2" s="588"/>
      <c r="G2" s="589"/>
    </row>
    <row r="3" spans="1:7" ht="15">
      <c r="A3" s="587" t="s">
        <v>518</v>
      </c>
      <c r="B3" s="588"/>
      <c r="C3" s="588"/>
      <c r="D3" s="588"/>
      <c r="E3" s="588"/>
      <c r="F3" s="588"/>
      <c r="G3" s="589"/>
    </row>
    <row r="4" spans="1:7" ht="15">
      <c r="A4" s="587" t="str">
        <f>+'FORMATO 6A'!A4</f>
        <v>Del 1 de enero al 31 de marzo de 2022</v>
      </c>
      <c r="B4" s="588"/>
      <c r="C4" s="588"/>
      <c r="D4" s="588"/>
      <c r="E4" s="588"/>
      <c r="F4" s="588"/>
      <c r="G4" s="589"/>
    </row>
    <row r="5" spans="1:7" ht="15">
      <c r="A5" s="590" t="s">
        <v>0</v>
      </c>
      <c r="B5" s="591"/>
      <c r="C5" s="591"/>
      <c r="D5" s="591"/>
      <c r="E5" s="591"/>
      <c r="F5" s="591"/>
      <c r="G5" s="592"/>
    </row>
    <row r="6" spans="1:7" ht="15">
      <c r="A6" s="678" t="s">
        <v>1</v>
      </c>
      <c r="B6" s="681" t="s">
        <v>432</v>
      </c>
      <c r="C6" s="682"/>
      <c r="D6" s="682"/>
      <c r="E6" s="682"/>
      <c r="F6" s="683"/>
      <c r="G6" s="678" t="s">
        <v>519</v>
      </c>
    </row>
    <row r="7" spans="1:7" ht="15">
      <c r="A7" s="680"/>
      <c r="B7" s="678" t="s">
        <v>296</v>
      </c>
      <c r="C7" s="548" t="s">
        <v>342</v>
      </c>
      <c r="D7" s="678" t="s">
        <v>343</v>
      </c>
      <c r="E7" s="678" t="s">
        <v>294</v>
      </c>
      <c r="F7" s="678" t="s">
        <v>297</v>
      </c>
      <c r="G7" s="680"/>
    </row>
    <row r="8" spans="1:7" ht="15">
      <c r="A8" s="679"/>
      <c r="B8" s="679"/>
      <c r="C8" s="549" t="s">
        <v>346</v>
      </c>
      <c r="D8" s="679"/>
      <c r="E8" s="679"/>
      <c r="F8" s="679"/>
      <c r="G8" s="679"/>
    </row>
    <row r="9" spans="1:7" ht="15">
      <c r="A9" s="448" t="s">
        <v>520</v>
      </c>
      <c r="B9" s="676">
        <f>SUM(B11:B18)</f>
        <v>540919433.01</v>
      </c>
      <c r="C9" s="676">
        <f>SUM(C11:C18)</f>
        <v>-487572.1299999999</v>
      </c>
      <c r="D9" s="676">
        <f>SUM(D11:D18)</f>
        <v>540431860.88</v>
      </c>
      <c r="E9" s="676">
        <f>SUM(E11:E18)</f>
        <v>101432286.53</v>
      </c>
      <c r="F9" s="676">
        <f>SUM(F11:F18)</f>
        <v>96108253.64999999</v>
      </c>
      <c r="G9" s="676">
        <f>+D9-E9</f>
        <v>438999574.35</v>
      </c>
    </row>
    <row r="10" spans="1:7" ht="15">
      <c r="A10" s="449" t="s">
        <v>521</v>
      </c>
      <c r="B10" s="677"/>
      <c r="C10" s="677"/>
      <c r="D10" s="677"/>
      <c r="E10" s="677"/>
      <c r="F10" s="677"/>
      <c r="G10" s="677"/>
    </row>
    <row r="11" spans="1:9" ht="15">
      <c r="A11" s="450" t="s">
        <v>522</v>
      </c>
      <c r="B11" s="491">
        <v>443452423.38</v>
      </c>
      <c r="C11" s="491">
        <f>1575378.81+12.92</f>
        <v>1575391.73</v>
      </c>
      <c r="D11" s="491">
        <f aca="true" t="shared" si="0" ref="D11:D16">+B11+C11</f>
        <v>445027815.11</v>
      </c>
      <c r="E11" s="491">
        <v>86347588.95</v>
      </c>
      <c r="F11" s="491">
        <v>81872553.03</v>
      </c>
      <c r="G11" s="452">
        <f aca="true" t="shared" si="1" ref="G11:G16">+D11-E11</f>
        <v>358680226.16</v>
      </c>
      <c r="H11" s="497"/>
      <c r="I11" s="497"/>
    </row>
    <row r="12" spans="1:9" ht="15">
      <c r="A12" s="450" t="s">
        <v>523</v>
      </c>
      <c r="B12" s="491">
        <v>5044090</v>
      </c>
      <c r="C12" s="491">
        <v>-145000</v>
      </c>
      <c r="D12" s="491">
        <f t="shared" si="0"/>
        <v>4899090</v>
      </c>
      <c r="E12" s="491">
        <v>89455.56</v>
      </c>
      <c r="F12" s="491">
        <v>87586.8</v>
      </c>
      <c r="G12" s="452">
        <f t="shared" si="1"/>
        <v>4809634.44</v>
      </c>
      <c r="H12" s="497"/>
      <c r="I12" s="344"/>
    </row>
    <row r="13" spans="1:9" ht="15">
      <c r="A13" s="450" t="s">
        <v>524</v>
      </c>
      <c r="B13" s="491">
        <v>2846890.63</v>
      </c>
      <c r="C13" s="491">
        <v>-310672</v>
      </c>
      <c r="D13" s="491">
        <f t="shared" si="0"/>
        <v>2536218.63</v>
      </c>
      <c r="E13" s="491">
        <v>1826.4</v>
      </c>
      <c r="F13" s="491">
        <v>1200</v>
      </c>
      <c r="G13" s="452">
        <f t="shared" si="1"/>
        <v>2534392.23</v>
      </c>
      <c r="H13" s="497"/>
      <c r="I13" s="344"/>
    </row>
    <row r="14" spans="1:9" ht="15">
      <c r="A14" s="450" t="s">
        <v>525</v>
      </c>
      <c r="B14" s="491">
        <v>1729700</v>
      </c>
      <c r="C14" s="491">
        <v>-80904</v>
      </c>
      <c r="D14" s="491">
        <f t="shared" si="0"/>
        <v>1648796</v>
      </c>
      <c r="E14" s="491">
        <v>10300.8</v>
      </c>
      <c r="F14" s="491">
        <v>10300.8</v>
      </c>
      <c r="G14" s="452">
        <f t="shared" si="1"/>
        <v>1638495.2</v>
      </c>
      <c r="H14" s="497"/>
      <c r="I14" s="344"/>
    </row>
    <row r="15" spans="1:9" ht="15">
      <c r="A15" s="450" t="s">
        <v>592</v>
      </c>
      <c r="B15" s="491">
        <v>950000</v>
      </c>
      <c r="C15" s="491">
        <v>2876.8</v>
      </c>
      <c r="D15" s="491">
        <f t="shared" si="0"/>
        <v>952876.8</v>
      </c>
      <c r="E15" s="491">
        <v>23570.8</v>
      </c>
      <c r="F15" s="491">
        <v>16344</v>
      </c>
      <c r="G15" s="452">
        <f t="shared" si="1"/>
        <v>929306</v>
      </c>
      <c r="H15" s="497"/>
      <c r="I15" s="344"/>
    </row>
    <row r="16" spans="1:7" ht="15">
      <c r="A16" s="450" t="s">
        <v>526</v>
      </c>
      <c r="B16" s="491">
        <v>86896329</v>
      </c>
      <c r="C16" s="491">
        <v>-1529264.66</v>
      </c>
      <c r="D16" s="491">
        <f t="shared" si="0"/>
        <v>85367064.34</v>
      </c>
      <c r="E16" s="491">
        <v>14959544.02</v>
      </c>
      <c r="F16" s="491">
        <v>14120269.02</v>
      </c>
      <c r="G16" s="452">
        <f t="shared" si="1"/>
        <v>70407520.32000001</v>
      </c>
    </row>
    <row r="17" spans="1:7" ht="15">
      <c r="A17" s="450"/>
      <c r="B17" s="451"/>
      <c r="C17" s="491"/>
      <c r="D17" s="451"/>
      <c r="E17" s="451"/>
      <c r="F17" s="451"/>
      <c r="G17" s="451"/>
    </row>
    <row r="18" spans="1:9" ht="15">
      <c r="A18" s="450"/>
      <c r="B18" s="451"/>
      <c r="C18" s="451"/>
      <c r="D18" s="451"/>
      <c r="E18" s="451"/>
      <c r="F18" s="451"/>
      <c r="G18" s="451"/>
      <c r="I18" s="453"/>
    </row>
    <row r="19" spans="1:7" ht="15">
      <c r="A19" s="450"/>
      <c r="B19" s="451"/>
      <c r="C19" s="451"/>
      <c r="D19" s="451"/>
      <c r="E19" s="451"/>
      <c r="F19" s="454"/>
      <c r="G19" s="451"/>
    </row>
    <row r="20" spans="1:10" ht="15">
      <c r="A20" s="455" t="s">
        <v>527</v>
      </c>
      <c r="B20" s="677">
        <f>SUM(B22:B29)</f>
        <v>0</v>
      </c>
      <c r="C20" s="677">
        <f>SUM(C22:C29)</f>
        <v>2903937.31</v>
      </c>
      <c r="D20" s="677">
        <f>SUM(D22:D29)</f>
        <v>2903937.31</v>
      </c>
      <c r="E20" s="677">
        <f>SUM(E22:E29)</f>
        <v>400896</v>
      </c>
      <c r="F20" s="677">
        <f>SUM(F22:F29)</f>
        <v>0</v>
      </c>
      <c r="G20" s="677">
        <f>+D20-E20</f>
        <v>2503041.31</v>
      </c>
      <c r="I20" s="453"/>
      <c r="J20" s="453"/>
    </row>
    <row r="21" spans="1:10" ht="15">
      <c r="A21" s="455" t="s">
        <v>528</v>
      </c>
      <c r="B21" s="677"/>
      <c r="C21" s="677"/>
      <c r="D21" s="677"/>
      <c r="E21" s="677"/>
      <c r="F21" s="677"/>
      <c r="G21" s="677"/>
      <c r="J21" s="453"/>
    </row>
    <row r="22" spans="1:8" ht="15">
      <c r="A22" s="450" t="s">
        <v>524</v>
      </c>
      <c r="B22" s="451">
        <v>0</v>
      </c>
      <c r="C22" s="451">
        <f>1343396+3041.31</f>
        <v>1346437.31</v>
      </c>
      <c r="D22" s="451">
        <f>+B22+C22</f>
        <v>1346437.31</v>
      </c>
      <c r="E22" s="451">
        <f>+'FORMATO 6A'!F90</f>
        <v>400896</v>
      </c>
      <c r="F22" s="451">
        <f>+'FORMATO 6A'!G90</f>
        <v>0</v>
      </c>
      <c r="G22" s="456">
        <f>+D22-E22</f>
        <v>945541.31</v>
      </c>
      <c r="H22" s="344"/>
    </row>
    <row r="23" spans="1:7" ht="15">
      <c r="A23" s="450" t="s">
        <v>526</v>
      </c>
      <c r="B23" s="451"/>
      <c r="C23" s="451">
        <v>1557500</v>
      </c>
      <c r="D23" s="451">
        <f>+B23+C23</f>
        <v>1557500</v>
      </c>
      <c r="E23" s="451">
        <v>0</v>
      </c>
      <c r="F23" s="451">
        <v>0</v>
      </c>
      <c r="G23" s="456">
        <f>+D23-E23</f>
        <v>1557500</v>
      </c>
    </row>
    <row r="24" spans="1:7" ht="15">
      <c r="A24" s="450"/>
      <c r="B24" s="451"/>
      <c r="C24" s="451"/>
      <c r="D24" s="451"/>
      <c r="E24" s="451"/>
      <c r="F24" s="451"/>
      <c r="G24" s="451"/>
    </row>
    <row r="25" spans="1:8" ht="15">
      <c r="A25" s="450"/>
      <c r="B25" s="451"/>
      <c r="C25" s="451"/>
      <c r="D25" s="451"/>
      <c r="E25" s="451"/>
      <c r="F25" s="451"/>
      <c r="G25" s="451"/>
      <c r="H25" s="453"/>
    </row>
    <row r="26" spans="1:7" ht="15">
      <c r="A26" s="450"/>
      <c r="B26" s="451"/>
      <c r="C26" s="451"/>
      <c r="D26" s="451"/>
      <c r="E26" s="451"/>
      <c r="F26" s="451"/>
      <c r="G26" s="451"/>
    </row>
    <row r="27" spans="1:7" ht="15">
      <c r="A27" s="450"/>
      <c r="B27" s="451"/>
      <c r="C27" s="451"/>
      <c r="D27" s="451"/>
      <c r="E27" s="451"/>
      <c r="F27" s="451"/>
      <c r="G27" s="451"/>
    </row>
    <row r="28" spans="1:7" ht="15">
      <c r="A28" s="450"/>
      <c r="B28" s="451"/>
      <c r="C28" s="451"/>
      <c r="D28" s="451"/>
      <c r="E28" s="451"/>
      <c r="F28" s="451"/>
      <c r="G28" s="451"/>
    </row>
    <row r="29" spans="1:7" ht="15">
      <c r="A29" s="450"/>
      <c r="B29" s="451"/>
      <c r="C29" s="451"/>
      <c r="D29" s="451"/>
      <c r="E29" s="451"/>
      <c r="F29" s="451"/>
      <c r="G29" s="451"/>
    </row>
    <row r="30" spans="1:7" ht="15">
      <c r="A30" s="457"/>
      <c r="B30" s="451"/>
      <c r="C30" s="451"/>
      <c r="D30" s="451"/>
      <c r="E30" s="451"/>
      <c r="F30" s="451"/>
      <c r="G30" s="451"/>
    </row>
    <row r="31" spans="1:7" ht="15">
      <c r="A31" s="458" t="s">
        <v>517</v>
      </c>
      <c r="B31" s="547">
        <f aca="true" t="shared" si="2" ref="B31:G31">+B9+B20</f>
        <v>540919433.01</v>
      </c>
      <c r="C31" s="547">
        <f>+C9+C20</f>
        <v>2416365.18</v>
      </c>
      <c r="D31" s="547">
        <f t="shared" si="2"/>
        <v>543335798.1899999</v>
      </c>
      <c r="E31" s="547">
        <f t="shared" si="2"/>
        <v>101833182.53</v>
      </c>
      <c r="F31" s="547">
        <f t="shared" si="2"/>
        <v>96108253.64999999</v>
      </c>
      <c r="G31" s="547">
        <f t="shared" si="2"/>
        <v>441502615.66</v>
      </c>
    </row>
    <row r="32" spans="1:7" ht="15">
      <c r="A32" s="459"/>
      <c r="B32" s="460"/>
      <c r="C32" s="460"/>
      <c r="D32" s="460"/>
      <c r="E32" s="460"/>
      <c r="F32" s="460"/>
      <c r="G32" s="460"/>
    </row>
    <row r="33" spans="1:7" ht="15">
      <c r="A33" s="461"/>
      <c r="B33" s="462"/>
      <c r="C33" s="462"/>
      <c r="D33" s="462"/>
      <c r="E33" s="462"/>
      <c r="F33" s="462"/>
      <c r="G33" s="462"/>
    </row>
    <row r="34" spans="1:7" ht="15">
      <c r="A34" s="461"/>
      <c r="B34" s="462"/>
      <c r="C34" s="462"/>
      <c r="D34" s="462"/>
      <c r="E34" s="462"/>
      <c r="F34" s="462"/>
      <c r="G34" s="462"/>
    </row>
    <row r="35" spans="1:7" ht="15">
      <c r="A35" s="461"/>
      <c r="B35" s="462"/>
      <c r="C35" s="462"/>
      <c r="D35" s="462"/>
      <c r="E35" s="462"/>
      <c r="F35" s="462"/>
      <c r="G35" s="462"/>
    </row>
    <row r="36" spans="1:7" ht="15">
      <c r="A36" s="461"/>
      <c r="B36" s="462"/>
      <c r="C36" s="462"/>
      <c r="D36" s="462"/>
      <c r="E36" s="462"/>
      <c r="F36" s="462"/>
      <c r="G36" s="462"/>
    </row>
    <row r="37" ht="15">
      <c r="F37" s="463"/>
    </row>
  </sheetData>
  <sheetProtection/>
  <mergeCells count="24"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  <mergeCell ref="B9:B10"/>
    <mergeCell ref="C9:C10"/>
    <mergeCell ref="D9:D10"/>
    <mergeCell ref="E9:E10"/>
    <mergeCell ref="F9:F10"/>
    <mergeCell ref="G9:G10"/>
    <mergeCell ref="B20:B21"/>
    <mergeCell ref="C20:C21"/>
    <mergeCell ref="D20:D21"/>
    <mergeCell ref="E20:E21"/>
    <mergeCell ref="F20:F21"/>
    <mergeCell ref="G20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showGridLines="0" view="pageBreakPreview" zoomScale="110" zoomScaleSheetLayoutView="110" zoomScalePageLayoutView="0" workbookViewId="0" topLeftCell="A1">
      <selection activeCell="A4" sqref="A4:H4"/>
    </sheetView>
  </sheetViews>
  <sheetFormatPr defaultColWidth="11.421875" defaultRowHeight="15"/>
  <cols>
    <col min="2" max="2" width="34.140625" style="0" bestFit="1" customWidth="1"/>
    <col min="3" max="3" width="15.7109375" style="162" bestFit="1" customWidth="1"/>
    <col min="4" max="5" width="13.00390625" style="162" bestFit="1" customWidth="1"/>
    <col min="6" max="6" width="14.8515625" style="162" bestFit="1" customWidth="1"/>
    <col min="7" max="7" width="13.00390625" style="162" bestFit="1" customWidth="1"/>
    <col min="8" max="8" width="15.7109375" style="162" bestFit="1" customWidth="1"/>
  </cols>
  <sheetData>
    <row r="1" spans="1:8" ht="15">
      <c r="A1" s="584" t="str">
        <f>+'FORMATO 6B'!A1</f>
        <v>COLEGIO DE ESTUDIOS CIENTÍFICOS Y TECNOLÓGICOS DEL ESTADO DE TLAXCALA</v>
      </c>
      <c r="B1" s="585"/>
      <c r="C1" s="585"/>
      <c r="D1" s="585"/>
      <c r="E1" s="585"/>
      <c r="F1" s="585"/>
      <c r="G1" s="585"/>
      <c r="H1" s="586"/>
    </row>
    <row r="2" spans="1:8" ht="15">
      <c r="A2" s="587" t="s">
        <v>430</v>
      </c>
      <c r="B2" s="588"/>
      <c r="C2" s="588"/>
      <c r="D2" s="588"/>
      <c r="E2" s="588"/>
      <c r="F2" s="588"/>
      <c r="G2" s="588"/>
      <c r="H2" s="589"/>
    </row>
    <row r="3" spans="1:8" ht="15">
      <c r="A3" s="587" t="s">
        <v>529</v>
      </c>
      <c r="B3" s="588"/>
      <c r="C3" s="588"/>
      <c r="D3" s="588"/>
      <c r="E3" s="588"/>
      <c r="F3" s="588"/>
      <c r="G3" s="588"/>
      <c r="H3" s="589"/>
    </row>
    <row r="4" spans="1:8" ht="15">
      <c r="A4" s="587" t="str">
        <f>+'FORMATO 6B'!A4</f>
        <v>Del 1 de enero al 31 de marzo de 2022</v>
      </c>
      <c r="B4" s="588"/>
      <c r="C4" s="588"/>
      <c r="D4" s="588"/>
      <c r="E4" s="588"/>
      <c r="F4" s="588"/>
      <c r="G4" s="588"/>
      <c r="H4" s="589"/>
    </row>
    <row r="5" spans="1:8" ht="15">
      <c r="A5" s="590" t="s">
        <v>0</v>
      </c>
      <c r="B5" s="591"/>
      <c r="C5" s="591"/>
      <c r="D5" s="591"/>
      <c r="E5" s="591"/>
      <c r="F5" s="591"/>
      <c r="G5" s="591"/>
      <c r="H5" s="592"/>
    </row>
    <row r="6" spans="1:8" ht="15">
      <c r="A6" s="584" t="s">
        <v>1</v>
      </c>
      <c r="B6" s="586"/>
      <c r="C6" s="671" t="s">
        <v>432</v>
      </c>
      <c r="D6" s="672"/>
      <c r="E6" s="672"/>
      <c r="F6" s="672"/>
      <c r="G6" s="673"/>
      <c r="H6" s="674" t="s">
        <v>519</v>
      </c>
    </row>
    <row r="7" spans="1:8" ht="15">
      <c r="A7" s="587"/>
      <c r="B7" s="589"/>
      <c r="C7" s="674" t="s">
        <v>296</v>
      </c>
      <c r="D7" s="464" t="s">
        <v>342</v>
      </c>
      <c r="E7" s="674" t="s">
        <v>343</v>
      </c>
      <c r="F7" s="674" t="s">
        <v>294</v>
      </c>
      <c r="G7" s="674" t="s">
        <v>297</v>
      </c>
      <c r="H7" s="691"/>
    </row>
    <row r="8" spans="1:8" ht="15">
      <c r="A8" s="587"/>
      <c r="B8" s="589"/>
      <c r="C8" s="675"/>
      <c r="D8" s="397" t="s">
        <v>346</v>
      </c>
      <c r="E8" s="675"/>
      <c r="F8" s="675"/>
      <c r="G8" s="675"/>
      <c r="H8" s="675"/>
    </row>
    <row r="9" spans="1:8" ht="15">
      <c r="A9" s="689"/>
      <c r="B9" s="690"/>
      <c r="C9" s="465"/>
      <c r="D9" s="465"/>
      <c r="E9" s="465"/>
      <c r="F9" s="465"/>
      <c r="G9" s="465"/>
      <c r="H9" s="465"/>
    </row>
    <row r="10" spans="1:8" ht="15">
      <c r="A10" s="684" t="s">
        <v>530</v>
      </c>
      <c r="B10" s="685"/>
      <c r="C10" s="466">
        <f aca="true" t="shared" si="0" ref="C10:H10">+C11+C21+C31+C44</f>
        <v>540919433.01</v>
      </c>
      <c r="D10" s="466">
        <f t="shared" si="0"/>
        <v>-487572.1299999999</v>
      </c>
      <c r="E10" s="466">
        <f t="shared" si="0"/>
        <v>540431860.88</v>
      </c>
      <c r="F10" s="466">
        <f>+F11+F21+F31+F44</f>
        <v>101432286.53</v>
      </c>
      <c r="G10" s="466">
        <f t="shared" si="0"/>
        <v>96108253.64999999</v>
      </c>
      <c r="H10" s="466">
        <f t="shared" si="0"/>
        <v>438999574.35</v>
      </c>
    </row>
    <row r="11" spans="1:8" ht="15">
      <c r="A11" s="684" t="s">
        <v>531</v>
      </c>
      <c r="B11" s="685"/>
      <c r="C11" s="467">
        <f aca="true" t="shared" si="1" ref="C11:H11">SUM(C12:C19)</f>
        <v>0</v>
      </c>
      <c r="D11" s="467">
        <f t="shared" si="1"/>
        <v>0</v>
      </c>
      <c r="E11" s="467">
        <f t="shared" si="1"/>
        <v>0</v>
      </c>
      <c r="F11" s="467">
        <f t="shared" si="1"/>
        <v>0</v>
      </c>
      <c r="G11" s="467">
        <f t="shared" si="1"/>
        <v>0</v>
      </c>
      <c r="H11" s="467">
        <f t="shared" si="1"/>
        <v>0</v>
      </c>
    </row>
    <row r="12" spans="1:8" ht="15">
      <c r="A12" s="551"/>
      <c r="B12" s="468" t="s">
        <v>532</v>
      </c>
      <c r="C12" s="467"/>
      <c r="D12" s="467"/>
      <c r="E12" s="467"/>
      <c r="F12" s="467"/>
      <c r="G12" s="467"/>
      <c r="H12" s="467"/>
    </row>
    <row r="13" spans="1:8" ht="15">
      <c r="A13" s="551"/>
      <c r="B13" s="468" t="s">
        <v>533</v>
      </c>
      <c r="C13" s="467"/>
      <c r="D13" s="467"/>
      <c r="E13" s="467"/>
      <c r="F13" s="467"/>
      <c r="G13" s="467"/>
      <c r="H13" s="467"/>
    </row>
    <row r="14" spans="1:8" ht="15">
      <c r="A14" s="551"/>
      <c r="B14" s="468" t="s">
        <v>534</v>
      </c>
      <c r="C14" s="467"/>
      <c r="D14" s="467"/>
      <c r="E14" s="467"/>
      <c r="F14" s="467"/>
      <c r="G14" s="467"/>
      <c r="H14" s="467"/>
    </row>
    <row r="15" spans="1:8" ht="15">
      <c r="A15" s="551"/>
      <c r="B15" s="468" t="s">
        <v>535</v>
      </c>
      <c r="C15" s="467"/>
      <c r="D15" s="467"/>
      <c r="E15" s="467"/>
      <c r="F15" s="467"/>
      <c r="G15" s="467"/>
      <c r="H15" s="467"/>
    </row>
    <row r="16" spans="1:8" ht="15">
      <c r="A16" s="551"/>
      <c r="B16" s="468" t="s">
        <v>536</v>
      </c>
      <c r="C16" s="467"/>
      <c r="D16" s="467"/>
      <c r="E16" s="467"/>
      <c r="F16" s="467"/>
      <c r="G16" s="467"/>
      <c r="H16" s="467"/>
    </row>
    <row r="17" spans="1:8" ht="15">
      <c r="A17" s="551"/>
      <c r="B17" s="468" t="s">
        <v>537</v>
      </c>
      <c r="C17" s="467"/>
      <c r="D17" s="467"/>
      <c r="E17" s="467"/>
      <c r="F17" s="467"/>
      <c r="G17" s="467"/>
      <c r="H17" s="467"/>
    </row>
    <row r="18" spans="1:8" ht="15">
      <c r="A18" s="551"/>
      <c r="B18" s="468" t="s">
        <v>538</v>
      </c>
      <c r="C18" s="467"/>
      <c r="D18" s="467"/>
      <c r="E18" s="467"/>
      <c r="F18" s="467"/>
      <c r="G18" s="467"/>
      <c r="H18" s="467"/>
    </row>
    <row r="19" spans="1:8" ht="15">
      <c r="A19" s="551"/>
      <c r="B19" s="468" t="s">
        <v>539</v>
      </c>
      <c r="C19" s="467"/>
      <c r="D19" s="467"/>
      <c r="E19" s="467"/>
      <c r="F19" s="467"/>
      <c r="G19" s="467"/>
      <c r="H19" s="467"/>
    </row>
    <row r="20" spans="1:8" ht="15">
      <c r="A20" s="551"/>
      <c r="B20" s="468"/>
      <c r="C20" s="467"/>
      <c r="D20" s="467"/>
      <c r="E20" s="467"/>
      <c r="F20" s="467"/>
      <c r="G20" s="467"/>
      <c r="H20" s="467"/>
    </row>
    <row r="21" spans="1:8" ht="15">
      <c r="A21" s="684" t="s">
        <v>540</v>
      </c>
      <c r="B21" s="685"/>
      <c r="C21" s="466">
        <f aca="true" t="shared" si="2" ref="C21:H21">SUM(C22:C29)</f>
        <v>540919433.01</v>
      </c>
      <c r="D21" s="466">
        <f t="shared" si="2"/>
        <v>-487572.1299999999</v>
      </c>
      <c r="E21" s="466">
        <f t="shared" si="2"/>
        <v>540431860.88</v>
      </c>
      <c r="F21" s="466">
        <f t="shared" si="2"/>
        <v>101432286.53</v>
      </c>
      <c r="G21" s="466">
        <f t="shared" si="2"/>
        <v>96108253.64999999</v>
      </c>
      <c r="H21" s="466">
        <f t="shared" si="2"/>
        <v>438999574.35</v>
      </c>
    </row>
    <row r="22" spans="1:8" ht="15">
      <c r="A22" s="551"/>
      <c r="B22" s="468" t="s">
        <v>541</v>
      </c>
      <c r="C22" s="467"/>
      <c r="D22" s="467"/>
      <c r="E22" s="467"/>
      <c r="F22" s="467"/>
      <c r="G22" s="467"/>
      <c r="H22" s="467"/>
    </row>
    <row r="23" spans="1:8" ht="15">
      <c r="A23" s="551"/>
      <c r="B23" s="468" t="s">
        <v>542</v>
      </c>
      <c r="C23" s="467"/>
      <c r="D23" s="467"/>
      <c r="E23" s="467"/>
      <c r="F23" s="467"/>
      <c r="G23" s="467"/>
      <c r="H23" s="467"/>
    </row>
    <row r="24" spans="1:8" ht="15">
      <c r="A24" s="551"/>
      <c r="B24" s="468" t="s">
        <v>543</v>
      </c>
      <c r="C24" s="467"/>
      <c r="D24" s="467"/>
      <c r="E24" s="467"/>
      <c r="F24" s="467"/>
      <c r="G24" s="467"/>
      <c r="H24" s="467"/>
    </row>
    <row r="25" spans="1:8" ht="15">
      <c r="A25" s="686"/>
      <c r="B25" s="468" t="s">
        <v>544</v>
      </c>
      <c r="C25" s="576"/>
      <c r="D25" s="576"/>
      <c r="E25" s="576"/>
      <c r="F25" s="576"/>
      <c r="G25" s="576"/>
      <c r="H25" s="576"/>
    </row>
    <row r="26" spans="1:8" ht="15">
      <c r="A26" s="686"/>
      <c r="B26" s="468" t="s">
        <v>545</v>
      </c>
      <c r="C26" s="576"/>
      <c r="D26" s="576"/>
      <c r="E26" s="576"/>
      <c r="F26" s="576"/>
      <c r="G26" s="576"/>
      <c r="H26" s="576"/>
    </row>
    <row r="27" spans="1:8" ht="15">
      <c r="A27" s="551"/>
      <c r="B27" s="468" t="s">
        <v>546</v>
      </c>
      <c r="C27" s="467">
        <f>+'FORMATO 6A'!C170</f>
        <v>540919433.01</v>
      </c>
      <c r="D27" s="467">
        <f>+'FORMATO 6B'!C9</f>
        <v>-487572.1299999999</v>
      </c>
      <c r="E27" s="467">
        <f>+C27+D27</f>
        <v>540431860.88</v>
      </c>
      <c r="F27" s="467">
        <f>+'FORMATO 6B'!E9</f>
        <v>101432286.53</v>
      </c>
      <c r="G27" s="467">
        <f>+'FORMATO 6B'!F9</f>
        <v>96108253.64999999</v>
      </c>
      <c r="H27" s="467">
        <f>+E27-F27</f>
        <v>438999574.35</v>
      </c>
    </row>
    <row r="28" spans="1:8" ht="15">
      <c r="A28" s="551"/>
      <c r="B28" s="468" t="s">
        <v>547</v>
      </c>
      <c r="C28" s="467"/>
      <c r="D28" s="467"/>
      <c r="E28" s="467"/>
      <c r="F28" s="467"/>
      <c r="G28" s="467"/>
      <c r="H28" s="467"/>
    </row>
    <row r="29" spans="1:8" ht="15">
      <c r="A29" s="551"/>
      <c r="B29" s="468" t="s">
        <v>548</v>
      </c>
      <c r="C29" s="467"/>
      <c r="D29" s="467"/>
      <c r="E29" s="467"/>
      <c r="F29" s="467"/>
      <c r="G29" s="467"/>
      <c r="H29" s="467"/>
    </row>
    <row r="30" spans="1:8" ht="15">
      <c r="A30" s="469"/>
      <c r="B30" s="470"/>
      <c r="C30" s="478"/>
      <c r="D30" s="467"/>
      <c r="E30" s="467"/>
      <c r="F30" s="467"/>
      <c r="G30" s="467"/>
      <c r="H30" s="467"/>
    </row>
    <row r="31" spans="1:8" ht="15">
      <c r="A31" s="684" t="s">
        <v>549</v>
      </c>
      <c r="B31" s="685"/>
      <c r="C31" s="576">
        <f aca="true" t="shared" si="3" ref="C31:H31">SUM(C33:C42)</f>
        <v>0</v>
      </c>
      <c r="D31" s="576">
        <f t="shared" si="3"/>
        <v>0</v>
      </c>
      <c r="E31" s="576">
        <f t="shared" si="3"/>
        <v>0</v>
      </c>
      <c r="F31" s="576">
        <f t="shared" si="3"/>
        <v>0</v>
      </c>
      <c r="G31" s="576">
        <f t="shared" si="3"/>
        <v>0</v>
      </c>
      <c r="H31" s="576">
        <f t="shared" si="3"/>
        <v>0</v>
      </c>
    </row>
    <row r="32" spans="1:8" ht="15">
      <c r="A32" s="684" t="s">
        <v>550</v>
      </c>
      <c r="B32" s="685"/>
      <c r="C32" s="576"/>
      <c r="D32" s="576"/>
      <c r="E32" s="576"/>
      <c r="F32" s="576"/>
      <c r="G32" s="576"/>
      <c r="H32" s="576"/>
    </row>
    <row r="33" spans="1:8" ht="15">
      <c r="A33" s="686"/>
      <c r="B33" s="468" t="s">
        <v>551</v>
      </c>
      <c r="C33" s="576"/>
      <c r="D33" s="576"/>
      <c r="E33" s="576"/>
      <c r="F33" s="576"/>
      <c r="G33" s="576"/>
      <c r="H33" s="576"/>
    </row>
    <row r="34" spans="1:8" ht="15">
      <c r="A34" s="686"/>
      <c r="B34" s="468" t="s">
        <v>552</v>
      </c>
      <c r="C34" s="576"/>
      <c r="D34" s="576"/>
      <c r="E34" s="576"/>
      <c r="F34" s="576"/>
      <c r="G34" s="576"/>
      <c r="H34" s="576"/>
    </row>
    <row r="35" spans="1:8" ht="15">
      <c r="A35" s="551"/>
      <c r="B35" s="468" t="s">
        <v>553</v>
      </c>
      <c r="C35" s="467"/>
      <c r="D35" s="467"/>
      <c r="E35" s="467"/>
      <c r="F35" s="467"/>
      <c r="G35" s="467"/>
      <c r="H35" s="467"/>
    </row>
    <row r="36" spans="1:8" ht="15">
      <c r="A36" s="551"/>
      <c r="B36" s="468" t="s">
        <v>554</v>
      </c>
      <c r="C36" s="467"/>
      <c r="D36" s="467"/>
      <c r="E36" s="467"/>
      <c r="F36" s="467"/>
      <c r="G36" s="467"/>
      <c r="H36" s="467"/>
    </row>
    <row r="37" spans="1:8" ht="15">
      <c r="A37" s="551"/>
      <c r="B37" s="468" t="s">
        <v>555</v>
      </c>
      <c r="C37" s="467"/>
      <c r="D37" s="467"/>
      <c r="E37" s="467"/>
      <c r="F37" s="467"/>
      <c r="G37" s="467"/>
      <c r="H37" s="467"/>
    </row>
    <row r="38" spans="1:8" ht="15">
      <c r="A38" s="551"/>
      <c r="B38" s="468" t="s">
        <v>556</v>
      </c>
      <c r="C38" s="467"/>
      <c r="D38" s="467"/>
      <c r="E38" s="467"/>
      <c r="F38" s="467"/>
      <c r="G38" s="467"/>
      <c r="H38" s="467"/>
    </row>
    <row r="39" spans="1:8" ht="15">
      <c r="A39" s="551"/>
      <c r="B39" s="468" t="s">
        <v>557</v>
      </c>
      <c r="C39" s="467"/>
      <c r="D39" s="467"/>
      <c r="E39" s="467"/>
      <c r="F39" s="467"/>
      <c r="G39" s="467"/>
      <c r="H39" s="467"/>
    </row>
    <row r="40" spans="1:8" ht="15">
      <c r="A40" s="551"/>
      <c r="B40" s="468" t="s">
        <v>558</v>
      </c>
      <c r="C40" s="467"/>
      <c r="D40" s="467"/>
      <c r="E40" s="467"/>
      <c r="F40" s="467"/>
      <c r="G40" s="467"/>
      <c r="H40" s="467"/>
    </row>
    <row r="41" spans="1:8" ht="15">
      <c r="A41" s="551"/>
      <c r="B41" s="468" t="s">
        <v>559</v>
      </c>
      <c r="C41" s="467"/>
      <c r="D41" s="467"/>
      <c r="E41" s="467"/>
      <c r="F41" s="467"/>
      <c r="G41" s="467"/>
      <c r="H41" s="467"/>
    </row>
    <row r="42" spans="1:8" ht="15">
      <c r="A42" s="551"/>
      <c r="B42" s="468" t="s">
        <v>560</v>
      </c>
      <c r="C42" s="467"/>
      <c r="D42" s="467"/>
      <c r="E42" s="467"/>
      <c r="F42" s="467"/>
      <c r="G42" s="467"/>
      <c r="H42" s="467"/>
    </row>
    <row r="43" spans="1:8" ht="15">
      <c r="A43" s="551"/>
      <c r="B43" s="468"/>
      <c r="C43" s="467"/>
      <c r="D43" s="467"/>
      <c r="E43" s="467"/>
      <c r="F43" s="467"/>
      <c r="G43" s="467"/>
      <c r="H43" s="467"/>
    </row>
    <row r="44" spans="1:8" ht="15">
      <c r="A44" s="684" t="s">
        <v>561</v>
      </c>
      <c r="B44" s="685"/>
      <c r="C44" s="576">
        <f aca="true" t="shared" si="4" ref="C44:H44">SUM(C46:C51)</f>
        <v>0</v>
      </c>
      <c r="D44" s="576">
        <f t="shared" si="4"/>
        <v>0</v>
      </c>
      <c r="E44" s="576">
        <f t="shared" si="4"/>
        <v>0</v>
      </c>
      <c r="F44" s="576">
        <f t="shared" si="4"/>
        <v>0</v>
      </c>
      <c r="G44" s="576">
        <f t="shared" si="4"/>
        <v>0</v>
      </c>
      <c r="H44" s="576">
        <f t="shared" si="4"/>
        <v>0</v>
      </c>
    </row>
    <row r="45" spans="1:8" ht="15">
      <c r="A45" s="684" t="s">
        <v>562</v>
      </c>
      <c r="B45" s="685"/>
      <c r="C45" s="576"/>
      <c r="D45" s="576"/>
      <c r="E45" s="576"/>
      <c r="F45" s="576"/>
      <c r="G45" s="576"/>
      <c r="H45" s="576"/>
    </row>
    <row r="46" spans="1:8" ht="15">
      <c r="A46" s="686"/>
      <c r="B46" s="468" t="s">
        <v>563</v>
      </c>
      <c r="C46" s="576"/>
      <c r="D46" s="576"/>
      <c r="E46" s="576"/>
      <c r="F46" s="576"/>
      <c r="G46" s="576"/>
      <c r="H46" s="576"/>
    </row>
    <row r="47" spans="1:8" ht="15">
      <c r="A47" s="686"/>
      <c r="B47" s="468" t="s">
        <v>564</v>
      </c>
      <c r="C47" s="576"/>
      <c r="D47" s="576"/>
      <c r="E47" s="576"/>
      <c r="F47" s="576"/>
      <c r="G47" s="576"/>
      <c r="H47" s="576"/>
    </row>
    <row r="48" spans="1:8" ht="15">
      <c r="A48" s="686"/>
      <c r="B48" s="468" t="s">
        <v>565</v>
      </c>
      <c r="C48" s="576"/>
      <c r="D48" s="576"/>
      <c r="E48" s="576"/>
      <c r="F48" s="576"/>
      <c r="G48" s="576"/>
      <c r="H48" s="576"/>
    </row>
    <row r="49" spans="1:8" ht="15">
      <c r="A49" s="686"/>
      <c r="B49" s="468" t="s">
        <v>566</v>
      </c>
      <c r="C49" s="576"/>
      <c r="D49" s="576"/>
      <c r="E49" s="576"/>
      <c r="F49" s="576"/>
      <c r="G49" s="576"/>
      <c r="H49" s="576"/>
    </row>
    <row r="50" spans="1:8" ht="15">
      <c r="A50" s="551"/>
      <c r="B50" s="468" t="s">
        <v>567</v>
      </c>
      <c r="C50" s="467"/>
      <c r="D50" s="467"/>
      <c r="E50" s="467"/>
      <c r="F50" s="467"/>
      <c r="G50" s="467"/>
      <c r="H50" s="467"/>
    </row>
    <row r="51" spans="1:8" ht="15">
      <c r="A51" s="551"/>
      <c r="B51" s="468" t="s">
        <v>568</v>
      </c>
      <c r="C51" s="467"/>
      <c r="D51" s="467"/>
      <c r="E51" s="467"/>
      <c r="F51" s="467"/>
      <c r="G51" s="467"/>
      <c r="H51" s="467"/>
    </row>
    <row r="52" spans="1:8" ht="15">
      <c r="A52" s="551"/>
      <c r="B52" s="468"/>
      <c r="C52" s="467"/>
      <c r="D52" s="467"/>
      <c r="E52" s="467"/>
      <c r="F52" s="467"/>
      <c r="G52" s="467"/>
      <c r="H52" s="467"/>
    </row>
    <row r="53" spans="1:8" ht="15">
      <c r="A53" s="684" t="s">
        <v>569</v>
      </c>
      <c r="B53" s="685"/>
      <c r="C53" s="466">
        <f>+C54+C64+C74+C87</f>
        <v>0</v>
      </c>
      <c r="D53" s="466">
        <f>+D54+D64+D74+D87</f>
        <v>2903937.31</v>
      </c>
      <c r="E53" s="466">
        <f>+E54+E64+E74+E87</f>
        <v>2903937.31</v>
      </c>
      <c r="F53" s="466">
        <f>+F54+F64+F74+F87</f>
        <v>400896</v>
      </c>
      <c r="G53" s="466">
        <f>+G54+G64+G74+G87</f>
        <v>0</v>
      </c>
      <c r="H53" s="466">
        <f>+C53+E53-F53</f>
        <v>2503041.31</v>
      </c>
    </row>
    <row r="54" spans="1:8" ht="15">
      <c r="A54" s="684" t="s">
        <v>531</v>
      </c>
      <c r="B54" s="685"/>
      <c r="C54" s="467">
        <f>SUM(C55:C62)</f>
        <v>0</v>
      </c>
      <c r="D54" s="467"/>
      <c r="E54" s="467"/>
      <c r="F54" s="467"/>
      <c r="G54" s="467"/>
      <c r="H54" s="467"/>
    </row>
    <row r="55" spans="1:8" ht="15">
      <c r="A55" s="551"/>
      <c r="B55" s="468" t="s">
        <v>532</v>
      </c>
      <c r="C55" s="467"/>
      <c r="D55" s="467"/>
      <c r="E55" s="467"/>
      <c r="F55" s="467"/>
      <c r="G55" s="467"/>
      <c r="H55" s="467"/>
    </row>
    <row r="56" spans="1:8" ht="15">
      <c r="A56" s="551"/>
      <c r="B56" s="468" t="s">
        <v>533</v>
      </c>
      <c r="C56" s="467"/>
      <c r="D56" s="467"/>
      <c r="E56" s="467"/>
      <c r="F56" s="467"/>
      <c r="G56" s="467"/>
      <c r="H56" s="467"/>
    </row>
    <row r="57" spans="1:8" ht="15">
      <c r="A57" s="551"/>
      <c r="B57" s="468" t="s">
        <v>534</v>
      </c>
      <c r="C57" s="467"/>
      <c r="D57" s="467"/>
      <c r="E57" s="467"/>
      <c r="F57" s="467"/>
      <c r="G57" s="467"/>
      <c r="H57" s="467"/>
    </row>
    <row r="58" spans="1:8" ht="15">
      <c r="A58" s="551"/>
      <c r="B58" s="468" t="s">
        <v>535</v>
      </c>
      <c r="C58" s="467"/>
      <c r="D58" s="467"/>
      <c r="E58" s="467"/>
      <c r="F58" s="467"/>
      <c r="G58" s="467"/>
      <c r="H58" s="467"/>
    </row>
    <row r="59" spans="1:8" ht="15">
      <c r="A59" s="551"/>
      <c r="B59" s="468" t="s">
        <v>536</v>
      </c>
      <c r="C59" s="467"/>
      <c r="D59" s="467"/>
      <c r="E59" s="467"/>
      <c r="F59" s="467"/>
      <c r="G59" s="467"/>
      <c r="H59" s="467"/>
    </row>
    <row r="60" spans="1:8" ht="15">
      <c r="A60" s="551"/>
      <c r="B60" s="468" t="s">
        <v>537</v>
      </c>
      <c r="C60" s="467"/>
      <c r="D60" s="467"/>
      <c r="E60" s="467"/>
      <c r="F60" s="467"/>
      <c r="G60" s="467"/>
      <c r="H60" s="467"/>
    </row>
    <row r="61" spans="1:8" ht="15">
      <c r="A61" s="551"/>
      <c r="B61" s="468" t="s">
        <v>538</v>
      </c>
      <c r="C61" s="467"/>
      <c r="D61" s="467"/>
      <c r="E61" s="467"/>
      <c r="F61" s="467"/>
      <c r="G61" s="467"/>
      <c r="H61" s="467"/>
    </row>
    <row r="62" spans="1:8" ht="15">
      <c r="A62" s="551"/>
      <c r="B62" s="468" t="s">
        <v>539</v>
      </c>
      <c r="C62" s="467"/>
      <c r="D62" s="467"/>
      <c r="E62" s="467"/>
      <c r="F62" s="467"/>
      <c r="G62" s="467"/>
      <c r="H62" s="467"/>
    </row>
    <row r="63" spans="1:8" ht="15">
      <c r="A63" s="551"/>
      <c r="B63" s="468"/>
      <c r="C63" s="467"/>
      <c r="D63" s="467"/>
      <c r="E63" s="467"/>
      <c r="F63" s="467"/>
      <c r="G63" s="467"/>
      <c r="H63" s="467"/>
    </row>
    <row r="64" spans="1:8" ht="15">
      <c r="A64" s="687" t="s">
        <v>540</v>
      </c>
      <c r="B64" s="688"/>
      <c r="C64" s="478">
        <f>SUM(C65:C72)</f>
        <v>0</v>
      </c>
      <c r="D64" s="467">
        <f>SUM(D65:D72)</f>
        <v>2903937.31</v>
      </c>
      <c r="E64" s="467">
        <f>SUM(E65:E72)</f>
        <v>2903937.31</v>
      </c>
      <c r="F64" s="467">
        <f>SUM(F65:F72)</f>
        <v>400896</v>
      </c>
      <c r="G64" s="467">
        <f>SUM(G65:G72)</f>
        <v>0</v>
      </c>
      <c r="H64" s="467">
        <f>+C64+E64-F64</f>
        <v>2503041.31</v>
      </c>
    </row>
    <row r="65" spans="1:8" ht="15">
      <c r="A65" s="469"/>
      <c r="B65" s="470" t="s">
        <v>541</v>
      </c>
      <c r="C65" s="478"/>
      <c r="D65" s="467"/>
      <c r="E65" s="467"/>
      <c r="F65" s="467"/>
      <c r="G65" s="467"/>
      <c r="H65" s="467"/>
    </row>
    <row r="66" spans="1:8" ht="15">
      <c r="A66" s="469"/>
      <c r="B66" s="470" t="s">
        <v>542</v>
      </c>
      <c r="C66" s="478"/>
      <c r="D66" s="467"/>
      <c r="E66" s="467"/>
      <c r="F66" s="467"/>
      <c r="G66" s="467"/>
      <c r="H66" s="467"/>
    </row>
    <row r="67" spans="1:8" ht="15">
      <c r="A67" s="469"/>
      <c r="B67" s="470" t="s">
        <v>543</v>
      </c>
      <c r="C67" s="478"/>
      <c r="D67" s="467"/>
      <c r="E67" s="467"/>
      <c r="F67" s="467"/>
      <c r="G67" s="467"/>
      <c r="H67" s="467"/>
    </row>
    <row r="68" spans="1:8" ht="15">
      <c r="A68" s="686"/>
      <c r="B68" s="468" t="s">
        <v>544</v>
      </c>
      <c r="C68" s="576"/>
      <c r="D68" s="576"/>
      <c r="E68" s="576"/>
      <c r="F68" s="576"/>
      <c r="G68" s="576"/>
      <c r="H68" s="576"/>
    </row>
    <row r="69" spans="1:8" ht="15">
      <c r="A69" s="686"/>
      <c r="B69" s="468" t="s">
        <v>545</v>
      </c>
      <c r="C69" s="576"/>
      <c r="D69" s="576"/>
      <c r="E69" s="576"/>
      <c r="F69" s="576"/>
      <c r="G69" s="576"/>
      <c r="H69" s="576"/>
    </row>
    <row r="70" spans="1:8" ht="15">
      <c r="A70" s="551"/>
      <c r="B70" s="468" t="s">
        <v>546</v>
      </c>
      <c r="C70" s="467"/>
      <c r="D70" s="467">
        <f>+'FORMATO 6A'!D90</f>
        <v>2903937.31</v>
      </c>
      <c r="E70" s="467">
        <f>+D70</f>
        <v>2903937.31</v>
      </c>
      <c r="F70" s="467">
        <f>+'FORMATO 6A'!F90</f>
        <v>400896</v>
      </c>
      <c r="G70" s="467">
        <f>+'FORMATO 6B'!F22</f>
        <v>0</v>
      </c>
      <c r="H70" s="467">
        <f>+C70+E70-F70</f>
        <v>2503041.31</v>
      </c>
    </row>
    <row r="71" spans="1:8" ht="15">
      <c r="A71" s="551"/>
      <c r="B71" s="468" t="s">
        <v>547</v>
      </c>
      <c r="C71" s="467"/>
      <c r="D71" s="467"/>
      <c r="E71" s="467"/>
      <c r="F71" s="467"/>
      <c r="G71" s="467"/>
      <c r="H71" s="467"/>
    </row>
    <row r="72" spans="1:8" ht="15">
      <c r="A72" s="551"/>
      <c r="B72" s="468" t="s">
        <v>548</v>
      </c>
      <c r="C72" s="467"/>
      <c r="D72" s="467"/>
      <c r="E72" s="467"/>
      <c r="F72" s="467"/>
      <c r="G72" s="467"/>
      <c r="H72" s="467"/>
    </row>
    <row r="73" spans="1:8" ht="15">
      <c r="A73" s="551"/>
      <c r="B73" s="468"/>
      <c r="C73" s="467"/>
      <c r="D73" s="467"/>
      <c r="E73" s="467"/>
      <c r="F73" s="467"/>
      <c r="G73" s="467"/>
      <c r="H73" s="467"/>
    </row>
    <row r="74" spans="1:8" ht="15">
      <c r="A74" s="684" t="s">
        <v>549</v>
      </c>
      <c r="B74" s="685"/>
      <c r="C74" s="576">
        <f aca="true" t="shared" si="5" ref="C74:H74">SUM(C76:C85)</f>
        <v>0</v>
      </c>
      <c r="D74" s="576">
        <f t="shared" si="5"/>
        <v>0</v>
      </c>
      <c r="E74" s="576">
        <f t="shared" si="5"/>
        <v>0</v>
      </c>
      <c r="F74" s="576">
        <f t="shared" si="5"/>
        <v>0</v>
      </c>
      <c r="G74" s="576">
        <f t="shared" si="5"/>
        <v>0</v>
      </c>
      <c r="H74" s="576">
        <f t="shared" si="5"/>
        <v>0</v>
      </c>
    </row>
    <row r="75" spans="1:8" ht="15">
      <c r="A75" s="684" t="s">
        <v>550</v>
      </c>
      <c r="B75" s="685"/>
      <c r="C75" s="576"/>
      <c r="D75" s="576"/>
      <c r="E75" s="576"/>
      <c r="F75" s="576"/>
      <c r="G75" s="576"/>
      <c r="H75" s="576"/>
    </row>
    <row r="76" spans="1:8" ht="15">
      <c r="A76" s="686"/>
      <c r="B76" s="468" t="s">
        <v>551</v>
      </c>
      <c r="C76" s="576"/>
      <c r="D76" s="576"/>
      <c r="E76" s="576"/>
      <c r="F76" s="576"/>
      <c r="G76" s="576"/>
      <c r="H76" s="576"/>
    </row>
    <row r="77" spans="1:8" ht="15">
      <c r="A77" s="686"/>
      <c r="B77" s="468" t="s">
        <v>552</v>
      </c>
      <c r="C77" s="576"/>
      <c r="D77" s="576"/>
      <c r="E77" s="576"/>
      <c r="F77" s="576"/>
      <c r="G77" s="576"/>
      <c r="H77" s="576"/>
    </row>
    <row r="78" spans="1:8" ht="15">
      <c r="A78" s="551"/>
      <c r="B78" s="468" t="s">
        <v>553</v>
      </c>
      <c r="C78" s="467"/>
      <c r="D78" s="467"/>
      <c r="E78" s="467"/>
      <c r="F78" s="467"/>
      <c r="G78" s="467"/>
      <c r="H78" s="467"/>
    </row>
    <row r="79" spans="1:8" ht="15">
      <c r="A79" s="551"/>
      <c r="B79" s="468" t="s">
        <v>554</v>
      </c>
      <c r="C79" s="467"/>
      <c r="D79" s="467"/>
      <c r="E79" s="467"/>
      <c r="F79" s="467"/>
      <c r="G79" s="467"/>
      <c r="H79" s="467"/>
    </row>
    <row r="80" spans="1:8" ht="15">
      <c r="A80" s="551"/>
      <c r="B80" s="468" t="s">
        <v>555</v>
      </c>
      <c r="C80" s="467"/>
      <c r="D80" s="467"/>
      <c r="E80" s="467"/>
      <c r="F80" s="467"/>
      <c r="G80" s="467"/>
      <c r="H80" s="467"/>
    </row>
    <row r="81" spans="1:8" ht="15">
      <c r="A81" s="551"/>
      <c r="B81" s="468" t="s">
        <v>556</v>
      </c>
      <c r="C81" s="467"/>
      <c r="D81" s="467"/>
      <c r="E81" s="467"/>
      <c r="F81" s="467"/>
      <c r="G81" s="467"/>
      <c r="H81" s="467"/>
    </row>
    <row r="82" spans="1:8" ht="15">
      <c r="A82" s="551"/>
      <c r="B82" s="468" t="s">
        <v>557</v>
      </c>
      <c r="C82" s="467"/>
      <c r="D82" s="467"/>
      <c r="E82" s="467"/>
      <c r="F82" s="467"/>
      <c r="G82" s="467"/>
      <c r="H82" s="467"/>
    </row>
    <row r="83" spans="1:8" ht="15">
      <c r="A83" s="551"/>
      <c r="B83" s="468" t="s">
        <v>558</v>
      </c>
      <c r="C83" s="467"/>
      <c r="D83" s="467"/>
      <c r="E83" s="467"/>
      <c r="F83" s="467"/>
      <c r="G83" s="467"/>
      <c r="H83" s="467"/>
    </row>
    <row r="84" spans="1:8" ht="15">
      <c r="A84" s="551"/>
      <c r="B84" s="468" t="s">
        <v>559</v>
      </c>
      <c r="C84" s="467"/>
      <c r="D84" s="467"/>
      <c r="E84" s="467"/>
      <c r="F84" s="467"/>
      <c r="G84" s="467"/>
      <c r="H84" s="467"/>
    </row>
    <row r="85" spans="1:8" ht="15">
      <c r="A85" s="551"/>
      <c r="B85" s="468" t="s">
        <v>560</v>
      </c>
      <c r="C85" s="467"/>
      <c r="D85" s="467"/>
      <c r="E85" s="467"/>
      <c r="F85" s="467"/>
      <c r="G85" s="467"/>
      <c r="H85" s="467"/>
    </row>
    <row r="86" spans="1:8" ht="15">
      <c r="A86" s="551"/>
      <c r="B86" s="468"/>
      <c r="C86" s="467"/>
      <c r="D86" s="467"/>
      <c r="E86" s="467"/>
      <c r="F86" s="467"/>
      <c r="G86" s="467"/>
      <c r="H86" s="467"/>
    </row>
    <row r="87" spans="1:8" ht="15">
      <c r="A87" s="684" t="s">
        <v>561</v>
      </c>
      <c r="B87" s="685"/>
      <c r="C87" s="576">
        <f aca="true" t="shared" si="6" ref="C87:H87">SUM(C89:C94)</f>
        <v>0</v>
      </c>
      <c r="D87" s="576">
        <f t="shared" si="6"/>
        <v>0</v>
      </c>
      <c r="E87" s="576">
        <f t="shared" si="6"/>
        <v>0</v>
      </c>
      <c r="F87" s="576">
        <f t="shared" si="6"/>
        <v>0</v>
      </c>
      <c r="G87" s="576">
        <f t="shared" si="6"/>
        <v>0</v>
      </c>
      <c r="H87" s="576">
        <f t="shared" si="6"/>
        <v>0</v>
      </c>
    </row>
    <row r="88" spans="1:8" ht="15">
      <c r="A88" s="684" t="s">
        <v>562</v>
      </c>
      <c r="B88" s="685"/>
      <c r="C88" s="576"/>
      <c r="D88" s="576"/>
      <c r="E88" s="576"/>
      <c r="F88" s="576"/>
      <c r="G88" s="576"/>
      <c r="H88" s="576"/>
    </row>
    <row r="89" spans="1:8" ht="15">
      <c r="A89" s="686"/>
      <c r="B89" s="468" t="s">
        <v>563</v>
      </c>
      <c r="C89" s="576"/>
      <c r="D89" s="576"/>
      <c r="E89" s="576"/>
      <c r="F89" s="576"/>
      <c r="G89" s="576"/>
      <c r="H89" s="576"/>
    </row>
    <row r="90" spans="1:8" ht="15">
      <c r="A90" s="686"/>
      <c r="B90" s="468" t="s">
        <v>564</v>
      </c>
      <c r="C90" s="576"/>
      <c r="D90" s="576"/>
      <c r="E90" s="576"/>
      <c r="F90" s="576"/>
      <c r="G90" s="576"/>
      <c r="H90" s="576"/>
    </row>
    <row r="91" spans="1:8" ht="15">
      <c r="A91" s="686"/>
      <c r="B91" s="468" t="s">
        <v>565</v>
      </c>
      <c r="C91" s="576"/>
      <c r="D91" s="576"/>
      <c r="E91" s="576"/>
      <c r="F91" s="576"/>
      <c r="G91" s="576"/>
      <c r="H91" s="576"/>
    </row>
    <row r="92" spans="1:8" ht="15">
      <c r="A92" s="686"/>
      <c r="B92" s="468" t="s">
        <v>566</v>
      </c>
      <c r="C92" s="576"/>
      <c r="D92" s="576"/>
      <c r="E92" s="576"/>
      <c r="F92" s="576"/>
      <c r="G92" s="576"/>
      <c r="H92" s="576"/>
    </row>
    <row r="93" spans="1:8" ht="15">
      <c r="A93" s="551"/>
      <c r="B93" s="468" t="s">
        <v>567</v>
      </c>
      <c r="C93" s="467"/>
      <c r="D93" s="467"/>
      <c r="E93" s="467"/>
      <c r="F93" s="467"/>
      <c r="G93" s="467"/>
      <c r="H93" s="467"/>
    </row>
    <row r="94" spans="1:8" ht="15">
      <c r="A94" s="551"/>
      <c r="B94" s="468" t="s">
        <v>568</v>
      </c>
      <c r="C94" s="467"/>
      <c r="D94" s="467"/>
      <c r="E94" s="467"/>
      <c r="F94" s="467"/>
      <c r="G94" s="467"/>
      <c r="H94" s="467"/>
    </row>
    <row r="95" spans="1:8" ht="15">
      <c r="A95" s="551"/>
      <c r="B95" s="468"/>
      <c r="C95" s="467"/>
      <c r="D95" s="467"/>
      <c r="E95" s="467"/>
      <c r="F95" s="467"/>
      <c r="G95" s="467"/>
      <c r="H95" s="467"/>
    </row>
    <row r="96" spans="1:8" ht="15">
      <c r="A96" s="684" t="s">
        <v>517</v>
      </c>
      <c r="B96" s="685"/>
      <c r="C96" s="466">
        <f aca="true" t="shared" si="7" ref="C96:H96">+C10+C53</f>
        <v>540919433.01</v>
      </c>
      <c r="D96" s="466">
        <f t="shared" si="7"/>
        <v>2416365.18</v>
      </c>
      <c r="E96" s="466">
        <f t="shared" si="7"/>
        <v>543335798.1899999</v>
      </c>
      <c r="F96" s="466">
        <f t="shared" si="7"/>
        <v>101833182.53</v>
      </c>
      <c r="G96" s="466">
        <f t="shared" si="7"/>
        <v>96108253.64999999</v>
      </c>
      <c r="H96" s="466">
        <f t="shared" si="7"/>
        <v>441502615.66</v>
      </c>
    </row>
    <row r="97" spans="1:8" ht="15">
      <c r="A97" s="471"/>
      <c r="B97" s="472"/>
      <c r="C97" s="473"/>
      <c r="D97" s="473"/>
      <c r="E97" s="473"/>
      <c r="F97" s="473"/>
      <c r="G97" s="473"/>
      <c r="H97" s="473"/>
    </row>
    <row r="98" spans="1:8" ht="15">
      <c r="A98" s="470"/>
      <c r="B98" s="470"/>
      <c r="C98" s="474"/>
      <c r="D98" s="474"/>
      <c r="E98" s="474"/>
      <c r="F98" s="474"/>
      <c r="G98" s="474"/>
      <c r="H98" s="474"/>
    </row>
    <row r="99" spans="1:8" ht="15">
      <c r="A99" s="470"/>
      <c r="B99" s="470"/>
      <c r="C99" s="474"/>
      <c r="D99" s="474"/>
      <c r="E99" s="474"/>
      <c r="F99" s="474"/>
      <c r="G99" s="474"/>
      <c r="H99" s="474"/>
    </row>
    <row r="100" spans="1:8" ht="15">
      <c r="A100" s="470"/>
      <c r="B100" s="470"/>
      <c r="C100" s="474"/>
      <c r="D100" s="474"/>
      <c r="E100" s="474"/>
      <c r="F100" s="474"/>
      <c r="G100" s="474"/>
      <c r="H100" s="474"/>
    </row>
    <row r="103" ht="15"/>
    <row r="104" ht="15"/>
  </sheetData>
  <sheetProtection/>
  <mergeCells count="108">
    <mergeCell ref="C6:G6"/>
    <mergeCell ref="H6:H8"/>
    <mergeCell ref="C7:C8"/>
    <mergeCell ref="E7:E8"/>
    <mergeCell ref="A9:B9"/>
    <mergeCell ref="A10:B10"/>
    <mergeCell ref="A11:B11"/>
    <mergeCell ref="A21:B21"/>
    <mergeCell ref="A1:H1"/>
    <mergeCell ref="A2:H2"/>
    <mergeCell ref="A3:H3"/>
    <mergeCell ref="A4:H4"/>
    <mergeCell ref="A5:H5"/>
    <mergeCell ref="A6:B8"/>
    <mergeCell ref="C25:C26"/>
    <mergeCell ref="D25:D26"/>
    <mergeCell ref="E25:E26"/>
    <mergeCell ref="F25:F26"/>
    <mergeCell ref="G25:G26"/>
    <mergeCell ref="F7:F8"/>
    <mergeCell ref="G7:G8"/>
    <mergeCell ref="H25:H26"/>
    <mergeCell ref="A31:B31"/>
    <mergeCell ref="C31:C32"/>
    <mergeCell ref="D31:D32"/>
    <mergeCell ref="E31:E32"/>
    <mergeCell ref="F31:F32"/>
    <mergeCell ref="G31:G32"/>
    <mergeCell ref="H31:H32"/>
    <mergeCell ref="A32:B32"/>
    <mergeCell ref="A25:A26"/>
    <mergeCell ref="G44:G45"/>
    <mergeCell ref="H44:H45"/>
    <mergeCell ref="A45:B45"/>
    <mergeCell ref="A33:A34"/>
    <mergeCell ref="C33:C34"/>
    <mergeCell ref="D33:D34"/>
    <mergeCell ref="E33:E34"/>
    <mergeCell ref="F33:F34"/>
    <mergeCell ref="G33:G34"/>
    <mergeCell ref="D46:D47"/>
    <mergeCell ref="E46:E47"/>
    <mergeCell ref="F46:F47"/>
    <mergeCell ref="G46:G47"/>
    <mergeCell ref="H33:H34"/>
    <mergeCell ref="A44:B44"/>
    <mergeCell ref="C44:C45"/>
    <mergeCell ref="D44:D45"/>
    <mergeCell ref="E44:E45"/>
    <mergeCell ref="F44:F45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A53:B53"/>
    <mergeCell ref="A54:B54"/>
    <mergeCell ref="A64:B64"/>
    <mergeCell ref="A68:A69"/>
    <mergeCell ref="C68:C69"/>
    <mergeCell ref="D68:D69"/>
    <mergeCell ref="E68:E69"/>
    <mergeCell ref="F68:F69"/>
    <mergeCell ref="G68:G69"/>
    <mergeCell ref="H68:H69"/>
    <mergeCell ref="A74:B74"/>
    <mergeCell ref="C74:C75"/>
    <mergeCell ref="D74:D75"/>
    <mergeCell ref="E74:E75"/>
    <mergeCell ref="F74:F75"/>
    <mergeCell ref="G74:G75"/>
    <mergeCell ref="A75:B75"/>
    <mergeCell ref="A76:A77"/>
    <mergeCell ref="C76:C77"/>
    <mergeCell ref="D76:D77"/>
    <mergeCell ref="E76:E77"/>
    <mergeCell ref="F76:F77"/>
    <mergeCell ref="C87:C88"/>
    <mergeCell ref="D87:D88"/>
    <mergeCell ref="E87:E88"/>
    <mergeCell ref="F87:F88"/>
    <mergeCell ref="G87:G88"/>
    <mergeCell ref="H74:H75"/>
    <mergeCell ref="G76:G77"/>
    <mergeCell ref="H76:H77"/>
    <mergeCell ref="H87:H88"/>
    <mergeCell ref="A88:B88"/>
    <mergeCell ref="A89:A90"/>
    <mergeCell ref="C89:C90"/>
    <mergeCell ref="D89:D90"/>
    <mergeCell ref="E89:E90"/>
    <mergeCell ref="F89:F90"/>
    <mergeCell ref="G89:G90"/>
    <mergeCell ref="H89:H90"/>
    <mergeCell ref="A87:B87"/>
    <mergeCell ref="H91:H92"/>
    <mergeCell ref="A96:B96"/>
    <mergeCell ref="A91:A92"/>
    <mergeCell ref="C91:C92"/>
    <mergeCell ref="D91:D92"/>
    <mergeCell ref="E91:E92"/>
    <mergeCell ref="F91:F92"/>
    <mergeCell ref="G91:G92"/>
  </mergeCells>
  <printOptions horizontalCentered="1"/>
  <pageMargins left="0.7086614173228347" right="0.7086614173228347" top="0.55" bottom="0.44" header="0.31496062992125984" footer="0.31496062992125984"/>
  <pageSetup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tabSelected="1" view="pageBreakPreview" zoomScale="130" zoomScaleSheetLayoutView="130" zoomScalePageLayoutView="0" workbookViewId="0" topLeftCell="A1">
      <selection activeCell="A5" sqref="A5:G5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3.7109375" style="0" customWidth="1"/>
    <col min="5" max="6" width="15.7109375" style="0" bestFit="1" customWidth="1"/>
    <col min="7" max="7" width="15.421875" style="0" bestFit="1" customWidth="1"/>
    <col min="8" max="9" width="16.140625" style="0" bestFit="1" customWidth="1"/>
  </cols>
  <sheetData>
    <row r="1" spans="1:7" ht="15">
      <c r="A1" s="626" t="str">
        <f>+'FORMATO 6C'!A1</f>
        <v>COLEGIO DE ESTUDIOS CIENTÍFICOS Y TECNOLÓGICOS DEL ESTADO DE TLAXCALA</v>
      </c>
      <c r="B1" s="627"/>
      <c r="C1" s="627"/>
      <c r="D1" s="627"/>
      <c r="E1" s="627"/>
      <c r="F1" s="627"/>
      <c r="G1" s="628"/>
    </row>
    <row r="2" spans="1:7" ht="15">
      <c r="A2" s="665" t="s">
        <v>430</v>
      </c>
      <c r="B2" s="666"/>
      <c r="C2" s="666"/>
      <c r="D2" s="666"/>
      <c r="E2" s="666"/>
      <c r="F2" s="666"/>
      <c r="G2" s="667"/>
    </row>
    <row r="3" spans="1:7" ht="15">
      <c r="A3" s="665" t="s">
        <v>570</v>
      </c>
      <c r="B3" s="666"/>
      <c r="C3" s="666"/>
      <c r="D3" s="666"/>
      <c r="E3" s="666"/>
      <c r="F3" s="666"/>
      <c r="G3" s="667"/>
    </row>
    <row r="4" spans="1:7" ht="15">
      <c r="A4" s="665" t="str">
        <f>'FORMATO 6B'!A4:G4</f>
        <v>Del 1 de enero al 31 de marzo de 2022</v>
      </c>
      <c r="B4" s="666"/>
      <c r="C4" s="666"/>
      <c r="D4" s="666"/>
      <c r="E4" s="666"/>
      <c r="F4" s="666"/>
      <c r="G4" s="667"/>
    </row>
    <row r="5" spans="1:7" ht="15">
      <c r="A5" s="668" t="s">
        <v>0</v>
      </c>
      <c r="B5" s="669"/>
      <c r="C5" s="669"/>
      <c r="D5" s="669"/>
      <c r="E5" s="669"/>
      <c r="F5" s="669"/>
      <c r="G5" s="670"/>
    </row>
    <row r="6" spans="1:7" ht="15">
      <c r="A6" s="678" t="s">
        <v>1</v>
      </c>
      <c r="B6" s="681" t="s">
        <v>432</v>
      </c>
      <c r="C6" s="682"/>
      <c r="D6" s="682"/>
      <c r="E6" s="682"/>
      <c r="F6" s="683"/>
      <c r="G6" s="678" t="s">
        <v>519</v>
      </c>
    </row>
    <row r="7" spans="1:7" ht="15">
      <c r="A7" s="680"/>
      <c r="B7" s="678" t="s">
        <v>296</v>
      </c>
      <c r="C7" s="525" t="s">
        <v>342</v>
      </c>
      <c r="D7" s="678" t="s">
        <v>343</v>
      </c>
      <c r="E7" s="678" t="s">
        <v>294</v>
      </c>
      <c r="F7" s="678" t="s">
        <v>297</v>
      </c>
      <c r="G7" s="680"/>
    </row>
    <row r="8" spans="1:7" ht="15">
      <c r="A8" s="679"/>
      <c r="B8" s="679"/>
      <c r="C8" s="526" t="s">
        <v>346</v>
      </c>
      <c r="D8" s="679"/>
      <c r="E8" s="679"/>
      <c r="F8" s="679"/>
      <c r="G8" s="679"/>
    </row>
    <row r="9" spans="1:7" ht="15">
      <c r="A9" s="545" t="s">
        <v>571</v>
      </c>
      <c r="B9" s="554">
        <f>SUM(B10:B18)+B21</f>
        <v>498680001.01</v>
      </c>
      <c r="C9" s="554">
        <f>SUM(C10:C18)+C21</f>
        <v>-4146403.010000001</v>
      </c>
      <c r="D9" s="554">
        <f>SUM(D10:D18)+D21</f>
        <v>494533598</v>
      </c>
      <c r="E9" s="554">
        <f>SUM(E10:E18)+E21</f>
        <v>95437476.14</v>
      </c>
      <c r="F9" s="554">
        <f>SUM(F10:F18)+F21</f>
        <v>91808266.54</v>
      </c>
      <c r="G9" s="554">
        <f>+D9-E9</f>
        <v>399096121.86</v>
      </c>
    </row>
    <row r="10" spans="1:7" ht="15">
      <c r="A10" s="551" t="s">
        <v>572</v>
      </c>
      <c r="B10" s="555"/>
      <c r="C10" s="475"/>
      <c r="D10" s="475"/>
      <c r="E10" s="475"/>
      <c r="F10" s="475"/>
      <c r="G10" s="475"/>
    </row>
    <row r="11" spans="1:9" ht="15">
      <c r="A11" s="551" t="s">
        <v>573</v>
      </c>
      <c r="B11" s="555">
        <f>+'FORMATO 6A'!C10</f>
        <v>498680001.01</v>
      </c>
      <c r="C11" s="475">
        <f>+'FORMATO 6A'!D10</f>
        <v>-4146403.010000001</v>
      </c>
      <c r="D11" s="475">
        <f>+B11+C11</f>
        <v>494533598</v>
      </c>
      <c r="E11" s="475">
        <f>+'FORMATO 6A'!F10</f>
        <v>95437476.14</v>
      </c>
      <c r="F11" s="475">
        <f>+'FORMATO 6A'!G10</f>
        <v>91808266.54</v>
      </c>
      <c r="G11" s="475">
        <f>+D11-E11</f>
        <v>399096121.86</v>
      </c>
      <c r="H11" s="344"/>
      <c r="I11" s="345"/>
    </row>
    <row r="12" spans="1:7" ht="15">
      <c r="A12" s="551" t="s">
        <v>574</v>
      </c>
      <c r="B12" s="555"/>
      <c r="C12" s="475"/>
      <c r="D12" s="475"/>
      <c r="E12" s="475"/>
      <c r="F12" s="475"/>
      <c r="G12" s="475"/>
    </row>
    <row r="13" spans="1:7" ht="15">
      <c r="A13" s="551" t="s">
        <v>575</v>
      </c>
      <c r="B13" s="555"/>
      <c r="C13" s="475"/>
      <c r="D13" s="475"/>
      <c r="E13" s="475"/>
      <c r="F13" s="475"/>
      <c r="G13" s="475"/>
    </row>
    <row r="14" spans="1:7" ht="15">
      <c r="A14" s="551" t="s">
        <v>576</v>
      </c>
      <c r="B14" s="555"/>
      <c r="C14" s="475"/>
      <c r="D14" s="475"/>
      <c r="E14" s="475"/>
      <c r="F14" s="475"/>
      <c r="G14" s="475"/>
    </row>
    <row r="15" spans="1:7" ht="15">
      <c r="A15" s="551" t="s">
        <v>577</v>
      </c>
      <c r="B15" s="555"/>
      <c r="C15" s="475"/>
      <c r="D15" s="475"/>
      <c r="E15" s="475"/>
      <c r="F15" s="475"/>
      <c r="G15" s="475"/>
    </row>
    <row r="16" spans="1:7" ht="15">
      <c r="A16" s="551" t="s">
        <v>578</v>
      </c>
      <c r="B16" s="693">
        <f>+B19+B20</f>
        <v>0</v>
      </c>
      <c r="C16" s="693"/>
      <c r="D16" s="693"/>
      <c r="E16" s="693"/>
      <c r="F16" s="693"/>
      <c r="G16" s="693"/>
    </row>
    <row r="17" spans="1:7" ht="15">
      <c r="A17" s="551" t="s">
        <v>579</v>
      </c>
      <c r="B17" s="693"/>
      <c r="C17" s="693"/>
      <c r="D17" s="693"/>
      <c r="E17" s="693"/>
      <c r="F17" s="693"/>
      <c r="G17" s="693"/>
    </row>
    <row r="18" spans="1:7" ht="15">
      <c r="A18" s="551" t="s">
        <v>580</v>
      </c>
      <c r="B18" s="693"/>
      <c r="C18" s="693"/>
      <c r="D18" s="693"/>
      <c r="E18" s="693"/>
      <c r="F18" s="693"/>
      <c r="G18" s="693"/>
    </row>
    <row r="19" spans="1:7" ht="15">
      <c r="A19" s="476" t="s">
        <v>581</v>
      </c>
      <c r="B19" s="555"/>
      <c r="C19" s="475"/>
      <c r="D19" s="475"/>
      <c r="E19" s="475"/>
      <c r="F19" s="475"/>
      <c r="G19" s="475"/>
    </row>
    <row r="20" spans="1:7" ht="15">
      <c r="A20" s="476" t="s">
        <v>582</v>
      </c>
      <c r="B20" s="555"/>
      <c r="C20" s="475"/>
      <c r="D20" s="475"/>
      <c r="E20" s="475"/>
      <c r="F20" s="475"/>
      <c r="G20" s="475"/>
    </row>
    <row r="21" spans="1:7" ht="15">
      <c r="A21" s="551" t="s">
        <v>583</v>
      </c>
      <c r="B21" s="555"/>
      <c r="C21" s="475"/>
      <c r="D21" s="475"/>
      <c r="E21" s="475"/>
      <c r="F21" s="475"/>
      <c r="G21" s="475"/>
    </row>
    <row r="22" spans="1:7" ht="15">
      <c r="A22" s="551"/>
      <c r="B22" s="555"/>
      <c r="C22" s="475"/>
      <c r="D22" s="475"/>
      <c r="E22" s="475"/>
      <c r="F22" s="475"/>
      <c r="G22" s="475"/>
    </row>
    <row r="23" spans="1:7" ht="15">
      <c r="A23" s="536" t="s">
        <v>584</v>
      </c>
      <c r="B23" s="554">
        <f>SUM(B24:B32)+B35</f>
        <v>0</v>
      </c>
      <c r="C23" s="554">
        <f>SUM(C24:C32)+C35</f>
        <v>0</v>
      </c>
      <c r="D23" s="554">
        <f>SUM(D24:D32)+D35</f>
        <v>0</v>
      </c>
      <c r="E23" s="554">
        <f>SUM(E24:E32)+E35</f>
        <v>0</v>
      </c>
      <c r="F23" s="554">
        <f>SUM(F24:F32)+F35</f>
        <v>0</v>
      </c>
      <c r="G23" s="554">
        <f>+D23-E23</f>
        <v>0</v>
      </c>
    </row>
    <row r="24" spans="1:9" ht="15">
      <c r="A24" s="551" t="s">
        <v>572</v>
      </c>
      <c r="B24" s="555"/>
      <c r="C24" s="475"/>
      <c r="D24" s="475"/>
      <c r="E24" s="475"/>
      <c r="F24" s="475"/>
      <c r="G24" s="475"/>
      <c r="H24" s="344"/>
      <c r="I24" s="345"/>
    </row>
    <row r="25" spans="1:7" ht="15">
      <c r="A25" s="551" t="s">
        <v>573</v>
      </c>
      <c r="B25" s="555">
        <v>0</v>
      </c>
      <c r="C25" s="475">
        <v>0</v>
      </c>
      <c r="D25" s="475">
        <f>+B25+C25</f>
        <v>0</v>
      </c>
      <c r="E25" s="475">
        <v>0</v>
      </c>
      <c r="F25" s="475">
        <v>0</v>
      </c>
      <c r="G25" s="555">
        <f>+D25-E25</f>
        <v>0</v>
      </c>
    </row>
    <row r="26" spans="1:7" ht="15">
      <c r="A26" s="551" t="s">
        <v>574</v>
      </c>
      <c r="B26" s="555"/>
      <c r="C26" s="475"/>
      <c r="D26" s="475"/>
      <c r="E26" s="475"/>
      <c r="F26" s="475"/>
      <c r="G26" s="475"/>
    </row>
    <row r="27" spans="1:7" ht="15">
      <c r="A27" s="551" t="s">
        <v>575</v>
      </c>
      <c r="B27" s="555"/>
      <c r="C27" s="475"/>
      <c r="D27" s="475"/>
      <c r="E27" s="475"/>
      <c r="F27" s="475"/>
      <c r="G27" s="475"/>
    </row>
    <row r="28" spans="1:7" ht="15">
      <c r="A28" s="551" t="s">
        <v>576</v>
      </c>
      <c r="B28" s="555"/>
      <c r="C28" s="475"/>
      <c r="D28" s="475"/>
      <c r="E28" s="475"/>
      <c r="F28" s="475"/>
      <c r="G28" s="475"/>
    </row>
    <row r="29" spans="1:7" ht="15">
      <c r="A29" s="551" t="s">
        <v>577</v>
      </c>
      <c r="B29" s="555"/>
      <c r="C29" s="475"/>
      <c r="D29" s="475"/>
      <c r="E29" s="475"/>
      <c r="F29" s="475"/>
      <c r="G29" s="475"/>
    </row>
    <row r="30" spans="1:7" ht="15">
      <c r="A30" s="551" t="s">
        <v>578</v>
      </c>
      <c r="B30" s="693">
        <f>+B33+B34</f>
        <v>0</v>
      </c>
      <c r="C30" s="693"/>
      <c r="D30" s="693"/>
      <c r="E30" s="693"/>
      <c r="F30" s="693"/>
      <c r="G30" s="693"/>
    </row>
    <row r="31" spans="1:7" ht="15">
      <c r="A31" s="551" t="s">
        <v>579</v>
      </c>
      <c r="B31" s="693"/>
      <c r="C31" s="693"/>
      <c r="D31" s="693"/>
      <c r="E31" s="693"/>
      <c r="F31" s="693"/>
      <c r="G31" s="693"/>
    </row>
    <row r="32" spans="1:7" ht="15">
      <c r="A32" s="551" t="s">
        <v>580</v>
      </c>
      <c r="B32" s="693"/>
      <c r="C32" s="693"/>
      <c r="D32" s="693"/>
      <c r="E32" s="693"/>
      <c r="F32" s="693"/>
      <c r="G32" s="693"/>
    </row>
    <row r="33" spans="1:7" ht="15">
      <c r="A33" s="476" t="s">
        <v>581</v>
      </c>
      <c r="B33" s="555"/>
      <c r="C33" s="475"/>
      <c r="D33" s="475"/>
      <c r="E33" s="475"/>
      <c r="F33" s="475"/>
      <c r="G33" s="475"/>
    </row>
    <row r="34" spans="1:7" ht="15">
      <c r="A34" s="476" t="s">
        <v>582</v>
      </c>
      <c r="B34" s="555"/>
      <c r="C34" s="475"/>
      <c r="D34" s="475"/>
      <c r="E34" s="475"/>
      <c r="F34" s="475"/>
      <c r="G34" s="475"/>
    </row>
    <row r="35" spans="1:7" ht="15">
      <c r="A35" s="551" t="s">
        <v>583</v>
      </c>
      <c r="B35" s="555"/>
      <c r="C35" s="475"/>
      <c r="D35" s="475"/>
      <c r="E35" s="475"/>
      <c r="F35" s="475"/>
      <c r="G35" s="475"/>
    </row>
    <row r="36" spans="1:7" ht="15">
      <c r="A36" s="550" t="s">
        <v>585</v>
      </c>
      <c r="B36" s="692">
        <f aca="true" t="shared" si="0" ref="B36:G36">+B9+B23</f>
        <v>498680001.01</v>
      </c>
      <c r="C36" s="692">
        <f t="shared" si="0"/>
        <v>-4146403.010000001</v>
      </c>
      <c r="D36" s="692">
        <f t="shared" si="0"/>
        <v>494533598</v>
      </c>
      <c r="E36" s="692">
        <f t="shared" si="0"/>
        <v>95437476.14</v>
      </c>
      <c r="F36" s="692">
        <f t="shared" si="0"/>
        <v>91808266.54</v>
      </c>
      <c r="G36" s="692">
        <f t="shared" si="0"/>
        <v>399096121.86</v>
      </c>
    </row>
    <row r="37" spans="1:7" ht="15">
      <c r="A37" s="550" t="s">
        <v>586</v>
      </c>
      <c r="B37" s="692"/>
      <c r="C37" s="692"/>
      <c r="D37" s="692"/>
      <c r="E37" s="692"/>
      <c r="F37" s="692"/>
      <c r="G37" s="692"/>
    </row>
    <row r="38" spans="1:7" ht="15">
      <c r="A38" s="540"/>
      <c r="B38" s="460"/>
      <c r="C38" s="477"/>
      <c r="D38" s="477"/>
      <c r="E38" s="477"/>
      <c r="F38" s="477"/>
      <c r="G38" s="477"/>
    </row>
    <row r="39" spans="1:7" ht="15">
      <c r="A39" s="539"/>
      <c r="B39" s="462"/>
      <c r="C39" s="462"/>
      <c r="D39" s="462"/>
      <c r="E39" s="462"/>
      <c r="F39" s="462"/>
      <c r="G39" s="462"/>
    </row>
    <row r="40" spans="1:7" ht="15">
      <c r="A40" s="539"/>
      <c r="B40" s="462"/>
      <c r="C40" s="462"/>
      <c r="D40" s="462"/>
      <c r="E40" s="462"/>
      <c r="F40" s="462"/>
      <c r="G40" s="462"/>
    </row>
    <row r="41" spans="1:7" ht="15">
      <c r="A41" s="539"/>
      <c r="B41" s="462"/>
      <c r="C41" s="462"/>
      <c r="D41" s="462"/>
      <c r="E41" s="462"/>
      <c r="F41" s="462"/>
      <c r="G41" s="462"/>
    </row>
    <row r="42" spans="1:7" ht="15">
      <c r="A42" s="539"/>
      <c r="B42" s="462"/>
      <c r="C42" s="462"/>
      <c r="D42" s="462"/>
      <c r="E42" s="462"/>
      <c r="F42" s="462"/>
      <c r="G42" s="462"/>
    </row>
  </sheetData>
  <sheetProtection/>
  <mergeCells count="30"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  <mergeCell ref="B16:B18"/>
    <mergeCell ref="C16:C18"/>
    <mergeCell ref="D16:D18"/>
    <mergeCell ref="E16:E18"/>
    <mergeCell ref="F16:F18"/>
    <mergeCell ref="G16:G18"/>
    <mergeCell ref="B30:B32"/>
    <mergeCell ref="C30:C32"/>
    <mergeCell ref="D30:D32"/>
    <mergeCell ref="E30:E32"/>
    <mergeCell ref="F30:F32"/>
    <mergeCell ref="G30:G32"/>
    <mergeCell ref="B36:B37"/>
    <mergeCell ref="C36:C37"/>
    <mergeCell ref="D36:D37"/>
    <mergeCell ref="E36:E37"/>
    <mergeCell ref="F36:F37"/>
    <mergeCell ref="G36:G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Marlen</cp:lastModifiedBy>
  <cp:lastPrinted>2022-04-08T17:11:24Z</cp:lastPrinted>
  <dcterms:created xsi:type="dcterms:W3CDTF">2016-11-22T16:59:39Z</dcterms:created>
  <dcterms:modified xsi:type="dcterms:W3CDTF">2022-04-22T15:54:27Z</dcterms:modified>
  <cp:category/>
  <cp:version/>
  <cp:contentType/>
  <cp:contentStatus/>
</cp:coreProperties>
</file>