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3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6">'FORMATO 6B'!$2:$9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<sst xmlns="http://schemas.openxmlformats.org/spreadsheetml/2006/main" count="698" uniqueCount="459">
  <si>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</si>
  <si>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</si>
  <si>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</si>
  <si>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</si>
  <si>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</si>
  <si>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</si>
  <si>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</si>
  <si>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</si>
  <si>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</si>
  <si>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</si>
  <si>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</si>
  <si>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</si>
  <si>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</si>
  <si>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</si>
  <si>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</si>
  <si>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</si>
  <si>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</si>
  <si>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</si>
  <si>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</si>
  <si>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</si>
  <si>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</si>
  <si>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</si>
  <si>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</si>
  <si>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</si>
  <si>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</si>
  <si>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</si>
  <si>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</si>
  <si>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</si>
  <si>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</si>
  <si>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</si>
  <si>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</si>
  <si>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</si>
  <si>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</si>
  <si>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</si>
  <si>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</si>
  <si>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</si>
  <si>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</si>
  <si>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</si>
  <si>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</si>
  <si>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</si>
  <si>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</si>
  <si>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</si>
  <si>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</si>
  <si>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</si>
  <si>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</si>
  <si>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</si>
  <si>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</si>
  <si>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</si>
  <si>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</si>
  <si>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</si>
  <si>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</si>
  <si>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</si>
  <si>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</si>
  <si>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</si>
  <si>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</si>
  <si>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</si>
  <si>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</si>
  <si>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</si>
  <si>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</si>
  <si>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</si>
  <si>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</si>
  <si>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</si>
  <si>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</si>
  <si>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</si>
  <si>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</si>
  <si>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</si>
  <si>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</si>
  <si>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</si>
  <si>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</si>
  <si>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</si>
  <si>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</si>
  <si>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</si>
  <si>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</si>
  <si>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</si>
  <si>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</si>
  <si>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</si>
  <si>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</si>
  <si>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</si>
  <si>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</si>
  <si>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</si>
  <si>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</si>
  <si>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</si>
  <si>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</si>
  <si>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</si>
  <si>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</si>
  <si>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</si>
  <si>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</si>
  <si>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</si>
  <si>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</si>
  <si>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</si>
  <si>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</si>
  <si>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</si>
  <si>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</si>
  <si>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</si>
  <si>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</si>
  <si>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</si>
  <si>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</si>
  <si>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</si>
  <si>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</si>
  <si>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</si>
  <si>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</si>
  <si>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</si>
  <si>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</si>
  <si>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</si>
  <si>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</si>
  <si>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</si>
  <si>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</si>
  <si>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</si>
  <si>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</si>
  <si>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</si>
  <si>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</si>
  <si>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</si>
  <si>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</si>
  <si>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</si>
  <si>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</si>
  <si>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</si>
  <si>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</si>
  <si>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</si>
  <si>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</si>
  <si>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</si>
  <si>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</si>
  <si>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</si>
  <si>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</si>
  <si>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</si>
  <si>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</si>
  <si>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</si>
  <si>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</si>
  <si>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</si>
  <si>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</si>
  <si>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</si>
  <si>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</si>
  <si>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</si>
  <si>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</si>
  <si>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</si>
  <si>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</si>
  <si>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</si>
  <si>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</si>
  <si>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</si>
  <si>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</si>
  <si>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</si>
  <si>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</si>
  <si>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</si>
  <si>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</si>
  <si>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</si>
  <si>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</si>
  <si>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</si>
  <si>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</si>
  <si>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</si>
  <si>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</si>
  <si>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</si>
  <si>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</si>
  <si>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</si>
  <si>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</si>
  <si>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</si>
  <si>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</si>
  <si>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</si>
  <si>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</si>
  <si>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</si>
  <si>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</si>
  <si>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</si>
  <si>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</si>
  <si>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</si>
  <si>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</si>
  <si>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</si>
  <si>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</si>
  <si>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</si>
  <si>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</si>
  <si>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</si>
  <si>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</si>
  <si>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</si>
  <si>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</si>
  <si>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</si>
  <si>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</si>
  <si>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</si>
  <si>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</si>
  <si>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</si>
  <si>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</si>
  <si>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</si>
  <si>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</si>
  <si>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</si>
  <si>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</si>
  <si>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</si>
  <si>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</si>
  <si>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</si>
  <si>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</si>
  <si>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</si>
  <si>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</si>
  <si>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</si>
  <si>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</si>
  <si>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</si>
  <si>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</si>
  <si>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</si>
  <si>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</si>
  <si>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</si>
  <si>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</si>
  <si>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</si>
  <si>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</si>
  <si>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</si>
  <si>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</si>
  <si>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</si>
  <si>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</si>
  <si>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</si>
  <si>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</si>
  <si>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</si>
  <si>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</si>
  <si>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</si>
  <si>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</si>
  <si>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</si>
  <si>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</si>
  <si>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</si>
  <si>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</si>
  <si>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</si>
  <si>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</si>
  <si>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</si>
  <si>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</si>
  <si>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</si>
  <si>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</si>
  <si>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</si>
  <si>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</si>
  <si>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</si>
  <si>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</si>
  <si>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</si>
  <si>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</si>
  <si>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</si>
  <si>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</si>
  <si>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</si>
  <si>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</si>
  <si>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</si>
  <si>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</si>
  <si>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</si>
  <si>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</si>
  <si>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</si>
  <si>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</si>
  <si>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</si>
  <si>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</si>
  <si>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</si>
  <si>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</si>
  <si>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</si>
  <si>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</si>
  <si>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</si>
  <si>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</si>
  <si>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</si>
  <si>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</si>
  <si>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</si>
  <si>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</si>
  <si>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</si>
  <si>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</si>
  <si>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</si>
  <si>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</si>
  <si>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</si>
  <si>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</si>
  <si>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</si>
  <si>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</si>
  <si>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</si>
  <si>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</si>
  <si>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</si>
  <si>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</si>
  <si>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</si>
  <si>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</si>
  <si>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</si>
  <si>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</si>
  <si>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</si>
  <si>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</si>
  <si>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</si>
  <si>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</si>
  <si>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</si>
  <si>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</si>
  <si>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</si>
  <si>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</si>
  <si>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</si>
  <si>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</si>
  <si>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</si>
  <si>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</si>
  <si>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</si>
  <si>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</si>
  <si>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</si>
  <si>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</si>
  <si>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</si>
  <si>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</si>
  <si>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</si>
  <si>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</si>
  <si>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</si>
  <si>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</si>
  <si>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</si>
  <si>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</si>
  <si>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</si>
  <si>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</si>
  <si>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</si>
  <si>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</si>
  <si>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</si>
  <si>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</si>
  <si>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</si>
  <si>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</si>
  <si>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</si>
  <si>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</si>
  <si>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</si>
  <si>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</si>
  <si>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</si>
  <si>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</si>
  <si>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</si>
  <si>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</si>
  <si>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</si>
  <si>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</si>
  <si>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</si>
  <si>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</si>
  <si>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</si>
  <si>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</si>
  <si>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</si>
  <si>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</si>
  <si>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</si>
  <si>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</si>
  <si>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</si>
  <si>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</si>
  <si>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</si>
  <si>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</si>
  <si>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</si>
  <si>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</si>
  <si>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</si>
  <si>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</si>
  <si>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</si>
  <si>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</si>
  <si>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</si>
  <si>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</si>
  <si>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</si>
  <si>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</si>
  <si>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</si>
  <si>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</si>
  <si>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</si>
  <si>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</si>
  <si>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</si>
  <si>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</si>
  <si>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</si>
  <si>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</si>
  <si>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</si>
  <si>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</si>
  <si>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</si>
  <si>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</si>
  <si>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</si>
  <si>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</si>
  <si>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</si>
  <si>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</si>
  <si>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</si>
  <si>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</si>
  <si>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</si>
  <si>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</si>
  <si>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</si>
  <si>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</si>
  <si>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</si>
  <si>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</si>
  <si>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</si>
  <si>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</si>
  <si>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</si>
  <si>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</si>
  <si>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</si>
  <si>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</si>
  <si>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</si>
  <si>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</si>
  <si>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</si>
  <si>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</si>
  <si>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</si>
  <si>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</si>
  <si>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</si>
  <si>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</si>
  <si>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</si>
  <si>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</si>
  <si>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</si>
  <si>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</si>
  <si>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</si>
  <si>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</si>
  <si>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</si>
  <si>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</si>
  <si>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</si>
  <si>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</si>
  <si>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</si>
  <si>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</si>
  <si>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</si>
  <si>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</si>
  <si>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</si>
  <si>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</si>
  <si>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</si>
  <si>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</si>
  <si>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</si>
  <si>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</si>
  <si>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</si>
  <si>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</si>
  <si>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</si>
  <si>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</si>
  <si>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</si>
  <si>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</si>
  <si>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</si>
  <si>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</si>
  <si>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</si>
  <si>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</si>
  <si>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</si>
  <si>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</si>
  <si>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</si>
  <si>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</si>
  <si>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</si>
  <si>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</si>
  <si>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</si>
  <si>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</si>
  <si>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</si>
  <si>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</si>
  <si>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</si>
  <si>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</si>
  <si>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</si>
  <si>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</si>
  <si>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</si>
  <si>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</si>
  <si>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</si>
  <si>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</si>
  <si>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</si>
  <si>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</si>
  <si>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</si>
  <si>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</si>
  <si>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</si>
  <si>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</si>
  <si>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</si>
  <si>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</si>
  <si>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</si>
  <si>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</si>
  <si>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</si>
  <si>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</si>
  <si>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</si>
  <si>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</si>
  <si>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</si>
  <si>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</si>
  <si>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</si>
  <si>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</si>
  <si>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</si>
  <si>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</si>
  <si>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</si>
  <si>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</si>
  <si>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</si>
  <si>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</si>
  <si>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</si>
  <si>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</si>
  <si>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</si>
  <si>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</si>
  <si>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</si>
  <si>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</si>
  <si>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</si>
  <si>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</si>
  <si>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</si>
  <si>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</si>
  <si>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</si>
  <si>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Directora del Fondo de Ayuda, Asistencia y Reparación de Daño a las Victimas y Ofendidos.</t>
  </si>
  <si>
    <t xml:space="preserve">LIC. DORA DELIA HERNÁNDEZ ROLDÁN. </t>
  </si>
  <si>
    <t>LIC.DORA DELIA HERNÁNDEZ ROLDÁN.</t>
  </si>
  <si>
    <t>LIC. DORA DELIA HERNÁNDEZ ROLDÁN.</t>
  </si>
  <si>
    <t xml:space="preserve"> </t>
  </si>
  <si>
    <t>31 de diciembre de 2021</t>
  </si>
  <si>
    <t>Saldo al 31 de diciembre de 2021 (d)</t>
  </si>
  <si>
    <t>C.P. LÁZARO PÉREZ DEL RAZO.</t>
  </si>
  <si>
    <t>Del 01 de Enero al 31 de Diciembre del 2021 y del 01 de Enero  30 de Septiembre de 2022</t>
  </si>
  <si>
    <t>01 de Enero 30 de Septiembre  2022</t>
  </si>
  <si>
    <t>DEL 01 DE ENERO AL 30 DE SEPTIEMBRE DE 2021</t>
  </si>
  <si>
    <t>DEL 01 DE ENERO AL 30 DE SEPTIEMBRE DE 2022</t>
  </si>
  <si>
    <t>DEL 01 DE ENERO AL 30 DE SEPTIEMBRE DEL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</si>
</sst>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2" fontId="50" fillId="0" borderId="13" xfId="49" applyNumberFormat="1" applyFont="1" applyBorder="1" applyAlignment="1">
      <alignment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60" fillId="35" borderId="17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8"/>
  <sheetViews>
    <sheetView zoomScale="85" zoomScaleNormal="85" zoomScalePageLayoutView="0" workbookViewId="0" topLeftCell="D1">
      <pane ySplit="6" topLeftCell="A19" activePane="bottomLeft" state="frozen"/>
      <selection pane="topLeft" activeCell="A32" sqref="A32"/>
      <selection pane="bottomLeft" activeCell="A32" sqref="A3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6.8515625" style="2" customWidth="1"/>
    <col min="5" max="5" width="59.421875" style="1" customWidth="1"/>
    <col min="6" max="6" width="12.28125" style="2" customWidth="1"/>
    <col min="7" max="7" width="18.140625" style="2" customWidth="1"/>
    <col min="8" max="16384" width="11.421875" style="1" customWidth="1"/>
  </cols>
  <sheetData>
    <row r="1" ht="13.5" thickBot="1"/>
    <row r="2" spans="2:7" ht="12.75">
      <c r="B2" s="174" t="s">
        <v>120</v>
      </c>
      <c r="C2" s="175"/>
      <c r="D2" s="175"/>
      <c r="E2" s="175"/>
      <c r="F2" s="175"/>
      <c r="G2" s="176"/>
    </row>
    <row r="3" spans="2:7" ht="12.75">
      <c r="B3" s="177" t="s">
        <v>0</v>
      </c>
      <c r="C3" s="178"/>
      <c r="D3" s="178"/>
      <c r="E3" s="178"/>
      <c r="F3" s="178"/>
      <c r="G3" s="179"/>
    </row>
    <row r="4" spans="2:7" ht="12.75">
      <c r="B4" s="177" t="s">
        <v>454</v>
      </c>
      <c r="C4" s="178"/>
      <c r="D4" s="178"/>
      <c r="E4" s="178"/>
      <c r="F4" s="178"/>
      <c r="G4" s="179"/>
    </row>
    <row r="5" spans="2:7" ht="13.5" thickBot="1">
      <c r="B5" s="180" t="s">
        <v>1</v>
      </c>
      <c r="C5" s="181"/>
      <c r="D5" s="181"/>
      <c r="E5" s="181"/>
      <c r="F5" s="181"/>
      <c r="G5" s="182"/>
    </row>
    <row r="6" spans="2:7" ht="26.25" thickBot="1">
      <c r="B6" s="3" t="s">
        <v>2</v>
      </c>
      <c r="C6" s="4">
        <v>2022</v>
      </c>
      <c r="D6" s="4" t="s">
        <v>451</v>
      </c>
      <c r="E6" s="5" t="s">
        <v>2</v>
      </c>
      <c r="F6" s="4">
        <v>2022</v>
      </c>
      <c r="G6" s="4" t="s">
        <v>451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128109</v>
      </c>
      <c r="D9" s="9">
        <f>D10+D11+D12+D13+D14+D15+D16</f>
        <v>132428.49</v>
      </c>
      <c r="E9" s="11" t="s">
        <v>8</v>
      </c>
      <c r="F9" s="9">
        <f>SUM(F10:F25)</f>
        <v>16991</v>
      </c>
      <c r="G9" s="9">
        <f>SUM(G10:G18)</f>
        <v>2334</v>
      </c>
      <c r="H9" s="55"/>
    </row>
    <row r="10" spans="2:7" ht="12.75">
      <c r="B10" s="12" t="s">
        <v>9</v>
      </c>
      <c r="C10" s="9">
        <v>128109</v>
      </c>
      <c r="D10" s="9">
        <v>132428.49</v>
      </c>
      <c r="E10" s="13" t="s">
        <v>10</v>
      </c>
      <c r="F10" s="9">
        <v>845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415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15731</v>
      </c>
      <c r="G16" s="9">
        <v>1490</v>
      </c>
    </row>
    <row r="17" spans="2:7" ht="12.75">
      <c r="B17" s="10" t="s">
        <v>23</v>
      </c>
      <c r="C17" s="9">
        <f>SUM(C18:C26)</f>
        <v>132766</v>
      </c>
      <c r="D17" s="9">
        <f>SUM(D18:D26)</f>
        <v>17514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14682</v>
      </c>
      <c r="D19" s="9">
        <v>17514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118084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260875</v>
      </c>
      <c r="D47" s="9">
        <f>D9+D17+D25+D31+D37+D38+D41</f>
        <v>149942.49</v>
      </c>
      <c r="E47" s="8" t="s">
        <v>82</v>
      </c>
      <c r="F47" s="9">
        <f>F9+F19+F23+F26+F27+F31+F38+F42</f>
        <v>16991</v>
      </c>
      <c r="G47" s="9">
        <f>G9+G19+G23+G26+G27+G31+G38+G42</f>
        <v>2334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2334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1066230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/>
      <c r="G57" s="9"/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16991</v>
      </c>
      <c r="G59" s="9">
        <v>2334</v>
      </c>
    </row>
    <row r="60" spans="2:7" ht="25.5">
      <c r="B60" s="6" t="s">
        <v>102</v>
      </c>
      <c r="C60" s="9">
        <f>SUM(C50:C58)</f>
        <v>4648673.140000001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3.5" customHeight="1">
      <c r="B62" s="6" t="s">
        <v>104</v>
      </c>
      <c r="C62" s="9">
        <f>C47+C60</f>
        <v>4909548.140000001</v>
      </c>
      <c r="D62" s="9">
        <f>D47+D60</f>
        <v>4774100.95</v>
      </c>
      <c r="E62" s="8"/>
      <c r="F62" s="9"/>
      <c r="G62" s="9"/>
    </row>
    <row r="63" spans="2:7" ht="28.5" customHeight="1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4892557</v>
      </c>
      <c r="G68" s="9">
        <v>4771767</v>
      </c>
    </row>
    <row r="69" spans="2:7" ht="12.75">
      <c r="B69" s="10"/>
      <c r="C69" s="9"/>
      <c r="D69" s="9"/>
      <c r="E69" s="11" t="s">
        <v>110</v>
      </c>
      <c r="F69" s="9">
        <v>107334</v>
      </c>
      <c r="G69" s="9">
        <v>11318</v>
      </c>
    </row>
    <row r="70" spans="2:7" ht="12.75">
      <c r="B70" s="10"/>
      <c r="C70" s="9"/>
      <c r="D70" s="9"/>
      <c r="E70" s="11" t="s">
        <v>111</v>
      </c>
      <c r="F70" s="9">
        <v>155008</v>
      </c>
      <c r="G70" s="9">
        <v>143690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4630215</v>
      </c>
      <c r="G73" s="9">
        <v>4616759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4892557</v>
      </c>
      <c r="G79" s="9">
        <f>G63+G68+G75</f>
        <v>4771767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4909548</v>
      </c>
      <c r="G81" s="9">
        <f>G59+G79</f>
        <v>4774101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447</v>
      </c>
      <c r="E87" s="2" t="s">
        <v>453</v>
      </c>
    </row>
    <row r="88" spans="2:5" ht="25.5">
      <c r="B88" s="171" t="s">
        <v>446</v>
      </c>
      <c r="E88" s="2" t="s">
        <v>122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47"/>
  <sheetViews>
    <sheetView zoomScale="150" zoomScaleNormal="150" zoomScalePageLayoutView="0" workbookViewId="0" topLeftCell="A1">
      <pane xSplit="1" ySplit="7" topLeftCell="B8" activePane="bottomRight" state="frozen"/>
      <selection pane="topLeft" activeCell="A32" sqref="A32"/>
      <selection pane="topRight" activeCell="A32" sqref="A32"/>
      <selection pane="bottomLeft" activeCell="A32" sqref="A32"/>
      <selection pane="bottomRight" activeCell="A32" sqref="A32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3" t="s">
        <v>120</v>
      </c>
      <c r="C2" s="184"/>
      <c r="D2" s="184"/>
      <c r="E2" s="184"/>
      <c r="F2" s="184"/>
      <c r="G2" s="184"/>
      <c r="H2" s="184"/>
      <c r="I2" s="185"/>
    </row>
    <row r="3" spans="2:9" ht="13.5" thickBot="1">
      <c r="B3" s="186" t="s">
        <v>123</v>
      </c>
      <c r="C3" s="187"/>
      <c r="D3" s="187"/>
      <c r="E3" s="187"/>
      <c r="F3" s="187"/>
      <c r="G3" s="187"/>
      <c r="H3" s="187"/>
      <c r="I3" s="188"/>
    </row>
    <row r="4" spans="2:9" ht="13.5" thickBot="1">
      <c r="B4" s="186" t="s">
        <v>455</v>
      </c>
      <c r="C4" s="187"/>
      <c r="D4" s="187"/>
      <c r="E4" s="187"/>
      <c r="F4" s="187"/>
      <c r="G4" s="187"/>
      <c r="H4" s="187"/>
      <c r="I4" s="188"/>
    </row>
    <row r="5" spans="2:9" ht="13.5" thickBot="1">
      <c r="B5" s="186" t="s">
        <v>1</v>
      </c>
      <c r="C5" s="187"/>
      <c r="D5" s="187"/>
      <c r="E5" s="187"/>
      <c r="F5" s="187"/>
      <c r="G5" s="187"/>
      <c r="H5" s="187"/>
      <c r="I5" s="188"/>
    </row>
    <row r="6" spans="2:9" ht="76.5">
      <c r="B6" s="153" t="s">
        <v>124</v>
      </c>
      <c r="C6" s="153" t="s">
        <v>452</v>
      </c>
      <c r="D6" s="153" t="s">
        <v>125</v>
      </c>
      <c r="E6" s="153" t="s">
        <v>126</v>
      </c>
      <c r="F6" s="153" t="s">
        <v>127</v>
      </c>
      <c r="G6" s="153" t="s">
        <v>128</v>
      </c>
      <c r="H6" s="153" t="s">
        <v>129</v>
      </c>
      <c r="I6" s="153" t="s">
        <v>130</v>
      </c>
    </row>
    <row r="7" spans="2:9" ht="13.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136</v>
      </c>
      <c r="H7" s="154" t="s">
        <v>137</v>
      </c>
      <c r="I7" s="154" t="s">
        <v>138</v>
      </c>
    </row>
    <row r="8" spans="2:9" ht="12.75" customHeight="1">
      <c r="B8" s="23" t="s">
        <v>139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140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141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142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143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144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145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147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148</v>
      </c>
      <c r="C17" s="24">
        <v>2334</v>
      </c>
      <c r="D17" s="27">
        <v>0</v>
      </c>
      <c r="E17" s="27">
        <v>0</v>
      </c>
      <c r="F17" s="27">
        <v>0</v>
      </c>
      <c r="G17" s="149">
        <v>16991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149</v>
      </c>
      <c r="C19" s="24">
        <f>C8+C17</f>
        <v>2334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16991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150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152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153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154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155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157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89" t="s">
        <v>158</v>
      </c>
      <c r="C31" s="189"/>
      <c r="D31" s="189"/>
      <c r="E31" s="189"/>
      <c r="F31" s="189"/>
      <c r="G31" s="189"/>
      <c r="H31" s="189"/>
      <c r="I31" s="189"/>
    </row>
    <row r="32" spans="2:9" ht="12.75">
      <c r="B32" s="34" t="s">
        <v>159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90" t="s">
        <v>160</v>
      </c>
      <c r="C34" s="190" t="s">
        <v>161</v>
      </c>
      <c r="D34" s="190" t="s">
        <v>162</v>
      </c>
      <c r="E34" s="155" t="s">
        <v>163</v>
      </c>
      <c r="F34" s="190" t="s">
        <v>164</v>
      </c>
      <c r="G34" s="155" t="s">
        <v>165</v>
      </c>
      <c r="H34" s="35"/>
      <c r="I34" s="35"/>
    </row>
    <row r="35" spans="2:9" ht="15.75" customHeight="1" thickBot="1">
      <c r="B35" s="191"/>
      <c r="C35" s="191"/>
      <c r="D35" s="191"/>
      <c r="E35" s="156" t="s">
        <v>166</v>
      </c>
      <c r="F35" s="191"/>
      <c r="G35" s="156" t="s">
        <v>167</v>
      </c>
      <c r="H35" s="35"/>
      <c r="I35" s="35"/>
    </row>
    <row r="36" spans="2:9" ht="12.75">
      <c r="B36" s="38" t="s">
        <v>168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169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170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171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173" t="s">
        <v>447</v>
      </c>
      <c r="C43" s="2"/>
      <c r="D43" s="2"/>
      <c r="E43" s="173" t="s">
        <v>453</v>
      </c>
    </row>
    <row r="44" spans="2:5" ht="25.5">
      <c r="B44" s="171" t="s">
        <v>446</v>
      </c>
      <c r="C44" s="2"/>
      <c r="D44" s="2"/>
      <c r="E44" s="2" t="s">
        <v>122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L27"/>
  <sheetViews>
    <sheetView zoomScalePageLayoutView="0" workbookViewId="0" topLeftCell="A1">
      <selection activeCell="A32" sqref="A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3" t="s">
        <v>120</v>
      </c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2:12" ht="15.75" thickBot="1">
      <c r="B3" s="186" t="s">
        <v>405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2:12" ht="15.75" thickBot="1">
      <c r="B4" s="186" t="s">
        <v>456</v>
      </c>
      <c r="C4" s="187"/>
      <c r="D4" s="187"/>
      <c r="E4" s="187"/>
      <c r="F4" s="187"/>
      <c r="G4" s="187"/>
      <c r="H4" s="187"/>
      <c r="I4" s="187"/>
      <c r="J4" s="187"/>
      <c r="K4" s="187"/>
      <c r="L4" s="188"/>
    </row>
    <row r="5" spans="2:12" ht="15.75" thickBot="1">
      <c r="B5" s="186" t="s">
        <v>1</v>
      </c>
      <c r="C5" s="187"/>
      <c r="D5" s="187"/>
      <c r="E5" s="187"/>
      <c r="F5" s="187"/>
      <c r="G5" s="187"/>
      <c r="H5" s="187"/>
      <c r="I5" s="187"/>
      <c r="J5" s="187"/>
      <c r="K5" s="187"/>
      <c r="L5" s="188"/>
    </row>
    <row r="6" spans="2:12" ht="102">
      <c r="B6" s="157" t="s">
        <v>406</v>
      </c>
      <c r="C6" s="158" t="s">
        <v>407</v>
      </c>
      <c r="D6" s="158" t="s">
        <v>408</v>
      </c>
      <c r="E6" s="158" t="s">
        <v>409</v>
      </c>
      <c r="F6" s="158" t="s">
        <v>410</v>
      </c>
      <c r="G6" s="158" t="s">
        <v>411</v>
      </c>
      <c r="H6" s="158" t="s">
        <v>412</v>
      </c>
      <c r="I6" s="158" t="s">
        <v>413</v>
      </c>
      <c r="J6" s="158" t="s">
        <v>414</v>
      </c>
      <c r="K6" s="158" t="s">
        <v>415</v>
      </c>
      <c r="L6" s="158" t="s">
        <v>416</v>
      </c>
    </row>
    <row r="7" spans="2:12" ht="15.75" thickBot="1">
      <c r="B7" s="154" t="s">
        <v>131</v>
      </c>
      <c r="C7" s="154" t="s">
        <v>132</v>
      </c>
      <c r="D7" s="154" t="s">
        <v>133</v>
      </c>
      <c r="E7" s="154" t="s">
        <v>134</v>
      </c>
      <c r="F7" s="154" t="s">
        <v>135</v>
      </c>
      <c r="G7" s="154" t="s">
        <v>417</v>
      </c>
      <c r="H7" s="154" t="s">
        <v>137</v>
      </c>
      <c r="I7" s="154" t="s">
        <v>138</v>
      </c>
      <c r="J7" s="154" t="s">
        <v>418</v>
      </c>
      <c r="K7" s="154" t="s">
        <v>419</v>
      </c>
      <c r="L7" s="154" t="s">
        <v>420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421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422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424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425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426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427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428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429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430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431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3" t="s">
        <v>447</v>
      </c>
      <c r="E26" s="170"/>
      <c r="F26" s="170"/>
      <c r="G26" s="170"/>
      <c r="H26" s="173" t="s">
        <v>453</v>
      </c>
    </row>
    <row r="27" spans="3:9" ht="38.25" customHeight="1">
      <c r="C27" s="192" t="s">
        <v>446</v>
      </c>
      <c r="D27" s="192"/>
      <c r="E27" s="192"/>
      <c r="F27" s="170"/>
      <c r="G27" s="193" t="s">
        <v>122</v>
      </c>
      <c r="H27" s="193"/>
      <c r="I27" s="193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G90"/>
  <sheetViews>
    <sheetView tabSelected="1" zoomScalePageLayoutView="0" workbookViewId="0" topLeftCell="A1">
      <pane ySplit="8" topLeftCell="A27" activePane="bottomLeft" state="frozen"/>
      <selection pane="topLeft" activeCell="A32" sqref="A32"/>
      <selection pane="bottomLeft" activeCell="A32" sqref="A3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4" t="s">
        <v>120</v>
      </c>
      <c r="C2" s="175"/>
      <c r="D2" s="175"/>
      <c r="E2" s="176"/>
    </row>
    <row r="3" spans="2:5" ht="12.75">
      <c r="B3" s="207" t="s">
        <v>172</v>
      </c>
      <c r="C3" s="208"/>
      <c r="D3" s="208"/>
      <c r="E3" s="209"/>
    </row>
    <row r="4" spans="2:5" ht="12.75">
      <c r="B4" s="207" t="s">
        <v>457</v>
      </c>
      <c r="C4" s="208"/>
      <c r="D4" s="208"/>
      <c r="E4" s="209"/>
    </row>
    <row r="5" spans="2:5" ht="13.5" thickBot="1">
      <c r="B5" s="210" t="s">
        <v>1</v>
      </c>
      <c r="C5" s="211"/>
      <c r="D5" s="211"/>
      <c r="E5" s="212"/>
    </row>
    <row r="6" spans="2:5" ht="13.5" thickBot="1">
      <c r="B6" s="41"/>
      <c r="C6" s="41"/>
      <c r="D6" s="41"/>
      <c r="E6" s="41"/>
    </row>
    <row r="7" spans="2:5" ht="12.75">
      <c r="B7" s="213" t="s">
        <v>2</v>
      </c>
      <c r="C7" s="159" t="s">
        <v>173</v>
      </c>
      <c r="D7" s="215" t="s">
        <v>174</v>
      </c>
      <c r="E7" s="159" t="s">
        <v>175</v>
      </c>
    </row>
    <row r="8" spans="2:5" ht="13.5" thickBot="1">
      <c r="B8" s="214"/>
      <c r="C8" s="160" t="s">
        <v>176</v>
      </c>
      <c r="D8" s="216"/>
      <c r="E8" s="160" t="s">
        <v>177</v>
      </c>
    </row>
    <row r="9" spans="2:5" ht="12.75">
      <c r="B9" s="42" t="s">
        <v>178</v>
      </c>
      <c r="C9" s="43">
        <f>SUM(C10:C12)</f>
        <v>4745364</v>
      </c>
      <c r="D9" s="43">
        <f>SUM(D10:D12)</f>
        <v>3519636</v>
      </c>
      <c r="E9" s="43">
        <f>SUM(E10:E12)</f>
        <v>3519636</v>
      </c>
    </row>
    <row r="10" spans="2:5" ht="12.75">
      <c r="B10" s="44" t="s">
        <v>179</v>
      </c>
      <c r="C10" s="45">
        <v>4745364</v>
      </c>
      <c r="D10" s="45">
        <v>3519636</v>
      </c>
      <c r="E10" s="45">
        <f>D10</f>
        <v>3519636</v>
      </c>
    </row>
    <row r="11" spans="2:5" ht="12.75">
      <c r="B11" s="44" t="s">
        <v>180</v>
      </c>
      <c r="C11" s="168">
        <v>0</v>
      </c>
      <c r="D11" s="168">
        <f>C11</f>
        <v>0</v>
      </c>
      <c r="E11" s="168">
        <f>D11</f>
        <v>0</v>
      </c>
    </row>
    <row r="12" spans="2:5" ht="12.75">
      <c r="B12" s="44" t="s">
        <v>181</v>
      </c>
      <c r="C12" s="168">
        <v>0</v>
      </c>
      <c r="D12" s="168">
        <v>0</v>
      </c>
      <c r="E12" s="168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182</v>
      </c>
      <c r="C14" s="43">
        <f>SUM(C15:C15)</f>
        <v>4745364</v>
      </c>
      <c r="D14" s="43">
        <f>SUM(D15:D15)</f>
        <v>3412303</v>
      </c>
      <c r="E14" s="43">
        <f>SUM(E15:E15)</f>
        <v>3412303</v>
      </c>
    </row>
    <row r="15" spans="2:5" ht="12.75">
      <c r="B15" s="44" t="s">
        <v>183</v>
      </c>
      <c r="C15" s="45">
        <v>4745364</v>
      </c>
      <c r="D15" s="45">
        <v>3412303</v>
      </c>
      <c r="E15" s="45">
        <f>D15</f>
        <v>3412303</v>
      </c>
    </row>
    <row r="16" ht="12.75">
      <c r="B16" s="44" t="s">
        <v>184</v>
      </c>
    </row>
    <row r="17" spans="2:5" ht="12.75">
      <c r="B17" s="46"/>
      <c r="C17" s="45"/>
      <c r="D17" s="45"/>
      <c r="E17" s="45"/>
    </row>
    <row r="18" spans="2:5" ht="12.75">
      <c r="B18" s="42" t="s">
        <v>185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186</v>
      </c>
      <c r="C19" s="47"/>
      <c r="D19" s="45"/>
      <c r="E19" s="45"/>
    </row>
    <row r="20" spans="2:5" ht="12.75">
      <c r="B20" s="44" t="s">
        <v>187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188</v>
      </c>
      <c r="C22" s="43">
        <f>C9-C14+C18</f>
        <v>0</v>
      </c>
      <c r="D22" s="42">
        <f>D9-D14</f>
        <v>107333</v>
      </c>
      <c r="E22" s="42">
        <f>D22</f>
        <v>107333</v>
      </c>
    </row>
    <row r="23" spans="2:5" ht="12.75">
      <c r="B23" s="42"/>
      <c r="C23" s="45"/>
      <c r="D23" s="46"/>
      <c r="E23" s="46"/>
    </row>
    <row r="24" spans="2:5" ht="12.75">
      <c r="B24" s="42" t="s">
        <v>189</v>
      </c>
      <c r="C24" s="43">
        <f>C22-C12</f>
        <v>0</v>
      </c>
      <c r="D24" s="43">
        <f>D22-D12</f>
        <v>107333</v>
      </c>
      <c r="E24" s="43">
        <f>E22-E12</f>
        <v>107333</v>
      </c>
    </row>
    <row r="25" spans="2:5" ht="12.75">
      <c r="B25" s="42"/>
      <c r="C25" s="45"/>
      <c r="D25" s="46"/>
      <c r="E25" s="46"/>
    </row>
    <row r="26" spans="2:5" ht="25.5">
      <c r="B26" s="42" t="s">
        <v>190</v>
      </c>
      <c r="C26" s="43">
        <f>C24-C18</f>
        <v>0</v>
      </c>
      <c r="D26" s="43">
        <f>D24-D18</f>
        <v>107333</v>
      </c>
      <c r="E26" s="43">
        <f>E24-E18</f>
        <v>107333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00"/>
      <c r="C28" s="200"/>
      <c r="D28" s="200"/>
      <c r="E28" s="200"/>
    </row>
    <row r="29" spans="2:5" ht="13.5" thickBot="1">
      <c r="B29" s="50" t="s">
        <v>191</v>
      </c>
      <c r="C29" s="51" t="s">
        <v>192</v>
      </c>
      <c r="D29" s="51" t="s">
        <v>174</v>
      </c>
      <c r="E29" s="51" t="s">
        <v>193</v>
      </c>
    </row>
    <row r="30" spans="2:5" ht="12.75">
      <c r="B30" s="52"/>
      <c r="C30" s="45"/>
      <c r="D30" s="45"/>
      <c r="E30" s="45"/>
    </row>
    <row r="31" spans="2:5" ht="12.75">
      <c r="B31" s="42" t="s">
        <v>194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195</v>
      </c>
      <c r="C32" s="45"/>
      <c r="D32" s="46"/>
      <c r="E32" s="46"/>
    </row>
    <row r="33" spans="2:5" ht="12.75">
      <c r="B33" s="44" t="s">
        <v>196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197</v>
      </c>
      <c r="C35" s="43">
        <f>C26-C31</f>
        <v>0</v>
      </c>
      <c r="D35" s="43">
        <f>D26-D31</f>
        <v>107333</v>
      </c>
      <c r="E35" s="43">
        <f>E26-E31</f>
        <v>107333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01" t="s">
        <v>191</v>
      </c>
      <c r="C38" s="203" t="s">
        <v>198</v>
      </c>
      <c r="D38" s="205" t="s">
        <v>174</v>
      </c>
      <c r="E38" s="56" t="s">
        <v>175</v>
      </c>
    </row>
    <row r="39" spans="2:5" ht="13.5" thickBot="1">
      <c r="B39" s="202"/>
      <c r="C39" s="204"/>
      <c r="D39" s="206"/>
      <c r="E39" s="57" t="s">
        <v>193</v>
      </c>
    </row>
    <row r="40" spans="2:5" ht="12.75">
      <c r="B40" s="58"/>
      <c r="C40" s="59"/>
      <c r="D40" s="59"/>
      <c r="E40" s="59"/>
    </row>
    <row r="41" spans="2:5" ht="12.75">
      <c r="B41" s="60" t="s">
        <v>199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200</v>
      </c>
      <c r="C42" s="59"/>
      <c r="D42" s="63"/>
      <c r="E42" s="63"/>
    </row>
    <row r="43" spans="2:5" ht="12.75">
      <c r="B43" s="62" t="s">
        <v>201</v>
      </c>
      <c r="C43" s="59"/>
      <c r="D43" s="63"/>
      <c r="E43" s="63"/>
    </row>
    <row r="44" spans="2:5" ht="12.75">
      <c r="B44" s="60" t="s">
        <v>202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203</v>
      </c>
      <c r="C45" s="59"/>
      <c r="D45" s="63"/>
      <c r="E45" s="63"/>
    </row>
    <row r="46" spans="2:5" ht="12.75">
      <c r="B46" s="62" t="s">
        <v>204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205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7" ht="12.75">
      <c r="B51" s="201" t="s">
        <v>191</v>
      </c>
      <c r="C51" s="56" t="s">
        <v>173</v>
      </c>
      <c r="D51" s="205" t="s">
        <v>174</v>
      </c>
      <c r="E51" s="56" t="s">
        <v>175</v>
      </c>
      <c r="F51" s="131"/>
      <c r="G51" s="131"/>
    </row>
    <row r="52" spans="2:7" ht="13.5" thickBot="1">
      <c r="B52" s="202"/>
      <c r="C52" s="57" t="s">
        <v>192</v>
      </c>
      <c r="D52" s="206"/>
      <c r="E52" s="57" t="s">
        <v>193</v>
      </c>
      <c r="F52" s="131"/>
      <c r="G52" s="131"/>
    </row>
    <row r="53" spans="2:7" ht="12.75">
      <c r="B53" s="58"/>
      <c r="C53" s="59"/>
      <c r="D53" s="59"/>
      <c r="E53" s="59"/>
      <c r="F53" s="131"/>
      <c r="G53" s="131"/>
    </row>
    <row r="54" spans="2:7" ht="12.75">
      <c r="B54" s="63" t="s">
        <v>206</v>
      </c>
      <c r="C54" s="59">
        <v>4734046</v>
      </c>
      <c r="D54" s="63">
        <v>3508578</v>
      </c>
      <c r="E54" s="63">
        <f>D54</f>
        <v>3508578</v>
      </c>
      <c r="F54" s="131"/>
      <c r="G54" s="131"/>
    </row>
    <row r="55" spans="2:7" ht="12.75">
      <c r="B55" s="63"/>
      <c r="C55" s="59"/>
      <c r="D55" s="63">
        <v>0</v>
      </c>
      <c r="E55" s="63"/>
      <c r="F55" s="131"/>
      <c r="G55" s="131"/>
    </row>
    <row r="56" spans="2:7" ht="12.75">
      <c r="B56" s="66" t="s">
        <v>207</v>
      </c>
      <c r="C56" s="59">
        <f>C42-C45</f>
        <v>0</v>
      </c>
      <c r="D56" s="63">
        <f>D42-D45</f>
        <v>0</v>
      </c>
      <c r="E56" s="63">
        <f>E42-E45</f>
        <v>0</v>
      </c>
      <c r="F56" s="131"/>
      <c r="G56" s="131"/>
    </row>
    <row r="57" spans="2:7" ht="12.75">
      <c r="B57" s="62" t="s">
        <v>200</v>
      </c>
      <c r="C57" s="59">
        <f>C42</f>
        <v>0</v>
      </c>
      <c r="D57" s="63">
        <v>0</v>
      </c>
      <c r="E57" s="63">
        <f>E42</f>
        <v>0</v>
      </c>
      <c r="F57" s="131"/>
      <c r="G57" s="131"/>
    </row>
    <row r="58" spans="2:7" ht="12.75">
      <c r="B58" s="62" t="s">
        <v>203</v>
      </c>
      <c r="C58" s="59">
        <v>0</v>
      </c>
      <c r="D58" s="63">
        <f>D45</f>
        <v>0</v>
      </c>
      <c r="E58" s="63">
        <f>E45</f>
        <v>0</v>
      </c>
      <c r="F58" s="131"/>
      <c r="G58" s="131"/>
    </row>
    <row r="59" spans="2:7" ht="12.75">
      <c r="B59" s="67"/>
      <c r="C59" s="59"/>
      <c r="D59" s="63"/>
      <c r="E59" s="63"/>
      <c r="F59" s="131"/>
      <c r="G59" s="131"/>
    </row>
    <row r="60" spans="2:7" ht="12.75">
      <c r="B60" s="67" t="s">
        <v>183</v>
      </c>
      <c r="C60" s="59">
        <f>C54</f>
        <v>4734046</v>
      </c>
      <c r="D60" s="59">
        <f>D15</f>
        <v>3412303</v>
      </c>
      <c r="E60" s="59">
        <f>D60</f>
        <v>3412303</v>
      </c>
      <c r="F60" s="131"/>
      <c r="G60" s="131"/>
    </row>
    <row r="61" spans="2:7" ht="12.75">
      <c r="B61" s="67"/>
      <c r="C61" s="59"/>
      <c r="D61" s="59"/>
      <c r="E61" s="59"/>
      <c r="F61" s="131"/>
      <c r="G61" s="131"/>
    </row>
    <row r="62" spans="2:7" ht="12.75">
      <c r="B62" s="67" t="s">
        <v>186</v>
      </c>
      <c r="C62" s="68"/>
      <c r="D62" s="59">
        <f>D19</f>
        <v>0</v>
      </c>
      <c r="E62" s="59">
        <f>E19</f>
        <v>0</v>
      </c>
      <c r="F62" s="131"/>
      <c r="G62" s="131"/>
    </row>
    <row r="63" spans="2:7" ht="12.75">
      <c r="B63" s="67"/>
      <c r="C63" s="59"/>
      <c r="D63" s="59"/>
      <c r="E63" s="59"/>
      <c r="F63" s="131"/>
      <c r="G63" s="131"/>
    </row>
    <row r="64" spans="2:7" ht="12.75">
      <c r="B64" s="69" t="s">
        <v>208</v>
      </c>
      <c r="C64" s="61">
        <v>0</v>
      </c>
      <c r="D64" s="60">
        <f>(D54+D56-D60+D62)</f>
        <v>96275</v>
      </c>
      <c r="E64" s="60">
        <f>(E54+E56-E60+E62)</f>
        <v>96275</v>
      </c>
      <c r="F64" s="131"/>
      <c r="G64" s="131"/>
    </row>
    <row r="65" spans="2:7" ht="12.75">
      <c r="B65" s="69"/>
      <c r="C65" s="61"/>
      <c r="D65" s="60"/>
      <c r="E65" s="60"/>
      <c r="F65" s="131"/>
      <c r="G65" s="131"/>
    </row>
    <row r="66" spans="2:7" ht="25.5">
      <c r="B66" s="70" t="s">
        <v>209</v>
      </c>
      <c r="C66" s="61">
        <f>C64-C56</f>
        <v>0</v>
      </c>
      <c r="D66" s="60">
        <f>D64-D56</f>
        <v>96275</v>
      </c>
      <c r="E66" s="60">
        <f>E64-E56</f>
        <v>96275</v>
      </c>
      <c r="F66" s="131"/>
      <c r="G66" s="131"/>
    </row>
    <row r="67" spans="2:7" ht="13.5" thickBot="1">
      <c r="B67" s="64"/>
      <c r="C67" s="65"/>
      <c r="D67" s="64"/>
      <c r="E67" s="64"/>
      <c r="F67" s="131"/>
      <c r="G67" s="131"/>
    </row>
    <row r="68" spans="2:7" ht="34.5" customHeight="1" thickBot="1">
      <c r="B68" s="55"/>
      <c r="C68" s="55"/>
      <c r="D68" s="55"/>
      <c r="E68" s="55"/>
      <c r="F68" s="131"/>
      <c r="G68" s="131"/>
    </row>
    <row r="69" spans="2:5" ht="12.75">
      <c r="B69" s="194" t="s">
        <v>191</v>
      </c>
      <c r="C69" s="196" t="s">
        <v>198</v>
      </c>
      <c r="D69" s="198" t="s">
        <v>174</v>
      </c>
      <c r="E69" s="161" t="s">
        <v>175</v>
      </c>
    </row>
    <row r="70" spans="2:5" ht="13.5" thickBot="1">
      <c r="B70" s="195"/>
      <c r="C70" s="197"/>
      <c r="D70" s="199"/>
      <c r="E70" s="162" t="s">
        <v>193</v>
      </c>
    </row>
    <row r="71" spans="2:5" ht="12.75">
      <c r="B71" s="58"/>
      <c r="C71" s="59"/>
      <c r="D71" s="59"/>
      <c r="E71" s="59"/>
    </row>
    <row r="72" spans="2:5" ht="12.75">
      <c r="B72" s="63" t="s">
        <v>180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210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201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204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211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187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212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213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173" t="s">
        <v>447</v>
      </c>
      <c r="C89" s="192" t="s">
        <v>453</v>
      </c>
      <c r="D89" s="192"/>
    </row>
    <row r="90" spans="2:4" ht="13.5">
      <c r="B90" s="171" t="s">
        <v>446</v>
      </c>
      <c r="C90" s="193" t="s">
        <v>214</v>
      </c>
      <c r="D90" s="193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82"/>
  <sheetViews>
    <sheetView zoomScale="130" zoomScaleNormal="130" zoomScalePageLayoutView="0" workbookViewId="0" topLeftCell="A1">
      <pane ySplit="8" topLeftCell="A9" activePane="bottomLeft" state="frozen"/>
      <selection pane="topLeft" activeCell="A32" sqref="A32"/>
      <selection pane="bottomLeft" activeCell="A32" sqref="A3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8.5742187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07" t="s">
        <v>338</v>
      </c>
      <c r="C3" s="208"/>
      <c r="D3" s="208"/>
      <c r="E3" s="208"/>
      <c r="F3" s="208"/>
      <c r="G3" s="208"/>
      <c r="H3" s="209"/>
    </row>
    <row r="4" spans="2:8" ht="12.75">
      <c r="B4" s="207" t="s">
        <v>457</v>
      </c>
      <c r="C4" s="208"/>
      <c r="D4" s="208"/>
      <c r="E4" s="208"/>
      <c r="F4" s="208"/>
      <c r="G4" s="208"/>
      <c r="H4" s="209"/>
    </row>
    <row r="5" spans="2:8" ht="13.5" thickBot="1">
      <c r="B5" s="210" t="s">
        <v>1</v>
      </c>
      <c r="C5" s="211"/>
      <c r="D5" s="211"/>
      <c r="E5" s="211"/>
      <c r="F5" s="211"/>
      <c r="G5" s="211"/>
      <c r="H5" s="212"/>
    </row>
    <row r="6" spans="2:8" ht="13.5" thickBot="1">
      <c r="B6" s="163"/>
      <c r="C6" s="220" t="s">
        <v>339</v>
      </c>
      <c r="D6" s="221"/>
      <c r="E6" s="221"/>
      <c r="F6" s="221"/>
      <c r="G6" s="222"/>
      <c r="H6" s="218" t="s">
        <v>340</v>
      </c>
    </row>
    <row r="7" spans="2:8" ht="12.75">
      <c r="B7" s="164" t="s">
        <v>191</v>
      </c>
      <c r="C7" s="218" t="s">
        <v>341</v>
      </c>
      <c r="D7" s="215" t="s">
        <v>298</v>
      </c>
      <c r="E7" s="218" t="s">
        <v>299</v>
      </c>
      <c r="F7" s="218" t="s">
        <v>174</v>
      </c>
      <c r="G7" s="218" t="s">
        <v>342</v>
      </c>
      <c r="H7" s="223"/>
    </row>
    <row r="8" spans="2:8" ht="13.5" thickBot="1">
      <c r="B8" s="165" t="s">
        <v>131</v>
      </c>
      <c r="C8" s="219"/>
      <c r="D8" s="216"/>
      <c r="E8" s="219"/>
      <c r="F8" s="219"/>
      <c r="G8" s="219"/>
      <c r="H8" s="219"/>
    </row>
    <row r="9" spans="2:8" ht="12.75">
      <c r="B9" s="60" t="s">
        <v>343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344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345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347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348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349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351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352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353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354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355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356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357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358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359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361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364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365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366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367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368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369</v>
      </c>
      <c r="C35" s="137">
        <v>4734046</v>
      </c>
      <c r="D35" s="137">
        <v>0</v>
      </c>
      <c r="E35" s="137">
        <f>C35+D35</f>
        <v>4734046</v>
      </c>
      <c r="F35" s="137">
        <v>3508132</v>
      </c>
      <c r="G35" s="137">
        <f>F35</f>
        <v>3508132</v>
      </c>
      <c r="H35" s="137">
        <f>-E35+G35</f>
        <v>-1225914</v>
      </c>
    </row>
    <row r="36" spans="2:8" ht="12.75">
      <c r="B36" s="67" t="s">
        <v>370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2:8" ht="12.75">
      <c r="B37" s="113" t="s">
        <v>371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f>G37-C37</f>
        <v>0</v>
      </c>
    </row>
    <row r="38" spans="2:8" ht="12.75">
      <c r="B38" s="67" t="s">
        <v>372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</row>
    <row r="39" spans="2:8" ht="12.75">
      <c r="B39" s="113" t="s">
        <v>373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374</v>
      </c>
      <c r="C40" s="137">
        <v>0</v>
      </c>
      <c r="D40" s="136">
        <v>0</v>
      </c>
      <c r="E40" s="137">
        <f>C40+D40</f>
        <v>0</v>
      </c>
      <c r="F40" s="136">
        <v>0</v>
      </c>
      <c r="G40" s="136">
        <v>0</v>
      </c>
      <c r="H40" s="137">
        <f>G40-C40</f>
        <v>0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375</v>
      </c>
      <c r="C42" s="116">
        <f aca="true" t="shared" si="5" ref="C42:H42">C10+C11+C12+C13+C14+C15+C16+C17+C29+C35+C36+C38</f>
        <v>4734046</v>
      </c>
      <c r="D42" s="117">
        <f t="shared" si="5"/>
        <v>0</v>
      </c>
      <c r="E42" s="117">
        <f t="shared" si="5"/>
        <v>4734046</v>
      </c>
      <c r="F42" s="117">
        <f t="shared" si="5"/>
        <v>3508132</v>
      </c>
      <c r="G42" s="117">
        <f t="shared" si="5"/>
        <v>3508132</v>
      </c>
      <c r="H42" s="169">
        <f t="shared" si="5"/>
        <v>-1225914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376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377</v>
      </c>
      <c r="C46" s="137"/>
      <c r="D46" s="136"/>
      <c r="E46" s="137"/>
      <c r="F46" s="136"/>
      <c r="G46" s="136"/>
      <c r="H46" s="137"/>
    </row>
    <row r="47" spans="2:8" ht="12.75">
      <c r="B47" s="67" t="s">
        <v>378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379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380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381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382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383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384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385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386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387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388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389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390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391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392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393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394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395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396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397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398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446</v>
      </c>
      <c r="G69" s="144">
        <f t="shared" si="10"/>
        <v>446</v>
      </c>
      <c r="H69" s="144">
        <f t="shared" si="10"/>
        <v>446</v>
      </c>
    </row>
    <row r="70" spans="2:8" ht="12.75">
      <c r="B70" s="119" t="s">
        <v>399</v>
      </c>
      <c r="C70" s="137">
        <v>0</v>
      </c>
      <c r="D70" s="136">
        <v>0</v>
      </c>
      <c r="E70" s="137">
        <f>C70+D70</f>
        <v>0</v>
      </c>
      <c r="F70" s="136">
        <v>446</v>
      </c>
      <c r="G70" s="136">
        <f>F70</f>
        <v>446</v>
      </c>
      <c r="H70" s="137">
        <f>G70-C70</f>
        <v>446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400</v>
      </c>
      <c r="C72" s="144">
        <f>C42+C67+C69</f>
        <v>4734046</v>
      </c>
      <c r="D72" s="144">
        <f>D42+D67+D69</f>
        <v>0</v>
      </c>
      <c r="E72" s="144">
        <f>E42+E67+E69</f>
        <v>4734046</v>
      </c>
      <c r="F72" s="144">
        <f>F42+F67+F69</f>
        <v>3508578</v>
      </c>
      <c r="G72" s="144">
        <f>G42+G67+G69</f>
        <v>3508578</v>
      </c>
      <c r="H72" s="169">
        <f>H69+H67+H42</f>
        <v>-1225468</v>
      </c>
    </row>
    <row r="73" spans="2:8" ht="12.75">
      <c r="B73" s="119"/>
      <c r="C73" s="137">
        <v>0</v>
      </c>
      <c r="D73" s="137"/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401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402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403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404</v>
      </c>
      <c r="C77" s="144">
        <f aca="true" t="shared" si="11" ref="C77:H77">SUM(C75:C76)</f>
        <v>0</v>
      </c>
      <c r="D77" s="144">
        <f t="shared" si="11"/>
        <v>0</v>
      </c>
      <c r="E77" s="144">
        <f t="shared" si="11"/>
        <v>0</v>
      </c>
      <c r="F77" s="144">
        <f t="shared" si="11"/>
        <v>0</v>
      </c>
      <c r="G77" s="144">
        <f t="shared" si="11"/>
        <v>0</v>
      </c>
      <c r="H77" s="144">
        <f t="shared" si="11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3" t="s">
        <v>447</v>
      </c>
      <c r="D81" s="170"/>
      <c r="E81" s="170"/>
      <c r="F81" s="217" t="s">
        <v>453</v>
      </c>
      <c r="G81" s="217"/>
      <c r="H81" s="217"/>
    </row>
    <row r="82" spans="2:8" ht="12.75" customHeight="1">
      <c r="B82" s="192" t="s">
        <v>446</v>
      </c>
      <c r="C82" s="192"/>
      <c r="D82" s="192"/>
      <c r="E82" s="192"/>
      <c r="F82" s="193" t="s">
        <v>122</v>
      </c>
      <c r="G82" s="193"/>
      <c r="H82" s="193"/>
    </row>
  </sheetData>
  <sheetProtection/>
  <mergeCells count="14">
    <mergeCell ref="B2:H2"/>
    <mergeCell ref="B3:H3"/>
    <mergeCell ref="B4:H4"/>
    <mergeCell ref="B5:H5"/>
    <mergeCell ref="C6:G6"/>
    <mergeCell ref="H6:H8"/>
    <mergeCell ref="C7:C8"/>
    <mergeCell ref="D7:D8"/>
    <mergeCell ref="F81:H81"/>
    <mergeCell ref="F82:H82"/>
    <mergeCell ref="B82:E82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32" sqref="A32"/>
      <selection pane="bottomLeft" activeCell="A32" sqref="A3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5" t="s">
        <v>120</v>
      </c>
      <c r="C2" s="226"/>
      <c r="D2" s="226"/>
      <c r="E2" s="226"/>
      <c r="F2" s="226"/>
      <c r="G2" s="226"/>
      <c r="H2" s="227"/>
    </row>
    <row r="3" spans="2:8" ht="12.75">
      <c r="B3" s="177" t="s">
        <v>215</v>
      </c>
      <c r="C3" s="178"/>
      <c r="D3" s="178"/>
      <c r="E3" s="178"/>
      <c r="F3" s="178"/>
      <c r="G3" s="178"/>
      <c r="H3" s="179"/>
    </row>
    <row r="4" spans="2:8" ht="12.75">
      <c r="B4" s="177" t="s">
        <v>297</v>
      </c>
      <c r="C4" s="178"/>
      <c r="D4" s="178"/>
      <c r="E4" s="178"/>
      <c r="F4" s="178"/>
      <c r="G4" s="178"/>
      <c r="H4" s="179"/>
    </row>
    <row r="5" spans="2:8" ht="12.75">
      <c r="B5" s="177" t="s">
        <v>457</v>
      </c>
      <c r="C5" s="178"/>
      <c r="D5" s="178"/>
      <c r="E5" s="178"/>
      <c r="F5" s="178"/>
      <c r="G5" s="178"/>
      <c r="H5" s="179"/>
    </row>
    <row r="6" spans="2:8" ht="13.5" thickBot="1">
      <c r="B6" s="180" t="s">
        <v>1</v>
      </c>
      <c r="C6" s="181"/>
      <c r="D6" s="181"/>
      <c r="E6" s="181"/>
      <c r="F6" s="181"/>
      <c r="G6" s="181"/>
      <c r="H6" s="182"/>
    </row>
    <row r="7" spans="2:8" ht="13.5" thickBot="1">
      <c r="B7" s="215" t="s">
        <v>2</v>
      </c>
      <c r="C7" s="228" t="s">
        <v>217</v>
      </c>
      <c r="D7" s="229"/>
      <c r="E7" s="229"/>
      <c r="F7" s="229"/>
      <c r="G7" s="230"/>
      <c r="H7" s="215" t="s">
        <v>218</v>
      </c>
    </row>
    <row r="8" spans="2:8" ht="26.25" thickBot="1">
      <c r="B8" s="216"/>
      <c r="C8" s="160" t="s">
        <v>176</v>
      </c>
      <c r="D8" s="160" t="s">
        <v>298</v>
      </c>
      <c r="E8" s="160" t="s">
        <v>299</v>
      </c>
      <c r="F8" s="160" t="s">
        <v>174</v>
      </c>
      <c r="G8" s="160" t="s">
        <v>193</v>
      </c>
      <c r="H8" s="216"/>
    </row>
    <row r="9" spans="2:8" ht="12.75">
      <c r="B9" s="94" t="s">
        <v>300</v>
      </c>
      <c r="C9" s="95">
        <f aca="true" t="shared" si="0" ref="C9:H9">SUM(C10:C17)</f>
        <v>4734046</v>
      </c>
      <c r="D9" s="95">
        <f t="shared" si="0"/>
        <v>11318</v>
      </c>
      <c r="E9" s="95">
        <f t="shared" si="0"/>
        <v>4745364</v>
      </c>
      <c r="F9" s="95">
        <f t="shared" si="0"/>
        <v>3412303</v>
      </c>
      <c r="G9" s="95">
        <f t="shared" si="0"/>
        <v>3412303</v>
      </c>
      <c r="H9" s="95">
        <f t="shared" si="0"/>
        <v>1333061</v>
      </c>
    </row>
    <row r="10" spans="2:8" ht="12.75" customHeight="1">
      <c r="B10" s="96" t="s">
        <v>301</v>
      </c>
      <c r="C10" s="97">
        <v>4734046</v>
      </c>
      <c r="D10" s="97">
        <v>11318</v>
      </c>
      <c r="E10" s="97">
        <f>C10+D10</f>
        <v>4745364</v>
      </c>
      <c r="F10" s="97">
        <v>3412303</v>
      </c>
      <c r="G10" s="97">
        <f>F10</f>
        <v>3412303</v>
      </c>
      <c r="H10" s="81">
        <f>E10-F10</f>
        <v>1333061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302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296</v>
      </c>
      <c r="C29" s="7">
        <f aca="true" t="shared" si="4" ref="C29:H29">C9+C19</f>
        <v>4734046</v>
      </c>
      <c r="D29" s="7">
        <f t="shared" si="4"/>
        <v>11318</v>
      </c>
      <c r="E29" s="7">
        <f t="shared" si="4"/>
        <v>4745364</v>
      </c>
      <c r="F29" s="7">
        <f t="shared" si="4"/>
        <v>3412303</v>
      </c>
      <c r="G29" s="7">
        <f t="shared" si="4"/>
        <v>3412303</v>
      </c>
      <c r="H29" s="7">
        <f t="shared" si="4"/>
        <v>1333061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17" t="s">
        <v>447</v>
      </c>
      <c r="C35" s="217"/>
      <c r="D35" s="2"/>
      <c r="E35" s="173" t="s">
        <v>453</v>
      </c>
    </row>
    <row r="36" spans="2:5" ht="24.75" customHeight="1">
      <c r="B36" s="224" t="s">
        <v>446</v>
      </c>
      <c r="C36" s="224"/>
      <c r="D36" s="2"/>
      <c r="E36" s="2" t="s">
        <v>122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I169"/>
  <sheetViews>
    <sheetView zoomScale="130" zoomScaleNormal="130" zoomScalePageLayoutView="0" workbookViewId="0" topLeftCell="A1">
      <pane ySplit="9" topLeftCell="A150" activePane="bottomLeft" state="frozen"/>
      <selection pane="topLeft" activeCell="A32" sqref="A32"/>
      <selection pane="bottomLeft" activeCell="A32" sqref="A3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4" t="s">
        <v>120</v>
      </c>
      <c r="C2" s="175"/>
      <c r="D2" s="175"/>
      <c r="E2" s="175"/>
      <c r="F2" s="175"/>
      <c r="G2" s="175"/>
      <c r="H2" s="175"/>
      <c r="I2" s="233"/>
    </row>
    <row r="3" spans="2:9" ht="12.75">
      <c r="B3" s="207" t="s">
        <v>215</v>
      </c>
      <c r="C3" s="208"/>
      <c r="D3" s="208"/>
      <c r="E3" s="208"/>
      <c r="F3" s="208"/>
      <c r="G3" s="208"/>
      <c r="H3" s="208"/>
      <c r="I3" s="234"/>
    </row>
    <row r="4" spans="2:9" ht="12.75">
      <c r="B4" s="207" t="s">
        <v>216</v>
      </c>
      <c r="C4" s="208"/>
      <c r="D4" s="208"/>
      <c r="E4" s="208"/>
      <c r="F4" s="208"/>
      <c r="G4" s="208"/>
      <c r="H4" s="208"/>
      <c r="I4" s="234"/>
    </row>
    <row r="5" spans="2:9" ht="12.75">
      <c r="B5" s="207" t="s">
        <v>457</v>
      </c>
      <c r="C5" s="208"/>
      <c r="D5" s="208"/>
      <c r="E5" s="208"/>
      <c r="F5" s="208"/>
      <c r="G5" s="208"/>
      <c r="H5" s="208"/>
      <c r="I5" s="234"/>
    </row>
    <row r="6" spans="2:9" ht="13.5" thickBot="1">
      <c r="B6" s="210" t="s">
        <v>1</v>
      </c>
      <c r="C6" s="211"/>
      <c r="D6" s="211"/>
      <c r="E6" s="211"/>
      <c r="F6" s="211"/>
      <c r="G6" s="211"/>
      <c r="H6" s="211"/>
      <c r="I6" s="235"/>
    </row>
    <row r="7" spans="2:9" ht="15.75" customHeight="1">
      <c r="B7" s="174" t="s">
        <v>2</v>
      </c>
      <c r="C7" s="176"/>
      <c r="D7" s="174" t="s">
        <v>217</v>
      </c>
      <c r="E7" s="175"/>
      <c r="F7" s="175"/>
      <c r="G7" s="175"/>
      <c r="H7" s="176"/>
      <c r="I7" s="218" t="s">
        <v>218</v>
      </c>
    </row>
    <row r="8" spans="2:9" ht="15" customHeight="1" thickBot="1">
      <c r="B8" s="207"/>
      <c r="C8" s="209"/>
      <c r="D8" s="210"/>
      <c r="E8" s="211"/>
      <c r="F8" s="211"/>
      <c r="G8" s="211"/>
      <c r="H8" s="212"/>
      <c r="I8" s="223"/>
    </row>
    <row r="9" spans="2:9" ht="26.25" thickBot="1">
      <c r="B9" s="210"/>
      <c r="C9" s="212"/>
      <c r="D9" s="166" t="s">
        <v>176</v>
      </c>
      <c r="E9" s="160" t="s">
        <v>219</v>
      </c>
      <c r="F9" s="166" t="s">
        <v>220</v>
      </c>
      <c r="G9" s="166" t="s">
        <v>174</v>
      </c>
      <c r="H9" s="166" t="s">
        <v>177</v>
      </c>
      <c r="I9" s="219"/>
    </row>
    <row r="10" spans="2:9" ht="12.75">
      <c r="B10" s="73" t="s">
        <v>221</v>
      </c>
      <c r="C10" s="74"/>
      <c r="D10" s="75">
        <f aca="true" t="shared" si="0" ref="D10:I10">D11+D19+D29+D39+D49</f>
        <v>4734046</v>
      </c>
      <c r="E10" s="75">
        <f t="shared" si="0"/>
        <v>11318</v>
      </c>
      <c r="F10" s="75">
        <f t="shared" si="0"/>
        <v>4745364</v>
      </c>
      <c r="G10" s="75">
        <f t="shared" si="0"/>
        <v>3412302</v>
      </c>
      <c r="H10" s="75">
        <f t="shared" si="0"/>
        <v>3412302</v>
      </c>
      <c r="I10" s="75">
        <f t="shared" si="0"/>
        <v>1333062</v>
      </c>
    </row>
    <row r="11" spans="2:9" ht="12.75">
      <c r="B11" s="76" t="s">
        <v>222</v>
      </c>
      <c r="C11" s="77"/>
      <c r="D11" s="75">
        <f>SUM(D12:D18)</f>
        <v>2631246</v>
      </c>
      <c r="E11" s="75">
        <f>SUM(E12:E18)</f>
        <v>0</v>
      </c>
      <c r="F11" s="75">
        <f>SUM(F12:F18)</f>
        <v>2631246</v>
      </c>
      <c r="G11" s="75">
        <f>SUM(G12:G18)</f>
        <v>1764305</v>
      </c>
      <c r="H11" s="75">
        <f>SUM(H12:H18)</f>
        <v>1764305</v>
      </c>
      <c r="I11" s="75">
        <f>F11-H11</f>
        <v>866941</v>
      </c>
    </row>
    <row r="12" spans="2:9" ht="12.75">
      <c r="B12" s="79" t="s">
        <v>223</v>
      </c>
      <c r="C12" s="80"/>
      <c r="D12" s="78">
        <v>0</v>
      </c>
      <c r="E12" s="81">
        <v>0</v>
      </c>
      <c r="F12" s="81">
        <f>D12</f>
        <v>0</v>
      </c>
      <c r="G12" s="81">
        <v>0</v>
      </c>
      <c r="H12" s="81">
        <f>G12</f>
        <v>0</v>
      </c>
      <c r="I12" s="81" t="s">
        <v>450</v>
      </c>
    </row>
    <row r="13" spans="2:9" ht="12.75">
      <c r="B13" s="79" t="s">
        <v>224</v>
      </c>
      <c r="C13" s="80"/>
      <c r="D13" s="78">
        <v>2582086</v>
      </c>
      <c r="E13" s="81">
        <v>0</v>
      </c>
      <c r="F13" s="81">
        <f aca="true" t="shared" si="1" ref="F13:F18">D13</f>
        <v>2582086</v>
      </c>
      <c r="G13" s="81">
        <v>1766379</v>
      </c>
      <c r="H13" s="81">
        <f aca="true" t="shared" si="2" ref="H13:H43">G13</f>
        <v>1766379</v>
      </c>
      <c r="I13" s="81">
        <f aca="true" t="shared" si="3" ref="I13:I18">F13-G13</f>
        <v>815707</v>
      </c>
    </row>
    <row r="14" spans="2:9" ht="12.75">
      <c r="B14" s="79" t="s">
        <v>225</v>
      </c>
      <c r="C14" s="80"/>
      <c r="D14" s="78"/>
      <c r="E14" s="81">
        <v>0</v>
      </c>
      <c r="F14" s="81">
        <f t="shared" si="1"/>
        <v>0</v>
      </c>
      <c r="G14" s="81">
        <f>F14</f>
        <v>0</v>
      </c>
      <c r="H14" s="81">
        <f t="shared" si="2"/>
        <v>0</v>
      </c>
      <c r="I14" s="81">
        <f t="shared" si="3"/>
        <v>0</v>
      </c>
    </row>
    <row r="15" spans="2:9" ht="12.75">
      <c r="B15" s="79" t="s">
        <v>226</v>
      </c>
      <c r="C15" s="80"/>
      <c r="D15" s="78">
        <v>0</v>
      </c>
      <c r="E15" s="81">
        <v>0</v>
      </c>
      <c r="F15" s="81">
        <f t="shared" si="1"/>
        <v>0</v>
      </c>
      <c r="G15" s="81">
        <v>0</v>
      </c>
      <c r="H15" s="81">
        <f t="shared" si="2"/>
        <v>0</v>
      </c>
      <c r="I15" s="81">
        <f t="shared" si="3"/>
        <v>0</v>
      </c>
    </row>
    <row r="16" spans="2:9" ht="12.75">
      <c r="B16" s="79" t="s">
        <v>227</v>
      </c>
      <c r="C16" s="80"/>
      <c r="D16" s="78">
        <v>0</v>
      </c>
      <c r="E16" s="81">
        <v>0</v>
      </c>
      <c r="F16" s="81">
        <f t="shared" si="1"/>
        <v>0</v>
      </c>
      <c r="G16" s="81">
        <v>0</v>
      </c>
      <c r="H16" s="81">
        <f t="shared" si="2"/>
        <v>0</v>
      </c>
      <c r="I16" s="81">
        <f t="shared" si="3"/>
        <v>0</v>
      </c>
    </row>
    <row r="17" spans="2:9" ht="12.75">
      <c r="B17" s="79" t="s">
        <v>228</v>
      </c>
      <c r="C17" s="80"/>
      <c r="D17" s="78">
        <v>0</v>
      </c>
      <c r="E17" s="81">
        <v>0</v>
      </c>
      <c r="F17" s="81">
        <f t="shared" si="1"/>
        <v>0</v>
      </c>
      <c r="G17" s="81">
        <v>0</v>
      </c>
      <c r="H17" s="81">
        <f t="shared" si="2"/>
        <v>0</v>
      </c>
      <c r="I17" s="81">
        <f t="shared" si="3"/>
        <v>0</v>
      </c>
    </row>
    <row r="18" spans="2:9" ht="12.75">
      <c r="B18" s="79" t="s">
        <v>229</v>
      </c>
      <c r="C18" s="80"/>
      <c r="D18" s="78">
        <v>49160</v>
      </c>
      <c r="E18" s="81">
        <v>0</v>
      </c>
      <c r="F18" s="81">
        <f t="shared" si="1"/>
        <v>49160</v>
      </c>
      <c r="G18" s="81">
        <v>-2074</v>
      </c>
      <c r="H18" s="81">
        <f t="shared" si="2"/>
        <v>-2074</v>
      </c>
      <c r="I18" s="81">
        <f t="shared" si="3"/>
        <v>51234</v>
      </c>
    </row>
    <row r="19" spans="2:9" s="131" customFormat="1" ht="12.75">
      <c r="B19" s="128" t="s">
        <v>230</v>
      </c>
      <c r="C19" s="129"/>
      <c r="D19" s="147">
        <f>SUM(D20:D28)</f>
        <v>668000</v>
      </c>
      <c r="E19" s="147">
        <f>SUM(E20:E28)</f>
        <v>0</v>
      </c>
      <c r="F19" s="116">
        <f>SUM(F20:F28)</f>
        <v>668000</v>
      </c>
      <c r="G19" s="147">
        <f>SUM(G20:G28)</f>
        <v>462898</v>
      </c>
      <c r="H19" s="116">
        <f t="shared" si="2"/>
        <v>462898</v>
      </c>
      <c r="I19" s="147">
        <f>SUM(I20:I28)</f>
        <v>205102</v>
      </c>
    </row>
    <row r="20" spans="2:9" s="131" customFormat="1" ht="12.75">
      <c r="B20" s="132" t="s">
        <v>231</v>
      </c>
      <c r="C20" s="133"/>
      <c r="D20" s="130">
        <v>88500</v>
      </c>
      <c r="E20" s="134">
        <v>0</v>
      </c>
      <c r="F20" s="81">
        <f>D20</f>
        <v>88500</v>
      </c>
      <c r="G20" s="134">
        <v>70254</v>
      </c>
      <c r="H20" s="81">
        <f t="shared" si="2"/>
        <v>70254</v>
      </c>
      <c r="I20" s="134">
        <f>F20-G20</f>
        <v>18246</v>
      </c>
    </row>
    <row r="21" spans="2:9" s="131" customFormat="1" ht="12.75">
      <c r="B21" s="132" t="s">
        <v>232</v>
      </c>
      <c r="C21" s="133"/>
      <c r="D21" s="130">
        <v>430000</v>
      </c>
      <c r="E21" s="134">
        <v>0</v>
      </c>
      <c r="F21" s="81">
        <f aca="true" t="shared" si="4" ref="F21:F28">D21</f>
        <v>430000</v>
      </c>
      <c r="G21" s="134">
        <v>282167</v>
      </c>
      <c r="H21" s="81">
        <f t="shared" si="2"/>
        <v>282167</v>
      </c>
      <c r="I21" s="134">
        <f aca="true" t="shared" si="5" ref="I21:I28">F21-G21</f>
        <v>147833</v>
      </c>
    </row>
    <row r="22" spans="2:9" s="131" customFormat="1" ht="12.75">
      <c r="B22" s="132" t="s">
        <v>233</v>
      </c>
      <c r="C22" s="133"/>
      <c r="D22" s="130">
        <v>0</v>
      </c>
      <c r="E22" s="134">
        <v>0</v>
      </c>
      <c r="F22" s="81">
        <f t="shared" si="4"/>
        <v>0</v>
      </c>
      <c r="G22" s="134">
        <v>0</v>
      </c>
      <c r="H22" s="81">
        <f t="shared" si="2"/>
        <v>0</v>
      </c>
      <c r="I22" s="134">
        <f t="shared" si="5"/>
        <v>0</v>
      </c>
    </row>
    <row r="23" spans="2:9" s="131" customFormat="1" ht="12.75">
      <c r="B23" s="132" t="s">
        <v>234</v>
      </c>
      <c r="C23" s="133"/>
      <c r="D23" s="130">
        <v>0</v>
      </c>
      <c r="E23" s="134">
        <v>0</v>
      </c>
      <c r="F23" s="81">
        <f t="shared" si="4"/>
        <v>0</v>
      </c>
      <c r="G23" s="134">
        <v>0</v>
      </c>
      <c r="H23" s="81">
        <f t="shared" si="2"/>
        <v>0</v>
      </c>
      <c r="I23" s="134">
        <f t="shared" si="5"/>
        <v>0</v>
      </c>
    </row>
    <row r="24" spans="2:9" s="131" customFormat="1" ht="12.75">
      <c r="B24" s="132" t="s">
        <v>235</v>
      </c>
      <c r="C24" s="133"/>
      <c r="D24" s="130">
        <v>0</v>
      </c>
      <c r="E24" s="134">
        <v>0</v>
      </c>
      <c r="F24" s="81">
        <f t="shared" si="4"/>
        <v>0</v>
      </c>
      <c r="G24" s="134">
        <v>0</v>
      </c>
      <c r="H24" s="81">
        <f t="shared" si="2"/>
        <v>0</v>
      </c>
      <c r="I24" s="134">
        <f t="shared" si="5"/>
        <v>0</v>
      </c>
    </row>
    <row r="25" spans="2:9" s="131" customFormat="1" ht="12.75">
      <c r="B25" s="132" t="s">
        <v>236</v>
      </c>
      <c r="C25" s="133"/>
      <c r="D25" s="130">
        <v>144000</v>
      </c>
      <c r="E25" s="134">
        <v>0</v>
      </c>
      <c r="F25" s="81">
        <f t="shared" si="4"/>
        <v>144000</v>
      </c>
      <c r="G25" s="134">
        <v>108000</v>
      </c>
      <c r="H25" s="81">
        <f t="shared" si="2"/>
        <v>108000</v>
      </c>
      <c r="I25" s="134">
        <f t="shared" si="5"/>
        <v>36000</v>
      </c>
    </row>
    <row r="26" spans="2:9" s="131" customFormat="1" ht="12.75">
      <c r="B26" s="132" t="s">
        <v>237</v>
      </c>
      <c r="C26" s="133"/>
      <c r="D26" s="130">
        <v>0</v>
      </c>
      <c r="E26" s="134">
        <v>0</v>
      </c>
      <c r="F26" s="81">
        <f t="shared" si="4"/>
        <v>0</v>
      </c>
      <c r="G26" s="134">
        <v>0</v>
      </c>
      <c r="H26" s="81">
        <f t="shared" si="2"/>
        <v>0</v>
      </c>
      <c r="I26" s="134">
        <f t="shared" si="5"/>
        <v>0</v>
      </c>
    </row>
    <row r="27" spans="2:9" s="131" customFormat="1" ht="12.75">
      <c r="B27" s="132" t="s">
        <v>238</v>
      </c>
      <c r="C27" s="133"/>
      <c r="D27" s="130">
        <v>0</v>
      </c>
      <c r="E27" s="134">
        <v>0</v>
      </c>
      <c r="F27" s="81">
        <f t="shared" si="4"/>
        <v>0</v>
      </c>
      <c r="G27" s="134">
        <v>0</v>
      </c>
      <c r="H27" s="81">
        <f t="shared" si="2"/>
        <v>0</v>
      </c>
      <c r="I27" s="134">
        <f t="shared" si="5"/>
        <v>0</v>
      </c>
    </row>
    <row r="28" spans="2:9" s="131" customFormat="1" ht="12.75">
      <c r="B28" s="132" t="s">
        <v>239</v>
      </c>
      <c r="C28" s="133"/>
      <c r="D28" s="130">
        <v>5500</v>
      </c>
      <c r="E28" s="134">
        <v>0</v>
      </c>
      <c r="F28" s="81">
        <f t="shared" si="4"/>
        <v>5500</v>
      </c>
      <c r="G28" s="134">
        <v>2477</v>
      </c>
      <c r="H28" s="81">
        <f t="shared" si="2"/>
        <v>2477</v>
      </c>
      <c r="I28" s="134">
        <f t="shared" si="5"/>
        <v>3023</v>
      </c>
    </row>
    <row r="29" spans="2:9" s="131" customFormat="1" ht="12.75">
      <c r="B29" s="128" t="s">
        <v>240</v>
      </c>
      <c r="C29" s="129"/>
      <c r="D29" s="147">
        <f aca="true" t="shared" si="6" ref="D29:I29">SUM(D30:D38)</f>
        <v>534800</v>
      </c>
      <c r="E29" s="147">
        <v>0</v>
      </c>
      <c r="F29" s="116">
        <f>D29</f>
        <v>534800</v>
      </c>
      <c r="G29" s="147">
        <f t="shared" si="6"/>
        <v>394041</v>
      </c>
      <c r="H29" s="116">
        <f t="shared" si="2"/>
        <v>394041</v>
      </c>
      <c r="I29" s="147">
        <f t="shared" si="6"/>
        <v>140759</v>
      </c>
    </row>
    <row r="30" spans="2:9" s="131" customFormat="1" ht="12.75">
      <c r="B30" s="132" t="s">
        <v>241</v>
      </c>
      <c r="C30" s="133"/>
      <c r="D30" s="130">
        <v>155450</v>
      </c>
      <c r="E30" s="134">
        <v>0</v>
      </c>
      <c r="F30" s="81">
        <f>D30</f>
        <v>155450</v>
      </c>
      <c r="G30" s="134">
        <v>115971</v>
      </c>
      <c r="H30" s="81">
        <f>G30</f>
        <v>115971</v>
      </c>
      <c r="I30" s="134">
        <f aca="true" t="shared" si="7" ref="I30:I43">F30-G30</f>
        <v>39479</v>
      </c>
    </row>
    <row r="31" spans="2:9" s="131" customFormat="1" ht="12.75">
      <c r="B31" s="132" t="s">
        <v>242</v>
      </c>
      <c r="C31" s="133"/>
      <c r="D31" s="130">
        <v>0</v>
      </c>
      <c r="E31" s="134">
        <v>0</v>
      </c>
      <c r="F31" s="81">
        <f aca="true" t="shared" si="8" ref="F31:F38">D31</f>
        <v>0</v>
      </c>
      <c r="G31" s="134">
        <v>0</v>
      </c>
      <c r="H31" s="81">
        <f t="shared" si="2"/>
        <v>0</v>
      </c>
      <c r="I31" s="134">
        <f t="shared" si="7"/>
        <v>0</v>
      </c>
    </row>
    <row r="32" spans="2:9" s="131" customFormat="1" ht="12.75">
      <c r="B32" s="132" t="s">
        <v>243</v>
      </c>
      <c r="C32" s="133"/>
      <c r="D32" s="130">
        <v>0</v>
      </c>
      <c r="E32" s="134">
        <v>0</v>
      </c>
      <c r="F32" s="81">
        <f t="shared" si="8"/>
        <v>0</v>
      </c>
      <c r="G32" s="134">
        <v>0</v>
      </c>
      <c r="H32" s="81">
        <f t="shared" si="2"/>
        <v>0</v>
      </c>
      <c r="I32" s="134">
        <f t="shared" si="7"/>
        <v>0</v>
      </c>
    </row>
    <row r="33" spans="2:9" s="131" customFormat="1" ht="12.75">
      <c r="B33" s="132" t="s">
        <v>244</v>
      </c>
      <c r="C33" s="133"/>
      <c r="D33" s="130">
        <v>325000</v>
      </c>
      <c r="E33" s="134">
        <v>0</v>
      </c>
      <c r="F33" s="81">
        <f t="shared" si="8"/>
        <v>325000</v>
      </c>
      <c r="G33" s="134">
        <v>256813</v>
      </c>
      <c r="H33" s="81">
        <f>G33</f>
        <v>256813</v>
      </c>
      <c r="I33" s="134">
        <f t="shared" si="7"/>
        <v>68187</v>
      </c>
    </row>
    <row r="34" spans="2:9" s="131" customFormat="1" ht="12.75">
      <c r="B34" s="132" t="s">
        <v>245</v>
      </c>
      <c r="C34" s="133"/>
      <c r="D34" s="130">
        <v>36000</v>
      </c>
      <c r="E34" s="134">
        <v>0</v>
      </c>
      <c r="F34" s="81">
        <f t="shared" si="8"/>
        <v>36000</v>
      </c>
      <c r="G34" s="134">
        <v>18630</v>
      </c>
      <c r="H34" s="81">
        <f>G34</f>
        <v>18630</v>
      </c>
      <c r="I34" s="134">
        <f t="shared" si="7"/>
        <v>17370</v>
      </c>
    </row>
    <row r="35" spans="2:9" s="131" customFormat="1" ht="12.75">
      <c r="B35" s="132" t="s">
        <v>246</v>
      </c>
      <c r="C35" s="133"/>
      <c r="D35" s="130">
        <v>0</v>
      </c>
      <c r="E35" s="134">
        <v>0</v>
      </c>
      <c r="F35" s="81">
        <f t="shared" si="8"/>
        <v>0</v>
      </c>
      <c r="G35" s="134"/>
      <c r="H35" s="81">
        <f t="shared" si="2"/>
        <v>0</v>
      </c>
      <c r="I35" s="134">
        <f t="shared" si="7"/>
        <v>0</v>
      </c>
    </row>
    <row r="36" spans="2:9" s="131" customFormat="1" ht="12.75">
      <c r="B36" s="132" t="s">
        <v>247</v>
      </c>
      <c r="C36" s="133"/>
      <c r="D36" s="130">
        <v>13350</v>
      </c>
      <c r="E36" s="134">
        <v>0</v>
      </c>
      <c r="F36" s="81">
        <f t="shared" si="8"/>
        <v>13350</v>
      </c>
      <c r="G36" s="134">
        <v>1000</v>
      </c>
      <c r="H36" s="81">
        <f t="shared" si="2"/>
        <v>1000</v>
      </c>
      <c r="I36" s="134">
        <f>F36-G36</f>
        <v>12350</v>
      </c>
    </row>
    <row r="37" spans="2:9" s="131" customFormat="1" ht="12.75">
      <c r="B37" s="132" t="s">
        <v>248</v>
      </c>
      <c r="C37" s="133"/>
      <c r="D37" s="130">
        <v>0</v>
      </c>
      <c r="E37" s="134">
        <v>0</v>
      </c>
      <c r="F37" s="81">
        <f t="shared" si="8"/>
        <v>0</v>
      </c>
      <c r="G37" s="134">
        <v>0</v>
      </c>
      <c r="H37" s="81">
        <f t="shared" si="2"/>
        <v>0</v>
      </c>
      <c r="I37" s="134">
        <f t="shared" si="7"/>
        <v>0</v>
      </c>
    </row>
    <row r="38" spans="2:9" s="131" customFormat="1" ht="12.75">
      <c r="B38" s="132" t="s">
        <v>249</v>
      </c>
      <c r="C38" s="133"/>
      <c r="D38" s="130">
        <v>5000</v>
      </c>
      <c r="E38" s="134">
        <v>0</v>
      </c>
      <c r="F38" s="81">
        <f t="shared" si="8"/>
        <v>5000</v>
      </c>
      <c r="G38" s="134">
        <v>1627</v>
      </c>
      <c r="H38" s="81">
        <f>G38</f>
        <v>1627</v>
      </c>
      <c r="I38" s="134">
        <f t="shared" si="7"/>
        <v>3373</v>
      </c>
    </row>
    <row r="39" spans="2:9" ht="25.5" customHeight="1">
      <c r="B39" s="231" t="s">
        <v>250</v>
      </c>
      <c r="C39" s="232"/>
      <c r="D39" s="75">
        <f aca="true" t="shared" si="9" ref="D39:I39">SUM(D40:D48)</f>
        <v>900000</v>
      </c>
      <c r="E39" s="75">
        <v>0</v>
      </c>
      <c r="F39" s="116">
        <f>D39</f>
        <v>900000</v>
      </c>
      <c r="G39" s="75">
        <f t="shared" si="9"/>
        <v>780000</v>
      </c>
      <c r="H39" s="116">
        <f t="shared" si="2"/>
        <v>780000</v>
      </c>
      <c r="I39" s="75">
        <f t="shared" si="9"/>
        <v>120000</v>
      </c>
    </row>
    <row r="40" spans="2:9" ht="12.75">
      <c r="B40" s="79" t="s">
        <v>251</v>
      </c>
      <c r="C40" s="80"/>
      <c r="D40" s="78">
        <v>0</v>
      </c>
      <c r="E40" s="81">
        <v>0</v>
      </c>
      <c r="F40" s="81">
        <f>D40</f>
        <v>0</v>
      </c>
      <c r="G40" s="81">
        <v>0</v>
      </c>
      <c r="H40" s="81">
        <f t="shared" si="2"/>
        <v>0</v>
      </c>
      <c r="I40" s="81">
        <f t="shared" si="7"/>
        <v>0</v>
      </c>
    </row>
    <row r="41" spans="2:9" ht="12.75">
      <c r="B41" s="79" t="s">
        <v>252</v>
      </c>
      <c r="C41" s="80"/>
      <c r="D41" s="78">
        <v>0</v>
      </c>
      <c r="E41" s="81">
        <v>0</v>
      </c>
      <c r="F41" s="81">
        <f>D41</f>
        <v>0</v>
      </c>
      <c r="G41" s="81">
        <v>0</v>
      </c>
      <c r="H41" s="81">
        <f t="shared" si="2"/>
        <v>0</v>
      </c>
      <c r="I41" s="81">
        <f t="shared" si="7"/>
        <v>0</v>
      </c>
    </row>
    <row r="42" spans="2:9" ht="12.75">
      <c r="B42" s="79" t="s">
        <v>253</v>
      </c>
      <c r="C42" s="80"/>
      <c r="D42" s="78">
        <v>0</v>
      </c>
      <c r="E42" s="81">
        <v>0</v>
      </c>
      <c r="F42" s="81">
        <f>D42</f>
        <v>0</v>
      </c>
      <c r="G42" s="81">
        <v>0</v>
      </c>
      <c r="H42" s="81">
        <f t="shared" si="2"/>
        <v>0</v>
      </c>
      <c r="I42" s="81">
        <f t="shared" si="7"/>
        <v>0</v>
      </c>
    </row>
    <row r="43" spans="2:9" ht="12.75">
      <c r="B43" s="79" t="s">
        <v>254</v>
      </c>
      <c r="C43" s="80"/>
      <c r="D43" s="78">
        <v>900000</v>
      </c>
      <c r="E43" s="81">
        <v>0</v>
      </c>
      <c r="F43" s="81">
        <f>D43</f>
        <v>900000</v>
      </c>
      <c r="G43" s="81">
        <v>780000</v>
      </c>
      <c r="H43" s="81">
        <f t="shared" si="2"/>
        <v>780000</v>
      </c>
      <c r="I43" s="81">
        <f t="shared" si="7"/>
        <v>120000</v>
      </c>
    </row>
    <row r="44" spans="2:9" ht="12.75">
      <c r="B44" s="79" t="s">
        <v>255</v>
      </c>
      <c r="C44" s="80"/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256</v>
      </c>
      <c r="C45" s="80"/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257</v>
      </c>
      <c r="C46" s="80"/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258</v>
      </c>
      <c r="C47" s="80"/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259</v>
      </c>
      <c r="C48" s="80"/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2:9" ht="12.75">
      <c r="B49" s="231" t="s">
        <v>260</v>
      </c>
      <c r="C49" s="232"/>
      <c r="D49" s="78">
        <v>0</v>
      </c>
      <c r="E49" s="75">
        <f>SUM(E50:E58)</f>
        <v>11318</v>
      </c>
      <c r="F49" s="75">
        <f>SUM(F50:F58)</f>
        <v>11318</v>
      </c>
      <c r="G49" s="75">
        <f>SUM(G50:G58)</f>
        <v>11058</v>
      </c>
      <c r="H49" s="75">
        <f>SUM(H50:H58)</f>
        <v>11058</v>
      </c>
      <c r="I49" s="75">
        <f>SUM(I50:I58)</f>
        <v>260</v>
      </c>
    </row>
    <row r="50" spans="2:9" ht="12.75">
      <c r="B50" s="79" t="s">
        <v>261</v>
      </c>
      <c r="C50" s="80"/>
      <c r="D50" s="78">
        <v>0</v>
      </c>
      <c r="E50" s="78">
        <v>11318</v>
      </c>
      <c r="F50" s="78">
        <f>E50</f>
        <v>11318</v>
      </c>
      <c r="G50" s="78">
        <v>11058</v>
      </c>
      <c r="H50" s="78">
        <f>G50</f>
        <v>11058</v>
      </c>
      <c r="I50" s="78">
        <f>F50-H50</f>
        <v>260</v>
      </c>
    </row>
    <row r="51" spans="2:9" ht="12.75">
      <c r="B51" s="79" t="s">
        <v>262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263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264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265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266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267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268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269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270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271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272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273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31" t="s">
        <v>274</v>
      </c>
      <c r="C63" s="232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275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276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277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278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279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280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281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282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283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284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285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286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287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288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289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290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291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292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293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294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295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10" ref="H85:H140">G85</f>
        <v>0</v>
      </c>
      <c r="I85" s="87">
        <f>I86+I104+I94+I114+I124+I134+I138+I147+I151</f>
        <v>0</v>
      </c>
    </row>
    <row r="86" spans="2:9" ht="12.75">
      <c r="B86" s="76" t="s">
        <v>222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10"/>
        <v>0</v>
      </c>
      <c r="I86" s="81">
        <f aca="true" t="shared" si="11" ref="I86:I149">F86-G86</f>
        <v>0</v>
      </c>
    </row>
    <row r="87" spans="2:9" ht="12.75">
      <c r="B87" s="79" t="s">
        <v>223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10"/>
        <v>0</v>
      </c>
      <c r="I87" s="81">
        <f t="shared" si="11"/>
        <v>0</v>
      </c>
    </row>
    <row r="88" spans="2:9" ht="12.75">
      <c r="B88" s="79" t="s">
        <v>224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10"/>
        <v>0</v>
      </c>
      <c r="I88" s="81">
        <f t="shared" si="11"/>
        <v>0</v>
      </c>
    </row>
    <row r="89" spans="2:9" ht="12.75">
      <c r="B89" s="79" t="s">
        <v>225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10"/>
        <v>0</v>
      </c>
      <c r="I89" s="81">
        <f t="shared" si="11"/>
        <v>0</v>
      </c>
    </row>
    <row r="90" spans="2:9" ht="12.75">
      <c r="B90" s="79" t="s">
        <v>226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10"/>
        <v>0</v>
      </c>
      <c r="I90" s="81">
        <f t="shared" si="11"/>
        <v>0</v>
      </c>
    </row>
    <row r="91" spans="2:9" ht="12.75">
      <c r="B91" s="79" t="s">
        <v>227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10"/>
        <v>0</v>
      </c>
      <c r="I91" s="81">
        <f t="shared" si="11"/>
        <v>0</v>
      </c>
    </row>
    <row r="92" spans="2:9" ht="12.75">
      <c r="B92" s="79" t="s">
        <v>228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10"/>
        <v>0</v>
      </c>
      <c r="I92" s="81">
        <f t="shared" si="11"/>
        <v>0</v>
      </c>
    </row>
    <row r="93" spans="2:9" ht="12.75">
      <c r="B93" s="79" t="s">
        <v>229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10"/>
        <v>0</v>
      </c>
      <c r="I93" s="81">
        <f t="shared" si="11"/>
        <v>0</v>
      </c>
    </row>
    <row r="94" spans="2:9" ht="12.75">
      <c r="B94" s="76" t="s">
        <v>230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10"/>
        <v>0</v>
      </c>
      <c r="I94" s="81">
        <f t="shared" si="11"/>
        <v>0</v>
      </c>
    </row>
    <row r="95" spans="2:9" ht="12.75">
      <c r="B95" s="79" t="s">
        <v>231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10"/>
        <v>0</v>
      </c>
      <c r="I95" s="81">
        <f t="shared" si="11"/>
        <v>0</v>
      </c>
    </row>
    <row r="96" spans="2:9" ht="12.75">
      <c r="B96" s="79" t="s">
        <v>232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10"/>
        <v>0</v>
      </c>
      <c r="I96" s="81">
        <f t="shared" si="11"/>
        <v>0</v>
      </c>
    </row>
    <row r="97" spans="2:9" ht="12.75">
      <c r="B97" s="79" t="s">
        <v>233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10"/>
        <v>0</v>
      </c>
      <c r="I97" s="81">
        <f t="shared" si="11"/>
        <v>0</v>
      </c>
    </row>
    <row r="98" spans="2:9" ht="12.75">
      <c r="B98" s="79" t="s">
        <v>234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10"/>
        <v>0</v>
      </c>
      <c r="I98" s="81">
        <f t="shared" si="11"/>
        <v>0</v>
      </c>
    </row>
    <row r="99" spans="2:9" ht="12.75">
      <c r="B99" s="79" t="s">
        <v>235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10"/>
        <v>0</v>
      </c>
      <c r="I99" s="81">
        <f t="shared" si="11"/>
        <v>0</v>
      </c>
    </row>
    <row r="100" spans="2:9" ht="12.75">
      <c r="B100" s="79" t="s">
        <v>236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10"/>
        <v>0</v>
      </c>
      <c r="I100" s="81">
        <f t="shared" si="11"/>
        <v>0</v>
      </c>
    </row>
    <row r="101" spans="2:9" ht="12.75">
      <c r="B101" s="79" t="s">
        <v>237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10"/>
        <v>0</v>
      </c>
      <c r="I101" s="81">
        <f t="shared" si="11"/>
        <v>0</v>
      </c>
    </row>
    <row r="102" spans="2:9" ht="12.75">
      <c r="B102" s="79" t="s">
        <v>238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10"/>
        <v>0</v>
      </c>
      <c r="I102" s="81">
        <f t="shared" si="11"/>
        <v>0</v>
      </c>
    </row>
    <row r="103" spans="2:9" ht="12.75">
      <c r="B103" s="79" t="s">
        <v>239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10"/>
        <v>0</v>
      </c>
      <c r="I103" s="81">
        <f t="shared" si="11"/>
        <v>0</v>
      </c>
    </row>
    <row r="104" spans="2:9" ht="12.75">
      <c r="B104" s="76" t="s">
        <v>240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10"/>
        <v>0</v>
      </c>
      <c r="I104" s="81">
        <f t="shared" si="11"/>
        <v>0</v>
      </c>
    </row>
    <row r="105" spans="2:9" ht="12.75">
      <c r="B105" s="79" t="s">
        <v>241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10"/>
        <v>0</v>
      </c>
      <c r="I105" s="81">
        <f t="shared" si="11"/>
        <v>0</v>
      </c>
    </row>
    <row r="106" spans="2:9" ht="12.75">
      <c r="B106" s="79" t="s">
        <v>242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10"/>
        <v>0</v>
      </c>
      <c r="I106" s="81">
        <f t="shared" si="11"/>
        <v>0</v>
      </c>
    </row>
    <row r="107" spans="2:9" ht="12.75">
      <c r="B107" s="79" t="s">
        <v>243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10"/>
        <v>0</v>
      </c>
      <c r="I107" s="81">
        <f t="shared" si="11"/>
        <v>0</v>
      </c>
    </row>
    <row r="108" spans="2:9" ht="12.75">
      <c r="B108" s="79" t="s">
        <v>244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10"/>
        <v>0</v>
      </c>
      <c r="I108" s="81">
        <f t="shared" si="11"/>
        <v>0</v>
      </c>
    </row>
    <row r="109" spans="2:9" ht="12.75">
      <c r="B109" s="79" t="s">
        <v>245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10"/>
        <v>0</v>
      </c>
      <c r="I109" s="81">
        <f t="shared" si="11"/>
        <v>0</v>
      </c>
    </row>
    <row r="110" spans="2:9" ht="12.75">
      <c r="B110" s="79" t="s">
        <v>246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10"/>
        <v>0</v>
      </c>
      <c r="I110" s="81">
        <f t="shared" si="11"/>
        <v>0</v>
      </c>
    </row>
    <row r="111" spans="2:9" ht="12.75">
      <c r="B111" s="79" t="s">
        <v>247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10"/>
        <v>0</v>
      </c>
      <c r="I111" s="81">
        <f t="shared" si="11"/>
        <v>0</v>
      </c>
    </row>
    <row r="112" spans="2:9" ht="12.75">
      <c r="B112" s="79" t="s">
        <v>248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10"/>
        <v>0</v>
      </c>
      <c r="I112" s="81">
        <f t="shared" si="11"/>
        <v>0</v>
      </c>
    </row>
    <row r="113" spans="2:9" ht="12.75">
      <c r="B113" s="79" t="s">
        <v>249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10"/>
        <v>0</v>
      </c>
      <c r="I113" s="81">
        <f t="shared" si="11"/>
        <v>0</v>
      </c>
    </row>
    <row r="114" spans="2:9" ht="25.5" customHeight="1">
      <c r="B114" s="231" t="s">
        <v>250</v>
      </c>
      <c r="C114" s="232"/>
      <c r="D114" s="78">
        <v>0</v>
      </c>
      <c r="E114" s="78">
        <v>0</v>
      </c>
      <c r="F114" s="78">
        <v>0</v>
      </c>
      <c r="G114" s="78">
        <v>0</v>
      </c>
      <c r="H114" s="81">
        <f t="shared" si="10"/>
        <v>0</v>
      </c>
      <c r="I114" s="81">
        <f t="shared" si="11"/>
        <v>0</v>
      </c>
    </row>
    <row r="115" spans="2:9" ht="12.75">
      <c r="B115" s="79" t="s">
        <v>251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10"/>
        <v>0</v>
      </c>
      <c r="I115" s="81">
        <f t="shared" si="11"/>
        <v>0</v>
      </c>
    </row>
    <row r="116" spans="2:9" ht="12.75">
      <c r="B116" s="79" t="s">
        <v>252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10"/>
        <v>0</v>
      </c>
      <c r="I116" s="81">
        <f t="shared" si="11"/>
        <v>0</v>
      </c>
    </row>
    <row r="117" spans="2:9" ht="12.75">
      <c r="B117" s="79" t="s">
        <v>253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10"/>
        <v>0</v>
      </c>
      <c r="I117" s="81">
        <f t="shared" si="11"/>
        <v>0</v>
      </c>
    </row>
    <row r="118" spans="2:9" ht="12.75">
      <c r="B118" s="79" t="s">
        <v>254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10"/>
        <v>0</v>
      </c>
      <c r="I118" s="81">
        <f t="shared" si="11"/>
        <v>0</v>
      </c>
    </row>
    <row r="119" spans="2:9" ht="12.75">
      <c r="B119" s="79" t="s">
        <v>255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10"/>
        <v>0</v>
      </c>
      <c r="I119" s="81">
        <f t="shared" si="11"/>
        <v>0</v>
      </c>
    </row>
    <row r="120" spans="2:9" ht="12.75">
      <c r="B120" s="79" t="s">
        <v>256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10"/>
        <v>0</v>
      </c>
      <c r="I120" s="81">
        <f t="shared" si="11"/>
        <v>0</v>
      </c>
    </row>
    <row r="121" spans="2:9" ht="12.75">
      <c r="B121" s="79" t="s">
        <v>257</v>
      </c>
      <c r="C121" s="80"/>
      <c r="D121" s="78"/>
      <c r="E121" s="78"/>
      <c r="F121" s="78"/>
      <c r="G121" s="78"/>
      <c r="H121" s="81">
        <f t="shared" si="10"/>
        <v>0</v>
      </c>
      <c r="I121" s="81">
        <f t="shared" si="11"/>
        <v>0</v>
      </c>
    </row>
    <row r="122" spans="2:9" ht="12.75">
      <c r="B122" s="79" t="s">
        <v>258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10"/>
        <v>0</v>
      </c>
      <c r="I122" s="81">
        <f t="shared" si="11"/>
        <v>0</v>
      </c>
    </row>
    <row r="123" spans="2:9" ht="12.75">
      <c r="B123" s="79" t="s">
        <v>259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10"/>
        <v>0</v>
      </c>
      <c r="I123" s="81">
        <f t="shared" si="11"/>
        <v>0</v>
      </c>
    </row>
    <row r="124" spans="2:9" ht="12.75">
      <c r="B124" s="76" t="s">
        <v>260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10"/>
        <v>0</v>
      </c>
      <c r="I124" s="81">
        <f t="shared" si="11"/>
        <v>0</v>
      </c>
    </row>
    <row r="125" spans="2:9" ht="12.75">
      <c r="B125" s="79" t="s">
        <v>261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10"/>
        <v>0</v>
      </c>
      <c r="I125" s="81">
        <f t="shared" si="11"/>
        <v>0</v>
      </c>
    </row>
    <row r="126" spans="2:9" ht="12.75">
      <c r="B126" s="79" t="s">
        <v>262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10"/>
        <v>0</v>
      </c>
      <c r="I126" s="81">
        <f t="shared" si="11"/>
        <v>0</v>
      </c>
    </row>
    <row r="127" spans="2:9" ht="12.75">
      <c r="B127" s="79" t="s">
        <v>263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10"/>
        <v>0</v>
      </c>
      <c r="I127" s="81">
        <f t="shared" si="11"/>
        <v>0</v>
      </c>
    </row>
    <row r="128" spans="2:9" ht="12.75">
      <c r="B128" s="79" t="s">
        <v>264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10"/>
        <v>0</v>
      </c>
      <c r="I128" s="81">
        <f t="shared" si="11"/>
        <v>0</v>
      </c>
    </row>
    <row r="129" spans="2:9" ht="12.75">
      <c r="B129" s="79" t="s">
        <v>265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10"/>
        <v>0</v>
      </c>
      <c r="I129" s="81">
        <f t="shared" si="11"/>
        <v>0</v>
      </c>
    </row>
    <row r="130" spans="2:9" ht="12.75">
      <c r="B130" s="79" t="s">
        <v>266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10"/>
        <v>0</v>
      </c>
      <c r="I130" s="81">
        <f t="shared" si="11"/>
        <v>0</v>
      </c>
    </row>
    <row r="131" spans="2:9" ht="12.75">
      <c r="B131" s="79" t="s">
        <v>267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10"/>
        <v>0</v>
      </c>
      <c r="I131" s="81">
        <f t="shared" si="11"/>
        <v>0</v>
      </c>
    </row>
    <row r="132" spans="2:9" ht="12.75">
      <c r="B132" s="79" t="s">
        <v>268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10"/>
        <v>0</v>
      </c>
      <c r="I132" s="81">
        <f t="shared" si="11"/>
        <v>0</v>
      </c>
    </row>
    <row r="133" spans="2:9" ht="12.75">
      <c r="B133" s="79" t="s">
        <v>269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10"/>
        <v>0</v>
      </c>
      <c r="I133" s="81">
        <f t="shared" si="11"/>
        <v>0</v>
      </c>
    </row>
    <row r="134" spans="2:9" ht="12.75">
      <c r="B134" s="76" t="s">
        <v>270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10"/>
        <v>0</v>
      </c>
      <c r="I134" s="81">
        <f t="shared" si="11"/>
        <v>0</v>
      </c>
    </row>
    <row r="135" spans="2:9" ht="12.75">
      <c r="B135" s="79" t="s">
        <v>271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10"/>
        <v>0</v>
      </c>
      <c r="I135" s="81">
        <f t="shared" si="11"/>
        <v>0</v>
      </c>
    </row>
    <row r="136" spans="2:9" ht="12.75">
      <c r="B136" s="79" t="s">
        <v>272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10"/>
        <v>0</v>
      </c>
      <c r="I136" s="81">
        <f t="shared" si="11"/>
        <v>0</v>
      </c>
    </row>
    <row r="137" spans="2:9" ht="12.75">
      <c r="B137" s="79" t="s">
        <v>273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10"/>
        <v>0</v>
      </c>
      <c r="I137" s="81">
        <f t="shared" si="11"/>
        <v>0</v>
      </c>
    </row>
    <row r="138" spans="2:9" ht="12.75">
      <c r="B138" s="76" t="s">
        <v>274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10"/>
        <v>0</v>
      </c>
      <c r="I138" s="81">
        <f t="shared" si="11"/>
        <v>0</v>
      </c>
    </row>
    <row r="139" spans="2:9" ht="12.75">
      <c r="B139" s="79" t="s">
        <v>275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10"/>
        <v>0</v>
      </c>
      <c r="I139" s="81">
        <f t="shared" si="11"/>
        <v>0</v>
      </c>
    </row>
    <row r="140" spans="2:9" ht="12.75">
      <c r="B140" s="79" t="s">
        <v>276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10"/>
        <v>0</v>
      </c>
      <c r="I140" s="81">
        <f t="shared" si="11"/>
        <v>0</v>
      </c>
    </row>
    <row r="141" spans="2:9" ht="12.75">
      <c r="B141" s="79" t="s">
        <v>277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2" ref="H141:H158">G141</f>
        <v>0</v>
      </c>
      <c r="I141" s="81">
        <f t="shared" si="11"/>
        <v>0</v>
      </c>
    </row>
    <row r="142" spans="2:9" ht="12.75">
      <c r="B142" s="79" t="s">
        <v>278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2"/>
        <v>0</v>
      </c>
      <c r="I142" s="81">
        <f t="shared" si="11"/>
        <v>0</v>
      </c>
    </row>
    <row r="143" spans="2:9" ht="12.75">
      <c r="B143" s="79" t="s">
        <v>279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2"/>
        <v>0</v>
      </c>
      <c r="I143" s="81">
        <f t="shared" si="11"/>
        <v>0</v>
      </c>
    </row>
    <row r="144" spans="2:9" ht="12.75">
      <c r="B144" s="79" t="s">
        <v>280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2"/>
        <v>0</v>
      </c>
      <c r="I144" s="81">
        <f t="shared" si="11"/>
        <v>0</v>
      </c>
    </row>
    <row r="145" spans="2:9" ht="12.75">
      <c r="B145" s="79" t="s">
        <v>281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2"/>
        <v>0</v>
      </c>
      <c r="I145" s="81">
        <f t="shared" si="11"/>
        <v>0</v>
      </c>
    </row>
    <row r="146" spans="2:9" ht="12.75">
      <c r="B146" s="79" t="s">
        <v>282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2"/>
        <v>0</v>
      </c>
      <c r="I146" s="81">
        <f t="shared" si="11"/>
        <v>0</v>
      </c>
    </row>
    <row r="147" spans="2:9" ht="12.75">
      <c r="B147" s="76" t="s">
        <v>283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2"/>
        <v>0</v>
      </c>
      <c r="I147" s="81">
        <f t="shared" si="11"/>
        <v>0</v>
      </c>
    </row>
    <row r="148" spans="2:9" ht="12.75">
      <c r="B148" s="79" t="s">
        <v>284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2"/>
        <v>0</v>
      </c>
      <c r="I148" s="81">
        <f t="shared" si="11"/>
        <v>0</v>
      </c>
    </row>
    <row r="149" spans="2:9" ht="12.75">
      <c r="B149" s="79" t="s">
        <v>285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2"/>
        <v>0</v>
      </c>
      <c r="I149" s="81">
        <f t="shared" si="11"/>
        <v>0</v>
      </c>
    </row>
    <row r="150" spans="2:9" ht="12.75">
      <c r="B150" s="79" t="s">
        <v>286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2"/>
        <v>0</v>
      </c>
      <c r="I150" s="81">
        <f aca="true" t="shared" si="13" ref="I150:I158">F150-G150</f>
        <v>0</v>
      </c>
    </row>
    <row r="151" spans="2:9" ht="12.75">
      <c r="B151" s="76" t="s">
        <v>287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2"/>
        <v>0</v>
      </c>
      <c r="I151" s="81">
        <f t="shared" si="13"/>
        <v>0</v>
      </c>
    </row>
    <row r="152" spans="2:9" ht="12.75">
      <c r="B152" s="79" t="s">
        <v>288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2"/>
        <v>0</v>
      </c>
      <c r="I152" s="81">
        <f t="shared" si="13"/>
        <v>0</v>
      </c>
    </row>
    <row r="153" spans="2:9" ht="12.75">
      <c r="B153" s="79" t="s">
        <v>289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2"/>
        <v>0</v>
      </c>
      <c r="I153" s="81">
        <f t="shared" si="13"/>
        <v>0</v>
      </c>
    </row>
    <row r="154" spans="2:9" ht="12.75">
      <c r="B154" s="79" t="s">
        <v>290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2"/>
        <v>0</v>
      </c>
      <c r="I154" s="81">
        <f t="shared" si="13"/>
        <v>0</v>
      </c>
    </row>
    <row r="155" spans="2:9" ht="12.75">
      <c r="B155" s="79" t="s">
        <v>291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2"/>
        <v>0</v>
      </c>
      <c r="I155" s="81">
        <f t="shared" si="13"/>
        <v>0</v>
      </c>
    </row>
    <row r="156" spans="2:9" ht="12.75">
      <c r="B156" s="79" t="s">
        <v>292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2"/>
        <v>0</v>
      </c>
      <c r="I156" s="81">
        <f t="shared" si="13"/>
        <v>0</v>
      </c>
    </row>
    <row r="157" spans="2:9" ht="12.75">
      <c r="B157" s="79" t="s">
        <v>293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2"/>
        <v>0</v>
      </c>
      <c r="I157" s="81">
        <f t="shared" si="13"/>
        <v>0</v>
      </c>
    </row>
    <row r="158" spans="2:9" ht="12.75">
      <c r="B158" s="79" t="s">
        <v>294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2"/>
        <v>0</v>
      </c>
      <c r="I158" s="81">
        <f t="shared" si="13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296</v>
      </c>
      <c r="C160" s="89"/>
      <c r="D160" s="75">
        <f aca="true" t="shared" si="14" ref="D160:I160">D39+D29+D19+D11+D49</f>
        <v>4734046</v>
      </c>
      <c r="E160" s="75">
        <f t="shared" si="14"/>
        <v>11318</v>
      </c>
      <c r="F160" s="75">
        <f t="shared" si="14"/>
        <v>4745364</v>
      </c>
      <c r="G160" s="75">
        <f t="shared" si="14"/>
        <v>3412302</v>
      </c>
      <c r="H160" s="75">
        <f t="shared" si="14"/>
        <v>3412302</v>
      </c>
      <c r="I160" s="75">
        <f t="shared" si="14"/>
        <v>1333062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93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17" t="s">
        <v>447</v>
      </c>
      <c r="C165" s="217"/>
      <c r="D165" s="2"/>
      <c r="E165" s="2" t="s">
        <v>453</v>
      </c>
    </row>
    <row r="166" spans="2:8" ht="15" customHeight="1">
      <c r="B166" s="224" t="s">
        <v>446</v>
      </c>
      <c r="C166" s="224"/>
      <c r="D166" s="2"/>
      <c r="E166" s="2" t="s">
        <v>122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B165:C165"/>
    <mergeCell ref="B166:C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G93"/>
  <sheetViews>
    <sheetView zoomScale="80" zoomScaleNormal="80" zoomScalePageLayoutView="0" workbookViewId="0" topLeftCell="A1">
      <pane ySplit="9" topLeftCell="A40" activePane="bottomLeft" state="frozen"/>
      <selection pane="topLeft" activeCell="A32" sqref="A32"/>
      <selection pane="bottomLeft" activeCell="A32" sqref="A3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4" t="s">
        <v>120</v>
      </c>
      <c r="B2" s="175"/>
      <c r="C2" s="175"/>
      <c r="D2" s="175"/>
      <c r="E2" s="175"/>
      <c r="F2" s="175"/>
      <c r="G2" s="233"/>
    </row>
    <row r="3" spans="1:7" ht="12.75">
      <c r="A3" s="207" t="s">
        <v>215</v>
      </c>
      <c r="B3" s="208"/>
      <c r="C3" s="208"/>
      <c r="D3" s="208"/>
      <c r="E3" s="208"/>
      <c r="F3" s="208"/>
      <c r="G3" s="234"/>
    </row>
    <row r="4" spans="1:7" ht="12.75">
      <c r="A4" s="207" t="s">
        <v>303</v>
      </c>
      <c r="B4" s="208"/>
      <c r="C4" s="208"/>
      <c r="D4" s="208"/>
      <c r="E4" s="208"/>
      <c r="F4" s="208"/>
      <c r="G4" s="234"/>
    </row>
    <row r="5" spans="1:7" ht="12.75">
      <c r="A5" s="207" t="s">
        <v>458</v>
      </c>
      <c r="B5" s="208"/>
      <c r="C5" s="208"/>
      <c r="D5" s="208"/>
      <c r="E5" s="208"/>
      <c r="F5" s="208"/>
      <c r="G5" s="234"/>
    </row>
    <row r="6" spans="1:7" ht="13.5" thickBot="1">
      <c r="A6" s="210" t="s">
        <v>1</v>
      </c>
      <c r="B6" s="211"/>
      <c r="C6" s="211"/>
      <c r="D6" s="211"/>
      <c r="E6" s="211"/>
      <c r="F6" s="211"/>
      <c r="G6" s="235"/>
    </row>
    <row r="7" spans="1:7" ht="15.75" customHeight="1">
      <c r="A7" s="174" t="s">
        <v>2</v>
      </c>
      <c r="B7" s="225" t="s">
        <v>217</v>
      </c>
      <c r="C7" s="226"/>
      <c r="D7" s="226"/>
      <c r="E7" s="226"/>
      <c r="F7" s="227"/>
      <c r="G7" s="215" t="s">
        <v>218</v>
      </c>
    </row>
    <row r="8" spans="1:7" ht="15.75" customHeight="1" thickBot="1">
      <c r="A8" s="207"/>
      <c r="B8" s="180"/>
      <c r="C8" s="181"/>
      <c r="D8" s="181"/>
      <c r="E8" s="181"/>
      <c r="F8" s="182"/>
      <c r="G8" s="236"/>
    </row>
    <row r="9" spans="1:7" ht="26.25" thickBot="1">
      <c r="A9" s="210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16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304</v>
      </c>
      <c r="B11" s="61">
        <f aca="true" t="shared" si="0" ref="B11:G11">B12+B22+B31+B42</f>
        <v>4734046</v>
      </c>
      <c r="C11" s="61">
        <f t="shared" si="0"/>
        <v>11318</v>
      </c>
      <c r="D11" s="61">
        <f t="shared" si="0"/>
        <v>4745364</v>
      </c>
      <c r="E11" s="61">
        <f t="shared" si="0"/>
        <v>3412303</v>
      </c>
      <c r="F11" s="61">
        <f t="shared" si="0"/>
        <v>3412303</v>
      </c>
      <c r="G11" s="61">
        <f t="shared" si="0"/>
        <v>1333061</v>
      </c>
    </row>
    <row r="12" spans="1:7" ht="12.75">
      <c r="A12" s="104" t="s">
        <v>305</v>
      </c>
      <c r="B12" s="61">
        <f>SUM(B13:B20)</f>
        <v>4734046</v>
      </c>
      <c r="C12" s="61">
        <f>SUM(C13:C20)</f>
        <v>11318</v>
      </c>
      <c r="D12" s="61">
        <f>SUM(D13:D20)</f>
        <v>4745364</v>
      </c>
      <c r="E12" s="61">
        <f>SUM(E13:E20)</f>
        <v>3412303</v>
      </c>
      <c r="F12" s="61">
        <f>SUM(F13:F20)</f>
        <v>3412303</v>
      </c>
      <c r="G12" s="61">
        <f>D12-E12</f>
        <v>1333061</v>
      </c>
    </row>
    <row r="13" spans="1:7" ht="12.75">
      <c r="A13" s="105" t="s">
        <v>306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307</v>
      </c>
      <c r="B14" s="59">
        <v>4734046</v>
      </c>
      <c r="C14" s="59">
        <v>11318</v>
      </c>
      <c r="D14" s="59">
        <f aca="true" t="shared" si="2" ref="D14:D20">B14+C14</f>
        <v>4745364</v>
      </c>
      <c r="E14" s="59">
        <v>3412303</v>
      </c>
      <c r="F14" s="59">
        <f>E14</f>
        <v>3412303</v>
      </c>
      <c r="G14" s="59">
        <f>D14-E14</f>
        <v>1333061</v>
      </c>
    </row>
    <row r="15" spans="1:7" ht="12.75">
      <c r="A15" s="105" t="s">
        <v>308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309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310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311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312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313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314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315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316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317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318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319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320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321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322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323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324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325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326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327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328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329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330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331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332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333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334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335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336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337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305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306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307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308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309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310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311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312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313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314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315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316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317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318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319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320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321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322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323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324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325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326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327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328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329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330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331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332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333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334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335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336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296</v>
      </c>
      <c r="B85" s="61">
        <f aca="true" t="shared" si="11" ref="B85:G85">B11+B48</f>
        <v>4734046</v>
      </c>
      <c r="C85" s="61">
        <f t="shared" si="11"/>
        <v>11318</v>
      </c>
      <c r="D85" s="61">
        <f t="shared" si="11"/>
        <v>4745364</v>
      </c>
      <c r="E85" s="61">
        <f t="shared" si="11"/>
        <v>3412303</v>
      </c>
      <c r="F85" s="61">
        <f t="shared" si="11"/>
        <v>3412303</v>
      </c>
      <c r="G85" s="61">
        <f t="shared" si="11"/>
        <v>1333061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17" t="s">
        <v>448</v>
      </c>
      <c r="B91" s="217"/>
      <c r="C91" s="2"/>
      <c r="D91" s="2" t="s">
        <v>453</v>
      </c>
    </row>
    <row r="92" spans="1:4" ht="13.5">
      <c r="A92" s="224" t="s">
        <v>446</v>
      </c>
      <c r="B92" s="224"/>
      <c r="C92" s="2"/>
      <c r="D92" s="2" t="s">
        <v>122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38"/>
  <sheetViews>
    <sheetView zoomScalePageLayoutView="0" workbookViewId="0" topLeftCell="A1">
      <selection activeCell="D31" sqref="D31"/>
    </sheetView>
  </sheetViews>
  <sheetFormatPr defaultColWidth="11.421875" defaultRowHeight="15"/>
  <cols>
    <col min="1" max="1" width="50.7109375" style="0" customWidth="1"/>
    <col min="3" max="3" width="13.00390625" style="0" customWidth="1"/>
  </cols>
  <sheetData>
    <row r="1" ht="15.75" thickBot="1"/>
    <row r="2" spans="1:7" ht="15">
      <c r="A2" s="237" t="s">
        <v>120</v>
      </c>
      <c r="B2" s="238"/>
      <c r="C2" s="238"/>
      <c r="D2" s="238"/>
      <c r="E2" s="238"/>
      <c r="F2" s="238"/>
      <c r="G2" s="239"/>
    </row>
    <row r="3" spans="1:7" ht="15">
      <c r="A3" s="207" t="s">
        <v>215</v>
      </c>
      <c r="B3" s="208"/>
      <c r="C3" s="208"/>
      <c r="D3" s="208"/>
      <c r="E3" s="208"/>
      <c r="F3" s="208"/>
      <c r="G3" s="234"/>
    </row>
    <row r="4" spans="1:7" ht="15">
      <c r="A4" s="207" t="s">
        <v>432</v>
      </c>
      <c r="B4" s="208"/>
      <c r="C4" s="208"/>
      <c r="D4" s="208"/>
      <c r="E4" s="208"/>
      <c r="F4" s="208"/>
      <c r="G4" s="234"/>
    </row>
    <row r="5" spans="1:7" ht="15">
      <c r="A5" s="207" t="s">
        <v>457</v>
      </c>
      <c r="B5" s="208"/>
      <c r="C5" s="208"/>
      <c r="D5" s="208"/>
      <c r="E5" s="208"/>
      <c r="F5" s="208"/>
      <c r="G5" s="234"/>
    </row>
    <row r="6" spans="1:7" ht="15.75" thickBot="1">
      <c r="A6" s="210" t="s">
        <v>1</v>
      </c>
      <c r="B6" s="211"/>
      <c r="C6" s="211"/>
      <c r="D6" s="211"/>
      <c r="E6" s="211"/>
      <c r="F6" s="211"/>
      <c r="G6" s="235"/>
    </row>
    <row r="7" spans="1:7" ht="15">
      <c r="A7" s="174" t="s">
        <v>2</v>
      </c>
      <c r="B7" s="225" t="s">
        <v>217</v>
      </c>
      <c r="C7" s="226"/>
      <c r="D7" s="226"/>
      <c r="E7" s="226"/>
      <c r="F7" s="227"/>
      <c r="G7" s="215" t="s">
        <v>218</v>
      </c>
    </row>
    <row r="8" spans="1:7" ht="15.75" thickBot="1">
      <c r="A8" s="207"/>
      <c r="B8" s="180"/>
      <c r="C8" s="181"/>
      <c r="D8" s="181"/>
      <c r="E8" s="181"/>
      <c r="F8" s="182"/>
      <c r="G8" s="236"/>
    </row>
    <row r="9" spans="1:7" ht="26.25" thickBot="1">
      <c r="A9" s="210"/>
      <c r="B9" s="167" t="s">
        <v>176</v>
      </c>
      <c r="C9" s="160" t="s">
        <v>219</v>
      </c>
      <c r="D9" s="160" t="s">
        <v>220</v>
      </c>
      <c r="E9" s="160" t="s">
        <v>174</v>
      </c>
      <c r="F9" s="160" t="s">
        <v>193</v>
      </c>
      <c r="G9" s="216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433</v>
      </c>
      <c r="B11" s="61">
        <f>B12+B13+B14+B17+B18+B21</f>
        <v>2631246</v>
      </c>
      <c r="C11" s="61">
        <f>C12+C13+C14+C17+C18+C21</f>
        <v>0</v>
      </c>
      <c r="D11" s="61">
        <f>D12+D13+D14+D17+D18+D21</f>
        <v>2631246</v>
      </c>
      <c r="E11" s="61">
        <f>E12+E13+E14+E17+E18+E21</f>
        <v>1764305</v>
      </c>
      <c r="F11" s="61">
        <f>F12+F13+F14+F17+F18+F21</f>
        <v>1764305</v>
      </c>
      <c r="G11" s="61">
        <f>D11-F11</f>
        <v>866941</v>
      </c>
    </row>
    <row r="12" spans="1:7" ht="15">
      <c r="A12" s="104" t="s">
        <v>434</v>
      </c>
      <c r="B12" s="61">
        <v>2631246</v>
      </c>
      <c r="C12" s="61">
        <v>0</v>
      </c>
      <c r="D12" s="61">
        <f>B12+C12</f>
        <v>2631246</v>
      </c>
      <c r="E12" s="61">
        <v>1764305</v>
      </c>
      <c r="F12" s="61">
        <f>E12</f>
        <v>1764305</v>
      </c>
      <c r="G12" s="61">
        <f>D12-E12</f>
        <v>866941</v>
      </c>
    </row>
    <row r="13" spans="1:7" ht="15">
      <c r="A13" s="104" t="s">
        <v>435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436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437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438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439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440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441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442</v>
      </c>
      <c r="B20" s="59">
        <v>0</v>
      </c>
      <c r="C20" s="59">
        <v>0</v>
      </c>
      <c r="D20" s="59">
        <f>B20+C20</f>
        <v>0</v>
      </c>
      <c r="E20" s="59">
        <f>'FORMATO 6B'!G159</f>
        <v>0</v>
      </c>
      <c r="F20" s="59">
        <v>0</v>
      </c>
      <c r="G20" s="59">
        <f>D20-E20</f>
        <v>0</v>
      </c>
    </row>
    <row r="21" spans="1:7" ht="15">
      <c r="A21" s="104" t="s">
        <v>443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444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434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436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437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438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439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440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441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442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443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445</v>
      </c>
      <c r="B35" s="110">
        <f aca="true" t="shared" si="5" ref="B35:G35">B11+B23</f>
        <v>2631246</v>
      </c>
      <c r="C35" s="110">
        <f t="shared" si="5"/>
        <v>0</v>
      </c>
      <c r="D35" s="110">
        <f t="shared" si="5"/>
        <v>2631246</v>
      </c>
      <c r="E35" s="110">
        <f t="shared" si="5"/>
        <v>1764305</v>
      </c>
      <c r="F35" s="110">
        <f t="shared" si="5"/>
        <v>1764305</v>
      </c>
      <c r="G35" s="110">
        <f t="shared" si="5"/>
        <v>866941</v>
      </c>
    </row>
    <row r="37" spans="1:7" ht="49.5" customHeight="1">
      <c r="A37" s="217" t="s">
        <v>449</v>
      </c>
      <c r="B37" s="217"/>
      <c r="C37" s="170"/>
      <c r="D37" s="217" t="s">
        <v>453</v>
      </c>
      <c r="E37" s="217"/>
      <c r="F37" s="217"/>
      <c r="G37" s="217"/>
    </row>
    <row r="38" spans="1:7" ht="24.75" customHeight="1">
      <c r="A38" s="192" t="s">
        <v>446</v>
      </c>
      <c r="B38" s="192"/>
      <c r="C38" s="172"/>
      <c r="D38" s="193" t="s">
        <v>122</v>
      </c>
      <c r="E38" s="193"/>
      <c r="F38" s="193"/>
      <c r="G38" s="193"/>
    </row>
  </sheetData>
  <sheetProtection/>
  <mergeCells count="12">
    <mergeCell ref="A37:B37"/>
    <mergeCell ref="A38:B38"/>
    <mergeCell ref="D37:G37"/>
    <mergeCell ref="D38:G38"/>
    <mergeCell ref="A2:G2"/>
    <mergeCell ref="A3:G3"/>
    <mergeCell ref="A4:G4"/>
    <mergeCell ref="A5:G5"/>
    <mergeCell ref="A6:G6"/>
    <mergeCell ref="A7:A9"/>
    <mergeCell ref="B7:F8"/>
    <mergeCell ref="G7:G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2022-01-04T21:36:20Z</cp:lastPrinted>
  <dcterms:created xsi:type="dcterms:W3CDTF">2016-10-11T18:36:49Z</dcterms:created>
  <dcterms:modified xsi:type="dcterms:W3CDTF">2022-10-20T22:55:55Z</dcterms:modified>
  <cp:category/>
  <cp:version/>
  <cp:contentType/>
  <cp:contentStatus/>
</cp:coreProperties>
</file>