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<sst xmlns="http://schemas.openxmlformats.org/spreadsheetml/2006/main" count="696" uniqueCount="454">
  <si>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</si>
  <si>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</si>
  <si>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</si>
  <si>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</si>
  <si>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</si>
  <si>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</si>
  <si>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</si>
  <si>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</si>
  <si>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</si>
  <si>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</si>
  <si>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</si>
  <si>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</si>
  <si>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</si>
  <si>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</si>
  <si>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</si>
  <si>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</si>
  <si>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</si>
  <si>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</si>
  <si>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</si>
  <si>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</si>
  <si>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</si>
  <si>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</si>
  <si>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</si>
  <si>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</si>
  <si>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</si>
  <si>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</si>
  <si>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</si>
  <si>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</si>
  <si>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</si>
  <si>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</si>
  <si>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</si>
  <si>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</si>
  <si>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</si>
  <si>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</si>
  <si>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</si>
  <si>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</si>
  <si>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</si>
  <si>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</si>
  <si>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</si>
  <si>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</si>
  <si>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</si>
  <si>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</si>
  <si>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</si>
  <si>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</si>
  <si>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</si>
  <si>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</si>
  <si>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</si>
  <si>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</si>
  <si>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</si>
  <si>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</si>
  <si>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</si>
  <si>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</si>
  <si>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</si>
  <si>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</si>
  <si>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</si>
  <si>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</si>
  <si>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</si>
  <si>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</si>
  <si>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</si>
  <si>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</si>
  <si>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</si>
  <si>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</si>
  <si>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</si>
  <si>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</si>
  <si>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</si>
  <si>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</si>
  <si>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</si>
  <si>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</si>
  <si>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</si>
  <si>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</si>
  <si>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</si>
  <si>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</si>
  <si>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</si>
  <si>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</si>
  <si>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</si>
  <si>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</si>
  <si>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</si>
  <si>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</si>
  <si>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</si>
  <si>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</si>
  <si>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</si>
  <si>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</si>
  <si>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</si>
  <si>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</si>
  <si>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</si>
  <si>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</si>
  <si>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</si>
  <si>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</si>
  <si>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</si>
  <si>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</si>
  <si>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</si>
  <si>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</si>
  <si>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</si>
  <si>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</si>
  <si>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</si>
  <si>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</si>
  <si>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</si>
  <si>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</si>
  <si>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</si>
  <si>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</si>
  <si>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</si>
  <si>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</si>
  <si>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</si>
  <si>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</si>
  <si>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</si>
  <si>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</si>
  <si>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</si>
  <si>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</si>
  <si>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</si>
  <si>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</si>
  <si>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</si>
  <si>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</si>
  <si>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</si>
  <si>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</si>
  <si>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</si>
  <si>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</si>
  <si>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</si>
  <si>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</si>
  <si>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</si>
  <si>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</si>
  <si>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</si>
  <si>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</si>
  <si>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</si>
  <si>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</si>
  <si>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</si>
  <si>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</si>
  <si>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</si>
  <si>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</si>
  <si>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</si>
  <si>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</si>
  <si>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</si>
  <si>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</si>
  <si>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</si>
  <si>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</si>
  <si>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</si>
  <si>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</si>
  <si>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</si>
  <si>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</si>
  <si>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</si>
  <si>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</si>
  <si>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</si>
  <si>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</si>
  <si>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</si>
  <si>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</si>
  <si>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</si>
  <si>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</si>
  <si>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</si>
  <si>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</si>
  <si>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</si>
  <si>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</si>
  <si>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</si>
  <si>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</si>
  <si>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</si>
  <si>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</si>
  <si>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</si>
  <si>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</si>
  <si>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</si>
  <si>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</si>
  <si>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</si>
  <si>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</si>
  <si>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</si>
  <si>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</si>
  <si>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</si>
  <si>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</si>
  <si>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</si>
  <si>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</si>
  <si>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</si>
  <si>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</si>
  <si>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</si>
  <si>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</si>
  <si>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</si>
  <si>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</si>
  <si>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</si>
  <si>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</si>
  <si>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</si>
  <si>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</si>
  <si>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</si>
  <si>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</si>
  <si>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</si>
  <si>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</si>
  <si>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</si>
  <si>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</si>
  <si>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</si>
  <si>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</si>
  <si>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</si>
  <si>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</si>
  <si>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</si>
  <si>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</si>
  <si>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</si>
  <si>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</si>
  <si>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</si>
  <si>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</si>
  <si>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</si>
  <si>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</si>
  <si>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</si>
  <si>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</si>
  <si>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</si>
  <si>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</si>
  <si>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</si>
  <si>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</si>
  <si>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</si>
  <si>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</si>
  <si>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</si>
  <si>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</si>
  <si>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</si>
  <si>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</si>
  <si>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</si>
  <si>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</si>
  <si>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</si>
  <si>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</si>
  <si>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</si>
  <si>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</si>
  <si>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</si>
  <si>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</si>
  <si>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</si>
  <si>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</si>
  <si>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</si>
  <si>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</si>
  <si>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</si>
  <si>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</si>
  <si>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</si>
  <si>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</si>
  <si>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</si>
  <si>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</si>
  <si>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</si>
  <si>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</si>
  <si>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</si>
  <si>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</si>
  <si>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</si>
  <si>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</si>
  <si>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</si>
  <si>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</si>
  <si>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</si>
  <si>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</si>
  <si>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</si>
  <si>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</si>
  <si>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</si>
  <si>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</si>
  <si>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</si>
  <si>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</si>
  <si>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</si>
  <si>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</si>
  <si>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</si>
  <si>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</si>
  <si>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</si>
  <si>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</si>
  <si>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</si>
  <si>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</si>
  <si>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</si>
  <si>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</si>
  <si>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</si>
  <si>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</si>
  <si>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</si>
  <si>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</si>
  <si>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</si>
  <si>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</si>
  <si>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</si>
  <si>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</si>
  <si>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</si>
  <si>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</si>
  <si>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</si>
  <si>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</si>
  <si>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</si>
  <si>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</si>
  <si>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</si>
  <si>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</si>
  <si>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</si>
  <si>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</si>
  <si>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</si>
  <si>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</si>
  <si>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</si>
  <si>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</si>
  <si>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</si>
  <si>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</si>
  <si>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</si>
  <si>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</si>
  <si>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</si>
  <si>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</si>
  <si>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</si>
  <si>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</si>
  <si>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</si>
  <si>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</si>
  <si>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</si>
  <si>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</si>
  <si>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</si>
  <si>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</si>
  <si>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</si>
  <si>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</si>
  <si>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</si>
  <si>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</si>
  <si>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</si>
  <si>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</si>
  <si>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</si>
  <si>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</si>
  <si>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</si>
  <si>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</si>
  <si>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</si>
  <si>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</si>
  <si>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</si>
  <si>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</si>
  <si>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</si>
  <si>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</si>
  <si>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</si>
  <si>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</si>
  <si>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</si>
  <si>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</si>
  <si>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</si>
  <si>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</si>
  <si>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</si>
  <si>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</si>
  <si>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</si>
  <si>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</si>
  <si>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</si>
  <si>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</si>
  <si>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</si>
  <si>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</si>
  <si>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</si>
  <si>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</si>
  <si>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</si>
  <si>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</si>
  <si>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</si>
  <si>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</si>
  <si>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</si>
  <si>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</si>
  <si>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</si>
  <si>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</si>
  <si>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</si>
  <si>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</si>
  <si>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</si>
  <si>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</si>
  <si>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</si>
  <si>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</si>
  <si>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</si>
  <si>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</si>
  <si>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</si>
  <si>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</si>
  <si>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</si>
  <si>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</si>
  <si>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</si>
  <si>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</si>
  <si>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</si>
  <si>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</si>
  <si>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</si>
  <si>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</si>
  <si>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</si>
  <si>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</si>
  <si>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</si>
  <si>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</si>
  <si>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</si>
  <si>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</si>
  <si>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</si>
  <si>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</si>
  <si>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</si>
  <si>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</si>
  <si>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</si>
  <si>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</si>
  <si>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</si>
  <si>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</si>
  <si>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</si>
  <si>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</si>
  <si>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</si>
  <si>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</si>
  <si>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</si>
  <si>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</si>
  <si>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</si>
  <si>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</si>
  <si>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</si>
  <si>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</si>
  <si>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</si>
  <si>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</si>
  <si>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</si>
  <si>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</si>
  <si>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</si>
  <si>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</si>
  <si>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</si>
  <si>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</si>
  <si>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</si>
  <si>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</si>
  <si>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</si>
  <si>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</si>
  <si>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</si>
  <si>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</si>
  <si>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</si>
  <si>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</si>
  <si>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</si>
  <si>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</si>
  <si>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</si>
  <si>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</si>
  <si>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</si>
  <si>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</si>
  <si>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</si>
  <si>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</si>
  <si>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</si>
  <si>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</si>
  <si>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</si>
  <si>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</si>
  <si>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</si>
  <si>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</si>
  <si>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</si>
  <si>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</si>
  <si>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</si>
  <si>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</si>
  <si>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</si>
  <si>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</si>
  <si>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</si>
  <si>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</si>
  <si>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</si>
  <si>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</si>
  <si>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</si>
  <si>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</si>
  <si>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</si>
  <si>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</si>
  <si>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</si>
  <si>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</si>
  <si>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</si>
  <si>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</si>
  <si>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</si>
  <si>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</si>
  <si>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</si>
  <si>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</si>
  <si>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</si>
  <si>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</si>
  <si>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</si>
  <si>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</si>
  <si>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</si>
  <si>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</si>
  <si>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</si>
  <si>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</si>
  <si>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</si>
  <si>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</si>
  <si>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</si>
  <si>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</si>
  <si>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</si>
  <si>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</si>
  <si>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</si>
  <si>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</si>
  <si>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</si>
  <si>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</si>
  <si>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</si>
  <si>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</si>
  <si>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</si>
  <si>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</si>
  <si>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</si>
  <si>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</si>
  <si>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</si>
  <si>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</si>
  <si>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</si>
  <si>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</si>
  <si>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</si>
  <si>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</si>
  <si>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</si>
  <si>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RECTOR</t>
  </si>
  <si>
    <t>LIC. ALEJANDRA HERRERA CARVAJAL</t>
  </si>
  <si>
    <t>ENCARGADA DE SECRETARÍA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</si>
</sst>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34" borderId="11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164" fontId="54" fillId="33" borderId="15" xfId="0" applyNumberFormat="1" applyFont="1" applyFill="1" applyBorder="1" applyAlignment="1">
      <alignment horizontal="center" vertical="center" wrapText="1"/>
    </xf>
    <xf numFmtId="164" fontId="54" fillId="33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4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4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5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8" fillId="33" borderId="11" xfId="0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vertical="center"/>
    </xf>
    <xf numFmtId="164" fontId="48" fillId="33" borderId="18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21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8" fillId="33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2"/>
    </xf>
    <xf numFmtId="164" fontId="45" fillId="0" borderId="21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8" fillId="33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23" xfId="0" applyFont="1" applyFill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54" fillId="33" borderId="14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vertical="center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/>
    </xf>
    <xf numFmtId="164" fontId="48" fillId="33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66" sqref="J6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121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17165098</v>
      </c>
      <c r="D9" s="6">
        <v>19380641</v>
      </c>
      <c r="E9" s="8" t="s">
        <v>8</v>
      </c>
      <c r="F9" s="6">
        <f>SUM(F10:F18)</f>
        <v>7297223.93</v>
      </c>
      <c r="G9" s="6">
        <v>3376835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6112115</v>
      </c>
      <c r="G10" s="6">
        <v>2598682</v>
      </c>
    </row>
    <row r="11" spans="2:7" ht="12.75">
      <c r="B11" s="9" t="s">
        <v>11</v>
      </c>
      <c r="C11" s="6">
        <v>17165098</v>
      </c>
      <c r="D11" s="6">
        <v>19380641</v>
      </c>
      <c r="E11" s="10" t="s">
        <v>12</v>
      </c>
      <c r="F11" s="6">
        <v>1.93</v>
      </c>
      <c r="G11" s="6">
        <v>71247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1035114</v>
      </c>
      <c r="G16" s="6">
        <v>543613</v>
      </c>
    </row>
    <row r="17" spans="2:7" ht="12.75">
      <c r="B17" s="7" t="s">
        <v>23</v>
      </c>
      <c r="C17" s="6">
        <f>SUM(C18:C24)</f>
        <v>71736</v>
      </c>
      <c r="D17" s="6">
        <v>120719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149993</v>
      </c>
      <c r="G18" s="6">
        <v>163293</v>
      </c>
    </row>
    <row r="19" spans="2:7" ht="12.75">
      <c r="B19" s="9" t="s">
        <v>27</v>
      </c>
      <c r="C19" s="6">
        <v>0</v>
      </c>
      <c r="D19" s="6">
        <v>44100</v>
      </c>
      <c r="E19" s="8" t="s">
        <v>28</v>
      </c>
      <c r="F19" s="6">
        <f>SUM(F20:F22)</f>
        <v>0</v>
      </c>
      <c r="G19" s="6">
        <v>0</v>
      </c>
    </row>
    <row r="20" spans="2:7" ht="12.75">
      <c r="B20" s="9" t="s">
        <v>29</v>
      </c>
      <c r="C20" s="6">
        <v>71736</v>
      </c>
      <c r="D20" s="6">
        <v>76619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60714</v>
      </c>
      <c r="D25" s="6">
        <v>0.05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60714</v>
      </c>
      <c r="D26" s="6">
        <v>0.05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f>SUM(F32:F37)</f>
        <v>0</v>
      </c>
      <c r="G31" s="6">
        <v>2736309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2736309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f>SUM(F39:F41)</f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589</v>
      </c>
      <c r="D41" s="6">
        <v>1049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589</v>
      </c>
      <c r="D42" s="6">
        <v>1049</v>
      </c>
      <c r="E42" s="8" t="s">
        <v>74</v>
      </c>
      <c r="F42" s="6">
        <f>SUM(F43:F45)</f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17298137</v>
      </c>
      <c r="D47" s="6">
        <v>19502409.05</v>
      </c>
      <c r="E47" s="5" t="s">
        <v>82</v>
      </c>
      <c r="F47" s="6">
        <f>F9+F19+F23+F26+F27+F31+F38+F42</f>
        <v>7297223.93</v>
      </c>
      <c r="G47" s="6">
        <v>6113144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32082</v>
      </c>
      <c r="D51" s="6">
        <v>29832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332015868</v>
      </c>
      <c r="D52" s="6">
        <v>311993748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141160424</v>
      </c>
      <c r="D53" s="6">
        <v>137618132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670832</v>
      </c>
      <c r="D54" s="6">
        <v>670832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-120804832</v>
      </c>
      <c r="D55" s="6">
        <v>-120803435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7297223.93</v>
      </c>
      <c r="G59" s="6">
        <v>6113144</v>
      </c>
    </row>
    <row r="60" spans="2:7" ht="25.5">
      <c r="B60" s="3" t="s">
        <v>102</v>
      </c>
      <c r="C60" s="6">
        <f>SUM(C50:C58)</f>
        <v>353074374</v>
      </c>
      <c r="D60" s="6">
        <v>329509109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370372511</v>
      </c>
      <c r="D62" s="6">
        <v>349011518.05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</v>
      </c>
      <c r="G63" s="6">
        <v>391903739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</v>
      </c>
      <c r="G66" s="6">
        <v>391903739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-52178728</v>
      </c>
      <c r="G68" s="6">
        <v>-49005365</v>
      </c>
    </row>
    <row r="69" spans="2:7" ht="12.75">
      <c r="B69" s="7"/>
      <c r="C69" s="6"/>
      <c r="D69" s="6"/>
      <c r="E69" s="8" t="s">
        <v>110</v>
      </c>
      <c r="F69" s="6">
        <v>5886886</v>
      </c>
      <c r="G69" s="6">
        <v>-2019086</v>
      </c>
    </row>
    <row r="70" spans="2:7" ht="12.75">
      <c r="B70" s="7"/>
      <c r="C70" s="6"/>
      <c r="D70" s="6"/>
      <c r="E70" s="8" t="s">
        <v>111</v>
      </c>
      <c r="F70" s="6">
        <v>14393721</v>
      </c>
      <c r="G70" s="6">
        <v>25471659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-72459335</v>
      </c>
      <c r="G73" s="6">
        <v>-72457938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363075287</v>
      </c>
      <c r="G79" s="6">
        <v>342898374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370372510.93</v>
      </c>
      <c r="G81" s="6">
        <v>349011518</v>
      </c>
    </row>
    <row r="82" spans="2:7" ht="13.5" thickBot="1">
      <c r="B82" s="13"/>
      <c r="C82" s="14"/>
      <c r="D82" s="14"/>
      <c r="E82" s="15"/>
      <c r="F82" s="16"/>
      <c r="G82" s="16"/>
    </row>
    <row r="88" spans="2:6" ht="12.75">
      <c r="B88" s="156" t="s">
        <v>450</v>
      </c>
      <c r="C88" s="156"/>
      <c r="D88" s="156"/>
      <c r="E88" s="171" t="s">
        <v>452</v>
      </c>
      <c r="F88" s="171"/>
    </row>
    <row r="89" spans="2:6" ht="12.75">
      <c r="B89" s="156" t="s">
        <v>451</v>
      </c>
      <c r="C89" s="156"/>
      <c r="D89" s="156"/>
      <c r="E89" s="171" t="s">
        <v>453</v>
      </c>
      <c r="F89" s="171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" sqref="L2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4" t="s">
        <v>120</v>
      </c>
      <c r="C2" s="175"/>
      <c r="D2" s="175"/>
      <c r="E2" s="175"/>
      <c r="F2" s="175"/>
      <c r="G2" s="175"/>
      <c r="H2" s="175"/>
      <c r="I2" s="176"/>
    </row>
    <row r="3" spans="2:9" ht="13.5" thickBot="1">
      <c r="B3" s="177" t="s">
        <v>124</v>
      </c>
      <c r="C3" s="178"/>
      <c r="D3" s="178"/>
      <c r="E3" s="178"/>
      <c r="F3" s="178"/>
      <c r="G3" s="178"/>
      <c r="H3" s="178"/>
      <c r="I3" s="179"/>
    </row>
    <row r="4" spans="2:9" ht="13.5" thickBot="1">
      <c r="B4" s="177" t="s">
        <v>125</v>
      </c>
      <c r="C4" s="178"/>
      <c r="D4" s="178"/>
      <c r="E4" s="178"/>
      <c r="F4" s="178"/>
      <c r="G4" s="178"/>
      <c r="H4" s="178"/>
      <c r="I4" s="179"/>
    </row>
    <row r="5" spans="2:9" ht="13.5" thickBot="1">
      <c r="B5" s="177" t="s">
        <v>1</v>
      </c>
      <c r="C5" s="178"/>
      <c r="D5" s="178"/>
      <c r="E5" s="178"/>
      <c r="F5" s="178"/>
      <c r="G5" s="178"/>
      <c r="H5" s="178"/>
      <c r="I5" s="179"/>
    </row>
    <row r="6" spans="2:9" ht="76.5">
      <c r="B6" s="40" t="s">
        <v>126</v>
      </c>
      <c r="C6" s="40" t="s">
        <v>127</v>
      </c>
      <c r="D6" s="40" t="s">
        <v>128</v>
      </c>
      <c r="E6" s="40" t="s">
        <v>129</v>
      </c>
      <c r="F6" s="40" t="s">
        <v>130</v>
      </c>
      <c r="G6" s="40" t="s">
        <v>131</v>
      </c>
      <c r="H6" s="40" t="s">
        <v>132</v>
      </c>
      <c r="I6" s="40" t="s">
        <v>133</v>
      </c>
    </row>
    <row r="7" spans="2:9" ht="13.5" thickBot="1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139</v>
      </c>
      <c r="H7" s="41" t="s">
        <v>140</v>
      </c>
      <c r="I7" s="41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151</v>
      </c>
      <c r="C17" s="22">
        <v>6113144.02</v>
      </c>
      <c r="D17" s="25">
        <v>127220408</v>
      </c>
      <c r="E17" s="25">
        <v>126036327.61</v>
      </c>
      <c r="F17" s="25"/>
      <c r="G17" s="26">
        <f>C17+D17-E17</f>
        <v>7297224.409999996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11" ht="12.75" customHeight="1">
      <c r="B19" s="28" t="s">
        <v>152</v>
      </c>
      <c r="C19" s="22">
        <f>C8+C17</f>
        <v>6113144.02</v>
      </c>
      <c r="D19" s="22">
        <f aca="true" t="shared" si="3" ref="D19:I19">D8+D17</f>
        <v>127220408</v>
      </c>
      <c r="E19" s="22">
        <f t="shared" si="3"/>
        <v>126036327.61</v>
      </c>
      <c r="F19" s="22">
        <f t="shared" si="3"/>
        <v>0</v>
      </c>
      <c r="G19" s="22">
        <f t="shared" si="3"/>
        <v>7297224.409999996</v>
      </c>
      <c r="H19" s="22">
        <f t="shared" si="3"/>
        <v>0</v>
      </c>
      <c r="I19" s="22">
        <f t="shared" si="3"/>
        <v>0</v>
      </c>
      <c r="K19" s="34"/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80" t="s">
        <v>161</v>
      </c>
      <c r="C31" s="180"/>
      <c r="D31" s="180"/>
      <c r="E31" s="180"/>
      <c r="F31" s="180"/>
      <c r="G31" s="180"/>
      <c r="H31" s="180"/>
      <c r="I31" s="180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72" t="s">
        <v>163</v>
      </c>
      <c r="C34" s="172" t="s">
        <v>164</v>
      </c>
      <c r="D34" s="172" t="s">
        <v>165</v>
      </c>
      <c r="E34" s="42" t="s">
        <v>166</v>
      </c>
      <c r="F34" s="172" t="s">
        <v>167</v>
      </c>
      <c r="G34" s="42" t="s">
        <v>168</v>
      </c>
      <c r="H34" s="34"/>
      <c r="I34" s="34"/>
    </row>
    <row r="35" spans="2:9" ht="15.75" customHeight="1" thickBot="1">
      <c r="B35" s="173"/>
      <c r="C35" s="173"/>
      <c r="D35" s="173"/>
      <c r="E35" s="43" t="s">
        <v>169</v>
      </c>
      <c r="F35" s="173"/>
      <c r="G35" s="43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6" spans="2:7" ht="12.75">
      <c r="B46" s="156" t="s">
        <v>450</v>
      </c>
      <c r="C46" s="157"/>
      <c r="D46" s="157"/>
      <c r="E46" s="157"/>
      <c r="F46" s="171" t="s">
        <v>452</v>
      </c>
      <c r="G46" s="171"/>
    </row>
    <row r="47" spans="2:8" ht="12.75">
      <c r="B47" s="156" t="s">
        <v>451</v>
      </c>
      <c r="C47" s="157"/>
      <c r="D47" s="157"/>
      <c r="E47" s="171" t="s">
        <v>453</v>
      </c>
      <c r="F47" s="171"/>
      <c r="G47" s="171"/>
      <c r="H47" s="171"/>
    </row>
  </sheetData>
  <sheetProtection/>
  <mergeCells count="11">
    <mergeCell ref="C34:C35"/>
    <mergeCell ref="D34:D35"/>
    <mergeCell ref="F34:F35"/>
    <mergeCell ref="F46:G46"/>
    <mergeCell ref="E47:H47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I29" sqref="I29:K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4" t="s">
        <v>120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15.75" thickBot="1">
      <c r="B3" s="177" t="s">
        <v>175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15.75" thickBot="1">
      <c r="B4" s="177" t="s">
        <v>125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5.75" thickBot="1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102">
      <c r="B6" s="51" t="s">
        <v>176</v>
      </c>
      <c r="C6" s="52" t="s">
        <v>177</v>
      </c>
      <c r="D6" s="52" t="s">
        <v>178</v>
      </c>
      <c r="E6" s="52" t="s">
        <v>179</v>
      </c>
      <c r="F6" s="52" t="s">
        <v>180</v>
      </c>
      <c r="G6" s="52" t="s">
        <v>181</v>
      </c>
      <c r="H6" s="52" t="s">
        <v>182</v>
      </c>
      <c r="I6" s="52" t="s">
        <v>183</v>
      </c>
      <c r="J6" s="52" t="s">
        <v>184</v>
      </c>
      <c r="K6" s="52" t="s">
        <v>185</v>
      </c>
      <c r="L6" s="52" t="s">
        <v>186</v>
      </c>
    </row>
    <row r="7" spans="2:12" ht="15.75" thickBot="1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187</v>
      </c>
      <c r="H7" s="41" t="s">
        <v>140</v>
      </c>
      <c r="I7" s="41" t="s">
        <v>141</v>
      </c>
      <c r="J7" s="41" t="s">
        <v>188</v>
      </c>
      <c r="K7" s="41" t="s">
        <v>189</v>
      </c>
      <c r="L7" s="41" t="s">
        <v>190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7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8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7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8" spans="3:11" ht="15">
      <c r="C28" s="158"/>
      <c r="D28" s="156" t="s">
        <v>450</v>
      </c>
      <c r="E28" s="158"/>
      <c r="F28" s="158"/>
      <c r="G28" s="158"/>
      <c r="H28" s="158"/>
      <c r="I28" s="171" t="s">
        <v>452</v>
      </c>
      <c r="J28" s="171"/>
      <c r="K28" s="171"/>
    </row>
    <row r="29" spans="3:12" ht="15">
      <c r="C29" s="158"/>
      <c r="D29" s="156" t="s">
        <v>451</v>
      </c>
      <c r="E29" s="158"/>
      <c r="F29" s="158"/>
      <c r="G29" s="158"/>
      <c r="H29" s="158"/>
      <c r="I29" s="171" t="s">
        <v>453</v>
      </c>
      <c r="J29" s="171"/>
      <c r="K29" s="171"/>
      <c r="L29" s="161"/>
    </row>
  </sheetData>
  <sheetProtection/>
  <mergeCells count="6">
    <mergeCell ref="B2:L2"/>
    <mergeCell ref="B3:L3"/>
    <mergeCell ref="B4:L4"/>
    <mergeCell ref="B5:L5"/>
    <mergeCell ref="I28:K28"/>
    <mergeCell ref="I29:K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2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81" t="s">
        <v>202</v>
      </c>
      <c r="C3" s="182"/>
      <c r="D3" s="182"/>
      <c r="E3" s="183"/>
    </row>
    <row r="4" spans="2:5" ht="12.75">
      <c r="B4" s="181" t="s">
        <v>125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53"/>
      <c r="C6" s="53"/>
      <c r="D6" s="53"/>
      <c r="E6" s="53"/>
    </row>
    <row r="7" spans="2:5" ht="12.75">
      <c r="B7" s="187" t="s">
        <v>2</v>
      </c>
      <c r="C7" s="80" t="s">
        <v>203</v>
      </c>
      <c r="D7" s="189" t="s">
        <v>204</v>
      </c>
      <c r="E7" s="80" t="s">
        <v>205</v>
      </c>
    </row>
    <row r="8" spans="2:5" ht="13.5" thickBot="1">
      <c r="B8" s="188"/>
      <c r="C8" s="18" t="s">
        <v>206</v>
      </c>
      <c r="D8" s="190"/>
      <c r="E8" s="18" t="s">
        <v>207</v>
      </c>
    </row>
    <row r="9" spans="2:5" ht="12.75">
      <c r="B9" s="54" t="s">
        <v>208</v>
      </c>
      <c r="C9" s="55">
        <f>SUM(C10:C12)</f>
        <v>112851628</v>
      </c>
      <c r="D9" s="55">
        <f>SUM(D10:D12)</f>
        <v>94447191.52</v>
      </c>
      <c r="E9" s="55">
        <f>SUM(E10:E12)</f>
        <v>94447191.52</v>
      </c>
    </row>
    <row r="10" spans="2:5" ht="12.75">
      <c r="B10" s="56" t="s">
        <v>209</v>
      </c>
      <c r="C10" s="57">
        <v>112851628</v>
      </c>
      <c r="D10" s="57">
        <v>94447191.52</v>
      </c>
      <c r="E10" s="57">
        <v>94447191.52</v>
      </c>
    </row>
    <row r="11" spans="2:5" ht="12.75">
      <c r="B11" s="56" t="s">
        <v>210</v>
      </c>
      <c r="C11" s="57">
        <v>0</v>
      </c>
      <c r="D11" s="57">
        <v>0</v>
      </c>
      <c r="E11" s="57">
        <v>0</v>
      </c>
    </row>
    <row r="12" spans="2:5" ht="12.75">
      <c r="B12" s="56" t="s">
        <v>211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212</v>
      </c>
      <c r="C14" s="55">
        <f>SUM(C15:C16)</f>
        <v>112851628</v>
      </c>
      <c r="D14" s="55">
        <f>SUM(D15:D16)</f>
        <v>91607107.67</v>
      </c>
      <c r="E14" s="55">
        <f>SUM(E15:E16)</f>
        <v>85421689.45</v>
      </c>
    </row>
    <row r="15" spans="2:5" ht="12.75">
      <c r="B15" s="56" t="s">
        <v>213</v>
      </c>
      <c r="C15" s="57">
        <v>112851628</v>
      </c>
      <c r="D15" s="57">
        <v>91607107.67</v>
      </c>
      <c r="E15" s="57">
        <v>85421689.45</v>
      </c>
    </row>
    <row r="16" spans="2:5" ht="12.75">
      <c r="B16" s="56" t="s">
        <v>214</v>
      </c>
      <c r="C16" s="57"/>
      <c r="D16" s="57"/>
      <c r="E16" s="57"/>
    </row>
    <row r="17" spans="2:5" ht="12.75">
      <c r="B17" s="58"/>
      <c r="C17" s="57"/>
      <c r="D17" s="57"/>
      <c r="E17" s="57"/>
    </row>
    <row r="18" spans="2:5" ht="12.75">
      <c r="B18" s="54" t="s">
        <v>215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216</v>
      </c>
      <c r="C19" s="59"/>
      <c r="D19" s="57"/>
      <c r="E19" s="57"/>
    </row>
    <row r="20" spans="2:5" ht="12.75">
      <c r="B20" s="56" t="s">
        <v>217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218</v>
      </c>
      <c r="C22" s="55">
        <f>C9-C14+C18</f>
        <v>0</v>
      </c>
      <c r="D22" s="54">
        <f>D9-D14+D18</f>
        <v>2840083.849999994</v>
      </c>
      <c r="E22" s="54">
        <f>E9-E14+E18</f>
        <v>9025502.069999993</v>
      </c>
    </row>
    <row r="23" spans="2:5" ht="12.75">
      <c r="B23" s="54"/>
      <c r="C23" s="57"/>
      <c r="D23" s="58"/>
      <c r="E23" s="58"/>
    </row>
    <row r="24" spans="2:5" ht="12.75">
      <c r="B24" s="54" t="s">
        <v>219</v>
      </c>
      <c r="C24" s="55">
        <f>C22-C12</f>
        <v>0</v>
      </c>
      <c r="D24" s="54">
        <f>D22-D12</f>
        <v>2840083.849999994</v>
      </c>
      <c r="E24" s="54">
        <f>E22-E12</f>
        <v>9025502.069999993</v>
      </c>
    </row>
    <row r="25" spans="2:5" ht="12.75">
      <c r="B25" s="54"/>
      <c r="C25" s="57"/>
      <c r="D25" s="58"/>
      <c r="E25" s="58"/>
    </row>
    <row r="26" spans="2:5" ht="25.5">
      <c r="B26" s="54" t="s">
        <v>220</v>
      </c>
      <c r="C26" s="55">
        <f>C24-C18</f>
        <v>0</v>
      </c>
      <c r="D26" s="55">
        <f>D24-D18</f>
        <v>2840083.849999994</v>
      </c>
      <c r="E26" s="55">
        <f>E24-E18</f>
        <v>9025502.069999993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97"/>
      <c r="C28" s="197"/>
      <c r="D28" s="197"/>
      <c r="E28" s="197"/>
    </row>
    <row r="29" spans="2:5" ht="13.5" thickBot="1">
      <c r="B29" s="81" t="s">
        <v>221</v>
      </c>
      <c r="C29" s="82" t="s">
        <v>222</v>
      </c>
      <c r="D29" s="82" t="s">
        <v>204</v>
      </c>
      <c r="E29" s="82" t="s">
        <v>223</v>
      </c>
    </row>
    <row r="30" spans="2:5" ht="12.75">
      <c r="B30" s="62"/>
      <c r="C30" s="57"/>
      <c r="D30" s="57"/>
      <c r="E30" s="57"/>
    </row>
    <row r="31" spans="2:5" ht="12.75">
      <c r="B31" s="54" t="s">
        <v>224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225</v>
      </c>
      <c r="C32" s="57"/>
      <c r="D32" s="58"/>
      <c r="E32" s="58"/>
    </row>
    <row r="33" spans="2:5" ht="12.75">
      <c r="B33" s="56" t="s">
        <v>226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227</v>
      </c>
      <c r="C35" s="55">
        <f>C26-C31</f>
        <v>0</v>
      </c>
      <c r="D35" s="55">
        <f>D26-D31</f>
        <v>2840083.849999994</v>
      </c>
      <c r="E35" s="55">
        <f>E26-E31</f>
        <v>9025502.069999993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91" t="s">
        <v>221</v>
      </c>
      <c r="C38" s="193" t="s">
        <v>228</v>
      </c>
      <c r="D38" s="195" t="s">
        <v>204</v>
      </c>
      <c r="E38" s="83" t="s">
        <v>205</v>
      </c>
    </row>
    <row r="39" spans="2:5" ht="13.5" thickBot="1">
      <c r="B39" s="192"/>
      <c r="C39" s="194"/>
      <c r="D39" s="196"/>
      <c r="E39" s="84" t="s">
        <v>223</v>
      </c>
    </row>
    <row r="40" spans="2:5" ht="12.75">
      <c r="B40" s="66"/>
      <c r="C40" s="67"/>
      <c r="D40" s="67"/>
      <c r="E40" s="67"/>
    </row>
    <row r="41" spans="2:5" ht="12.75">
      <c r="B41" s="68" t="s">
        <v>229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230</v>
      </c>
      <c r="C42" s="67"/>
      <c r="D42" s="71"/>
      <c r="E42" s="71"/>
    </row>
    <row r="43" spans="2:5" ht="12.75">
      <c r="B43" s="70" t="s">
        <v>231</v>
      </c>
      <c r="C43" s="67"/>
      <c r="D43" s="71"/>
      <c r="E43" s="71"/>
    </row>
    <row r="44" spans="2:5" ht="12.75">
      <c r="B44" s="68" t="s">
        <v>232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233</v>
      </c>
      <c r="C45" s="67"/>
      <c r="D45" s="71"/>
      <c r="E45" s="71"/>
    </row>
    <row r="46" spans="2:5" ht="12.75">
      <c r="B46" s="70" t="s">
        <v>234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235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91" t="s">
        <v>221</v>
      </c>
      <c r="C51" s="83" t="s">
        <v>203</v>
      </c>
      <c r="D51" s="195" t="s">
        <v>204</v>
      </c>
      <c r="E51" s="83" t="s">
        <v>205</v>
      </c>
    </row>
    <row r="52" spans="2:5" ht="13.5" thickBot="1">
      <c r="B52" s="192"/>
      <c r="C52" s="84" t="s">
        <v>222</v>
      </c>
      <c r="D52" s="196"/>
      <c r="E52" s="84" t="s">
        <v>223</v>
      </c>
    </row>
    <row r="53" spans="2:5" ht="12.75">
      <c r="B53" s="66"/>
      <c r="C53" s="67"/>
      <c r="D53" s="67"/>
      <c r="E53" s="67"/>
    </row>
    <row r="54" spans="2:5" ht="12.75">
      <c r="B54" s="71" t="s">
        <v>236</v>
      </c>
      <c r="C54" s="67">
        <f>C10</f>
        <v>112851628</v>
      </c>
      <c r="D54" s="71">
        <f>D10</f>
        <v>94447191.52</v>
      </c>
      <c r="E54" s="71">
        <f>E10</f>
        <v>94447191.52</v>
      </c>
    </row>
    <row r="55" spans="2:5" ht="12.75">
      <c r="B55" s="71"/>
      <c r="C55" s="67"/>
      <c r="D55" s="71"/>
      <c r="E55" s="71"/>
    </row>
    <row r="56" spans="2:5" ht="12.75">
      <c r="B56" s="74" t="s">
        <v>237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230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233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213</v>
      </c>
      <c r="C60" s="67">
        <f>C15</f>
        <v>112851628</v>
      </c>
      <c r="D60" s="67">
        <f>D15</f>
        <v>91607107.67</v>
      </c>
      <c r="E60" s="67">
        <f>E15</f>
        <v>85421689.45</v>
      </c>
    </row>
    <row r="61" spans="2:5" ht="12.75">
      <c r="B61" s="75"/>
      <c r="C61" s="67"/>
      <c r="D61" s="67"/>
      <c r="E61" s="67"/>
    </row>
    <row r="62" spans="2:5" ht="12.75">
      <c r="B62" s="75" t="s">
        <v>216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238</v>
      </c>
      <c r="C64" s="69">
        <f>C54+C56-C60+C62</f>
        <v>0</v>
      </c>
      <c r="D64" s="68">
        <f>D54+D56-D60+D62</f>
        <v>2840083.849999994</v>
      </c>
      <c r="E64" s="68">
        <f>E54+E56-E60+E62</f>
        <v>9025502.069999993</v>
      </c>
    </row>
    <row r="65" spans="2:5" ht="12.75">
      <c r="B65" s="77"/>
      <c r="C65" s="69"/>
      <c r="D65" s="68"/>
      <c r="E65" s="68"/>
    </row>
    <row r="66" spans="2:5" ht="25.5">
      <c r="B66" s="78" t="s">
        <v>239</v>
      </c>
      <c r="C66" s="69">
        <f>C64-C56</f>
        <v>0</v>
      </c>
      <c r="D66" s="68">
        <f>D64-D56</f>
        <v>2840083.849999994</v>
      </c>
      <c r="E66" s="68">
        <f>E64-E56</f>
        <v>9025502.069999993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91" t="s">
        <v>221</v>
      </c>
      <c r="C69" s="193" t="s">
        <v>228</v>
      </c>
      <c r="D69" s="195" t="s">
        <v>204</v>
      </c>
      <c r="E69" s="83" t="s">
        <v>205</v>
      </c>
    </row>
    <row r="70" spans="2:5" ht="13.5" thickBot="1">
      <c r="B70" s="192"/>
      <c r="C70" s="194"/>
      <c r="D70" s="196"/>
      <c r="E70" s="84" t="s">
        <v>223</v>
      </c>
    </row>
    <row r="71" spans="2:5" ht="12.75">
      <c r="B71" s="66"/>
      <c r="C71" s="67"/>
      <c r="D71" s="67"/>
      <c r="E71" s="67"/>
    </row>
    <row r="72" spans="2:5" ht="12.75">
      <c r="B72" s="71" t="s">
        <v>210</v>
      </c>
      <c r="C72" s="67">
        <f>C11</f>
        <v>0</v>
      </c>
      <c r="D72" s="71">
        <f>D11</f>
        <v>0</v>
      </c>
      <c r="E72" s="71">
        <f>E11</f>
        <v>0</v>
      </c>
    </row>
    <row r="73" spans="2:5" ht="12.75">
      <c r="B73" s="71"/>
      <c r="C73" s="67"/>
      <c r="D73" s="71"/>
      <c r="E73" s="71"/>
    </row>
    <row r="74" spans="2:5" ht="25.5">
      <c r="B74" s="79" t="s">
        <v>240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231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234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241</v>
      </c>
      <c r="C78" s="67">
        <f>C16</f>
        <v>0</v>
      </c>
      <c r="D78" s="67">
        <f>D16</f>
        <v>0</v>
      </c>
      <c r="E78" s="67">
        <f>E16</f>
        <v>0</v>
      </c>
    </row>
    <row r="79" spans="2:5" ht="12.75">
      <c r="B79" s="75"/>
      <c r="C79" s="67"/>
      <c r="D79" s="67"/>
      <c r="E79" s="67"/>
    </row>
    <row r="80" spans="2:5" ht="12.75">
      <c r="B80" s="75" t="s">
        <v>217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242</v>
      </c>
      <c r="C82" s="69">
        <f>C72+C74-C78+C80</f>
        <v>0</v>
      </c>
      <c r="D82" s="68">
        <f>D72+D74-D78+D80</f>
        <v>0</v>
      </c>
      <c r="E82" s="68">
        <f>E72+E74-E78+E80</f>
        <v>0</v>
      </c>
    </row>
    <row r="83" spans="2:5" ht="12.75">
      <c r="B83" s="77"/>
      <c r="C83" s="69"/>
      <c r="D83" s="68"/>
      <c r="E83" s="68"/>
    </row>
    <row r="84" spans="2:5" ht="25.5">
      <c r="B84" s="78" t="s">
        <v>243</v>
      </c>
      <c r="C84" s="69">
        <f>C82-C74</f>
        <v>0</v>
      </c>
      <c r="D84" s="68">
        <f>D82-D74</f>
        <v>0</v>
      </c>
      <c r="E84" s="68">
        <f>E82-E74</f>
        <v>0</v>
      </c>
    </row>
    <row r="85" spans="2:5" ht="13.5" thickBot="1">
      <c r="B85" s="72"/>
      <c r="C85" s="73"/>
      <c r="D85" s="72"/>
      <c r="E85" s="72"/>
    </row>
    <row r="91" spans="2:5" ht="12.75">
      <c r="B91" s="156" t="s">
        <v>450</v>
      </c>
      <c r="C91" s="159"/>
      <c r="D91" s="171" t="s">
        <v>452</v>
      </c>
      <c r="E91" s="171"/>
    </row>
    <row r="92" spans="2:6" ht="12.75">
      <c r="B92" s="156" t="s">
        <v>451</v>
      </c>
      <c r="C92" s="159"/>
      <c r="D92" s="171" t="s">
        <v>453</v>
      </c>
      <c r="E92" s="171"/>
      <c r="F92" s="161"/>
    </row>
  </sheetData>
  <sheetProtection/>
  <mergeCells count="17">
    <mergeCell ref="D69:D70"/>
    <mergeCell ref="B28:E28"/>
    <mergeCell ref="B38:B39"/>
    <mergeCell ref="C38:C39"/>
    <mergeCell ref="D38:D39"/>
    <mergeCell ref="B51:B52"/>
    <mergeCell ref="D51:D52"/>
    <mergeCell ref="D91:E91"/>
    <mergeCell ref="D92:E92"/>
    <mergeCell ref="B2:E2"/>
    <mergeCell ref="B3:E3"/>
    <mergeCell ref="B4:E4"/>
    <mergeCell ref="B5:E5"/>
    <mergeCell ref="B7:B8"/>
    <mergeCell ref="D7:D8"/>
    <mergeCell ref="B69:B70"/>
    <mergeCell ref="C69:C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F95" sqref="F9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5" customWidth="1"/>
    <col min="4" max="4" width="18.00390625" style="1" customWidth="1"/>
    <col min="5" max="5" width="14.7109375" style="85" customWidth="1"/>
    <col min="6" max="6" width="13.8515625" style="1" customWidth="1"/>
    <col min="7" max="7" width="14.8515625" style="1" customWidth="1"/>
    <col min="8" max="8" width="13.7109375" style="85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1" t="s">
        <v>244</v>
      </c>
      <c r="C3" s="182"/>
      <c r="D3" s="182"/>
      <c r="E3" s="182"/>
      <c r="F3" s="182"/>
      <c r="G3" s="182"/>
      <c r="H3" s="183"/>
    </row>
    <row r="4" spans="2:8" ht="12.75">
      <c r="B4" s="181" t="s">
        <v>125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105"/>
      <c r="C6" s="198" t="s">
        <v>245</v>
      </c>
      <c r="D6" s="199"/>
      <c r="E6" s="199"/>
      <c r="F6" s="199"/>
      <c r="G6" s="200"/>
      <c r="H6" s="201" t="s">
        <v>246</v>
      </c>
    </row>
    <row r="7" spans="2:8" ht="12.75">
      <c r="B7" s="106" t="s">
        <v>221</v>
      </c>
      <c r="C7" s="201" t="s">
        <v>247</v>
      </c>
      <c r="D7" s="189" t="s">
        <v>248</v>
      </c>
      <c r="E7" s="201" t="s">
        <v>249</v>
      </c>
      <c r="F7" s="201" t="s">
        <v>204</v>
      </c>
      <c r="G7" s="201" t="s">
        <v>250</v>
      </c>
      <c r="H7" s="202"/>
    </row>
    <row r="8" spans="2:8" ht="13.5" thickBot="1">
      <c r="B8" s="107" t="s">
        <v>134</v>
      </c>
      <c r="C8" s="203"/>
      <c r="D8" s="190"/>
      <c r="E8" s="203"/>
      <c r="F8" s="203"/>
      <c r="G8" s="203"/>
      <c r="H8" s="203"/>
    </row>
    <row r="9" spans="2:8" ht="12.75">
      <c r="B9" s="68" t="s">
        <v>251</v>
      </c>
      <c r="C9" s="86"/>
      <c r="D9" s="87"/>
      <c r="E9" s="86"/>
      <c r="F9" s="87"/>
      <c r="G9" s="87"/>
      <c r="H9" s="86"/>
    </row>
    <row r="10" spans="2:8" ht="12.75">
      <c r="B10" s="75" t="s">
        <v>252</v>
      </c>
      <c r="C10" s="86"/>
      <c r="D10" s="87"/>
      <c r="E10" s="86">
        <f>C10+D10</f>
        <v>0</v>
      </c>
      <c r="F10" s="87"/>
      <c r="G10" s="87"/>
      <c r="H10" s="86">
        <f>G10-C10</f>
        <v>0</v>
      </c>
    </row>
    <row r="11" spans="2:8" ht="12.75">
      <c r="B11" s="75" t="s">
        <v>253</v>
      </c>
      <c r="C11" s="86"/>
      <c r="D11" s="87"/>
      <c r="E11" s="86">
        <f aca="true" t="shared" si="0" ref="E11:E40">C11+D11</f>
        <v>0</v>
      </c>
      <c r="F11" s="87"/>
      <c r="G11" s="87"/>
      <c r="H11" s="86">
        <f aca="true" t="shared" si="1" ref="H11:H16">G11-C11</f>
        <v>0</v>
      </c>
    </row>
    <row r="12" spans="2:8" ht="12.75">
      <c r="B12" s="75" t="s">
        <v>254</v>
      </c>
      <c r="C12" s="86"/>
      <c r="D12" s="87"/>
      <c r="E12" s="86">
        <f t="shared" si="0"/>
        <v>0</v>
      </c>
      <c r="F12" s="87"/>
      <c r="G12" s="87"/>
      <c r="H12" s="86">
        <f t="shared" si="1"/>
        <v>0</v>
      </c>
    </row>
    <row r="13" spans="2:8" ht="12.75">
      <c r="B13" s="75" t="s">
        <v>255</v>
      </c>
      <c r="C13" s="86"/>
      <c r="D13" s="87"/>
      <c r="E13" s="86">
        <f t="shared" si="0"/>
        <v>0</v>
      </c>
      <c r="F13" s="87"/>
      <c r="G13" s="87"/>
      <c r="H13" s="86">
        <f t="shared" si="1"/>
        <v>0</v>
      </c>
    </row>
    <row r="14" spans="2:8" ht="12.75">
      <c r="B14" s="75" t="s">
        <v>256</v>
      </c>
      <c r="C14" s="86">
        <v>0</v>
      </c>
      <c r="D14" s="87">
        <v>77955.76</v>
      </c>
      <c r="E14" s="86">
        <f t="shared" si="0"/>
        <v>77955.76</v>
      </c>
      <c r="F14" s="87">
        <v>77955.76</v>
      </c>
      <c r="G14" s="87">
        <v>77955.76</v>
      </c>
      <c r="H14" s="86">
        <f t="shared" si="1"/>
        <v>77955.76</v>
      </c>
    </row>
    <row r="15" spans="2:8" ht="12.75">
      <c r="B15" s="75" t="s">
        <v>257</v>
      </c>
      <c r="C15" s="86"/>
      <c r="D15" s="87"/>
      <c r="E15" s="86">
        <f t="shared" si="0"/>
        <v>0</v>
      </c>
      <c r="F15" s="87"/>
      <c r="G15" s="87"/>
      <c r="H15" s="86">
        <f t="shared" si="1"/>
        <v>0</v>
      </c>
    </row>
    <row r="16" spans="2:8" ht="12.75">
      <c r="B16" s="75" t="s">
        <v>258</v>
      </c>
      <c r="C16" s="86">
        <v>31130931</v>
      </c>
      <c r="D16" s="87">
        <v>16107908.76</v>
      </c>
      <c r="E16" s="86">
        <f t="shared" si="0"/>
        <v>47238839.76</v>
      </c>
      <c r="F16" s="87">
        <v>31266440.76</v>
      </c>
      <c r="G16" s="87">
        <v>31266440.76</v>
      </c>
      <c r="H16" s="86">
        <f t="shared" si="1"/>
        <v>135509.76000000164</v>
      </c>
    </row>
    <row r="17" spans="2:8" ht="25.5">
      <c r="B17" s="79" t="s">
        <v>259</v>
      </c>
      <c r="C17" s="86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9" t="s">
        <v>260</v>
      </c>
      <c r="C18" s="86"/>
      <c r="D18" s="87"/>
      <c r="E18" s="86">
        <f t="shared" si="0"/>
        <v>0</v>
      </c>
      <c r="F18" s="87"/>
      <c r="G18" s="87"/>
      <c r="H18" s="86">
        <f>G18-C18</f>
        <v>0</v>
      </c>
    </row>
    <row r="19" spans="2:8" ht="12.75">
      <c r="B19" s="89" t="s">
        <v>261</v>
      </c>
      <c r="C19" s="86"/>
      <c r="D19" s="87"/>
      <c r="E19" s="86">
        <f t="shared" si="0"/>
        <v>0</v>
      </c>
      <c r="F19" s="87"/>
      <c r="G19" s="87"/>
      <c r="H19" s="86">
        <f aca="true" t="shared" si="3" ref="H19:H40">G19-C19</f>
        <v>0</v>
      </c>
    </row>
    <row r="20" spans="2:8" ht="12.75">
      <c r="B20" s="89" t="s">
        <v>262</v>
      </c>
      <c r="C20" s="86"/>
      <c r="D20" s="87"/>
      <c r="E20" s="86">
        <f t="shared" si="0"/>
        <v>0</v>
      </c>
      <c r="F20" s="87"/>
      <c r="G20" s="87"/>
      <c r="H20" s="86">
        <f t="shared" si="3"/>
        <v>0</v>
      </c>
    </row>
    <row r="21" spans="2:8" ht="12.75">
      <c r="B21" s="89" t="s">
        <v>263</v>
      </c>
      <c r="C21" s="86"/>
      <c r="D21" s="87"/>
      <c r="E21" s="86">
        <f t="shared" si="0"/>
        <v>0</v>
      </c>
      <c r="F21" s="87"/>
      <c r="G21" s="87"/>
      <c r="H21" s="86">
        <f t="shared" si="3"/>
        <v>0</v>
      </c>
    </row>
    <row r="22" spans="2:8" ht="12.75">
      <c r="B22" s="89" t="s">
        <v>264</v>
      </c>
      <c r="C22" s="86"/>
      <c r="D22" s="87"/>
      <c r="E22" s="86">
        <f t="shared" si="0"/>
        <v>0</v>
      </c>
      <c r="F22" s="87"/>
      <c r="G22" s="87"/>
      <c r="H22" s="86">
        <f t="shared" si="3"/>
        <v>0</v>
      </c>
    </row>
    <row r="23" spans="2:8" ht="25.5">
      <c r="B23" s="90" t="s">
        <v>265</v>
      </c>
      <c r="C23" s="86"/>
      <c r="D23" s="87"/>
      <c r="E23" s="86">
        <f t="shared" si="0"/>
        <v>0</v>
      </c>
      <c r="F23" s="87"/>
      <c r="G23" s="87"/>
      <c r="H23" s="86">
        <f t="shared" si="3"/>
        <v>0</v>
      </c>
    </row>
    <row r="24" spans="2:8" ht="25.5">
      <c r="B24" s="90" t="s">
        <v>266</v>
      </c>
      <c r="C24" s="86"/>
      <c r="D24" s="87"/>
      <c r="E24" s="86">
        <f t="shared" si="0"/>
        <v>0</v>
      </c>
      <c r="F24" s="87"/>
      <c r="G24" s="87"/>
      <c r="H24" s="86">
        <f t="shared" si="3"/>
        <v>0</v>
      </c>
    </row>
    <row r="25" spans="2:8" ht="12.75">
      <c r="B25" s="89" t="s">
        <v>267</v>
      </c>
      <c r="C25" s="86"/>
      <c r="D25" s="87"/>
      <c r="E25" s="86">
        <f t="shared" si="0"/>
        <v>0</v>
      </c>
      <c r="F25" s="87"/>
      <c r="G25" s="87"/>
      <c r="H25" s="86">
        <f t="shared" si="3"/>
        <v>0</v>
      </c>
    </row>
    <row r="26" spans="2:8" ht="12.75">
      <c r="B26" s="89" t="s">
        <v>268</v>
      </c>
      <c r="C26" s="86"/>
      <c r="D26" s="87"/>
      <c r="E26" s="86">
        <f t="shared" si="0"/>
        <v>0</v>
      </c>
      <c r="F26" s="87"/>
      <c r="G26" s="87"/>
      <c r="H26" s="86">
        <f t="shared" si="3"/>
        <v>0</v>
      </c>
    </row>
    <row r="27" spans="2:8" ht="12.75">
      <c r="B27" s="89" t="s">
        <v>269</v>
      </c>
      <c r="C27" s="86"/>
      <c r="D27" s="87"/>
      <c r="E27" s="86">
        <f t="shared" si="0"/>
        <v>0</v>
      </c>
      <c r="F27" s="87"/>
      <c r="G27" s="87"/>
      <c r="H27" s="86">
        <f t="shared" si="3"/>
        <v>0</v>
      </c>
    </row>
    <row r="28" spans="2:8" ht="25.5">
      <c r="B28" s="90" t="s">
        <v>270</v>
      </c>
      <c r="C28" s="86"/>
      <c r="D28" s="87"/>
      <c r="E28" s="86">
        <f t="shared" si="0"/>
        <v>0</v>
      </c>
      <c r="F28" s="87"/>
      <c r="G28" s="87"/>
      <c r="H28" s="86">
        <f t="shared" si="3"/>
        <v>0</v>
      </c>
    </row>
    <row r="29" spans="2:8" ht="25.5">
      <c r="B29" s="79" t="s">
        <v>271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89" t="s">
        <v>272</v>
      </c>
      <c r="C30" s="86"/>
      <c r="D30" s="87"/>
      <c r="E30" s="86">
        <f t="shared" si="0"/>
        <v>0</v>
      </c>
      <c r="F30" s="87"/>
      <c r="G30" s="87"/>
      <c r="H30" s="86">
        <f t="shared" si="3"/>
        <v>0</v>
      </c>
    </row>
    <row r="31" spans="2:8" ht="12.75">
      <c r="B31" s="89" t="s">
        <v>273</v>
      </c>
      <c r="C31" s="86"/>
      <c r="D31" s="87"/>
      <c r="E31" s="86">
        <f t="shared" si="0"/>
        <v>0</v>
      </c>
      <c r="F31" s="87"/>
      <c r="G31" s="87"/>
      <c r="H31" s="86">
        <f t="shared" si="3"/>
        <v>0</v>
      </c>
    </row>
    <row r="32" spans="2:8" ht="12.75">
      <c r="B32" s="89" t="s">
        <v>274</v>
      </c>
      <c r="C32" s="86"/>
      <c r="D32" s="87"/>
      <c r="E32" s="86">
        <f t="shared" si="0"/>
        <v>0</v>
      </c>
      <c r="F32" s="87"/>
      <c r="G32" s="87"/>
      <c r="H32" s="86">
        <f t="shared" si="3"/>
        <v>0</v>
      </c>
    </row>
    <row r="33" spans="2:8" ht="25.5">
      <c r="B33" s="90" t="s">
        <v>275</v>
      </c>
      <c r="C33" s="86"/>
      <c r="D33" s="87"/>
      <c r="E33" s="86">
        <f t="shared" si="0"/>
        <v>0</v>
      </c>
      <c r="F33" s="87"/>
      <c r="G33" s="87"/>
      <c r="H33" s="86">
        <f t="shared" si="3"/>
        <v>0</v>
      </c>
    </row>
    <row r="34" spans="2:8" ht="12.75">
      <c r="B34" s="89" t="s">
        <v>276</v>
      </c>
      <c r="C34" s="86"/>
      <c r="D34" s="87"/>
      <c r="E34" s="86">
        <f t="shared" si="0"/>
        <v>0</v>
      </c>
      <c r="F34" s="87"/>
      <c r="G34" s="87"/>
      <c r="H34" s="86">
        <f t="shared" si="3"/>
        <v>0</v>
      </c>
    </row>
    <row r="35" spans="2:8" ht="12.75">
      <c r="B35" s="75" t="s">
        <v>277</v>
      </c>
      <c r="C35" s="86">
        <v>81720697</v>
      </c>
      <c r="D35" s="87">
        <v>2000000</v>
      </c>
      <c r="E35" s="86">
        <f t="shared" si="0"/>
        <v>83720697</v>
      </c>
      <c r="F35" s="87">
        <v>63102795</v>
      </c>
      <c r="G35" s="87">
        <v>63102795</v>
      </c>
      <c r="H35" s="86">
        <f t="shared" si="3"/>
        <v>-18617902</v>
      </c>
    </row>
    <row r="36" spans="2:8" ht="12.75">
      <c r="B36" s="75" t="s">
        <v>278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89" t="s">
        <v>279</v>
      </c>
      <c r="C37" s="86"/>
      <c r="D37" s="87"/>
      <c r="E37" s="86">
        <f t="shared" si="0"/>
        <v>0</v>
      </c>
      <c r="F37" s="87"/>
      <c r="G37" s="87"/>
      <c r="H37" s="86">
        <f t="shared" si="3"/>
        <v>0</v>
      </c>
    </row>
    <row r="38" spans="2:8" ht="12.75">
      <c r="B38" s="75" t="s">
        <v>280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89" t="s">
        <v>281</v>
      </c>
      <c r="C39" s="86"/>
      <c r="D39" s="87"/>
      <c r="E39" s="86">
        <f t="shared" si="0"/>
        <v>0</v>
      </c>
      <c r="F39" s="87"/>
      <c r="G39" s="87"/>
      <c r="H39" s="86">
        <f t="shared" si="3"/>
        <v>0</v>
      </c>
    </row>
    <row r="40" spans="2:8" ht="12.75">
      <c r="B40" s="89" t="s">
        <v>282</v>
      </c>
      <c r="C40" s="86"/>
      <c r="D40" s="87"/>
      <c r="E40" s="86">
        <f t="shared" si="0"/>
        <v>0</v>
      </c>
      <c r="F40" s="87"/>
      <c r="G40" s="87"/>
      <c r="H40" s="86">
        <f t="shared" si="3"/>
        <v>0</v>
      </c>
    </row>
    <row r="41" spans="2:8" ht="12.75">
      <c r="B41" s="91"/>
      <c r="C41" s="86"/>
      <c r="D41" s="87"/>
      <c r="E41" s="86"/>
      <c r="F41" s="87"/>
      <c r="G41" s="87"/>
      <c r="H41" s="86"/>
    </row>
    <row r="42" spans="2:8" ht="25.5">
      <c r="B42" s="54" t="s">
        <v>283</v>
      </c>
      <c r="C42" s="92">
        <f aca="true" t="shared" si="7" ref="C42:H42">C10+C11+C12+C13+C14+C15+C16+C17+C29+C35+C36+C38</f>
        <v>112851628</v>
      </c>
      <c r="D42" s="93">
        <f t="shared" si="7"/>
        <v>18185864.52</v>
      </c>
      <c r="E42" s="93">
        <f t="shared" si="7"/>
        <v>131037492.52</v>
      </c>
      <c r="F42" s="93">
        <f t="shared" si="7"/>
        <v>94447191.52000001</v>
      </c>
      <c r="G42" s="93">
        <f t="shared" si="7"/>
        <v>94447191.52000001</v>
      </c>
      <c r="H42" s="93">
        <f t="shared" si="7"/>
        <v>-18404436.479999997</v>
      </c>
    </row>
    <row r="43" spans="2:8" ht="12.75">
      <c r="B43" s="71"/>
      <c r="C43" s="86"/>
      <c r="D43" s="71"/>
      <c r="E43" s="94"/>
      <c r="F43" s="71"/>
      <c r="G43" s="71"/>
      <c r="H43" s="94"/>
    </row>
    <row r="44" spans="2:8" ht="25.5">
      <c r="B44" s="54" t="s">
        <v>284</v>
      </c>
      <c r="C44" s="95"/>
      <c r="D44" s="96"/>
      <c r="E44" s="95"/>
      <c r="F44" s="96"/>
      <c r="G44" s="96"/>
      <c r="H44" s="86"/>
    </row>
    <row r="45" spans="2:8" ht="12.75">
      <c r="B45" s="91"/>
      <c r="C45" s="86"/>
      <c r="D45" s="97"/>
      <c r="E45" s="86"/>
      <c r="F45" s="97"/>
      <c r="G45" s="97"/>
      <c r="H45" s="86"/>
    </row>
    <row r="46" spans="2:8" ht="12.75">
      <c r="B46" s="68" t="s">
        <v>285</v>
      </c>
      <c r="C46" s="86"/>
      <c r="D46" s="87"/>
      <c r="E46" s="86"/>
      <c r="F46" s="87"/>
      <c r="G46" s="87"/>
      <c r="H46" s="86"/>
    </row>
    <row r="47" spans="2:8" ht="12.75">
      <c r="B47" s="75" t="s">
        <v>286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0" t="s">
        <v>287</v>
      </c>
      <c r="C48" s="86"/>
      <c r="D48" s="87"/>
      <c r="E48" s="86">
        <f aca="true" t="shared" si="9" ref="E48:E65">C48+D48</f>
        <v>0</v>
      </c>
      <c r="F48" s="87"/>
      <c r="G48" s="87"/>
      <c r="H48" s="86">
        <f aca="true" t="shared" si="10" ref="H48:H65">G48-C48</f>
        <v>0</v>
      </c>
    </row>
    <row r="49" spans="2:8" ht="25.5">
      <c r="B49" s="90" t="s">
        <v>288</v>
      </c>
      <c r="C49" s="86"/>
      <c r="D49" s="87"/>
      <c r="E49" s="86">
        <f t="shared" si="9"/>
        <v>0</v>
      </c>
      <c r="F49" s="87"/>
      <c r="G49" s="87"/>
      <c r="H49" s="86">
        <f t="shared" si="10"/>
        <v>0</v>
      </c>
    </row>
    <row r="50" spans="2:8" ht="25.5">
      <c r="B50" s="90" t="s">
        <v>289</v>
      </c>
      <c r="C50" s="86"/>
      <c r="D50" s="87"/>
      <c r="E50" s="86">
        <f t="shared" si="9"/>
        <v>0</v>
      </c>
      <c r="F50" s="87"/>
      <c r="G50" s="87"/>
      <c r="H50" s="86">
        <f t="shared" si="10"/>
        <v>0</v>
      </c>
    </row>
    <row r="51" spans="2:8" ht="38.25">
      <c r="B51" s="90" t="s">
        <v>290</v>
      </c>
      <c r="C51" s="86"/>
      <c r="D51" s="87"/>
      <c r="E51" s="86">
        <f t="shared" si="9"/>
        <v>0</v>
      </c>
      <c r="F51" s="87"/>
      <c r="G51" s="87"/>
      <c r="H51" s="86">
        <f t="shared" si="10"/>
        <v>0</v>
      </c>
    </row>
    <row r="52" spans="2:8" ht="12.75">
      <c r="B52" s="90" t="s">
        <v>291</v>
      </c>
      <c r="C52" s="86"/>
      <c r="D52" s="87"/>
      <c r="E52" s="86">
        <f t="shared" si="9"/>
        <v>0</v>
      </c>
      <c r="F52" s="87"/>
      <c r="G52" s="87"/>
      <c r="H52" s="86">
        <f t="shared" si="10"/>
        <v>0</v>
      </c>
    </row>
    <row r="53" spans="2:8" ht="25.5">
      <c r="B53" s="90" t="s">
        <v>292</v>
      </c>
      <c r="C53" s="86"/>
      <c r="D53" s="87"/>
      <c r="E53" s="86">
        <f t="shared" si="9"/>
        <v>0</v>
      </c>
      <c r="F53" s="87"/>
      <c r="G53" s="87"/>
      <c r="H53" s="86">
        <f t="shared" si="10"/>
        <v>0</v>
      </c>
    </row>
    <row r="54" spans="2:8" ht="25.5">
      <c r="B54" s="90" t="s">
        <v>293</v>
      </c>
      <c r="C54" s="86"/>
      <c r="D54" s="87"/>
      <c r="E54" s="86">
        <f t="shared" si="9"/>
        <v>0</v>
      </c>
      <c r="F54" s="87"/>
      <c r="G54" s="87"/>
      <c r="H54" s="86">
        <f t="shared" si="10"/>
        <v>0</v>
      </c>
    </row>
    <row r="55" spans="2:8" ht="25.5">
      <c r="B55" s="90" t="s">
        <v>294</v>
      </c>
      <c r="C55" s="86"/>
      <c r="D55" s="87"/>
      <c r="E55" s="86">
        <f t="shared" si="9"/>
        <v>0</v>
      </c>
      <c r="F55" s="87"/>
      <c r="G55" s="87"/>
      <c r="H55" s="86">
        <f t="shared" si="10"/>
        <v>0</v>
      </c>
    </row>
    <row r="56" spans="2:8" ht="12.75">
      <c r="B56" s="79" t="s">
        <v>295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0" t="s">
        <v>296</v>
      </c>
      <c r="C57" s="86"/>
      <c r="D57" s="87"/>
      <c r="E57" s="86">
        <f t="shared" si="9"/>
        <v>0</v>
      </c>
      <c r="F57" s="87"/>
      <c r="G57" s="87"/>
      <c r="H57" s="86">
        <f t="shared" si="10"/>
        <v>0</v>
      </c>
    </row>
    <row r="58" spans="2:8" ht="12.75">
      <c r="B58" s="90" t="s">
        <v>297</v>
      </c>
      <c r="C58" s="86"/>
      <c r="D58" s="87"/>
      <c r="E58" s="86">
        <f t="shared" si="9"/>
        <v>0</v>
      </c>
      <c r="F58" s="87"/>
      <c r="G58" s="87"/>
      <c r="H58" s="86">
        <f t="shared" si="10"/>
        <v>0</v>
      </c>
    </row>
    <row r="59" spans="2:8" ht="12.75">
      <c r="B59" s="90" t="s">
        <v>298</v>
      </c>
      <c r="C59" s="86"/>
      <c r="D59" s="87"/>
      <c r="E59" s="86">
        <f t="shared" si="9"/>
        <v>0</v>
      </c>
      <c r="F59" s="87"/>
      <c r="G59" s="87"/>
      <c r="H59" s="86">
        <f t="shared" si="10"/>
        <v>0</v>
      </c>
    </row>
    <row r="60" spans="2:8" ht="12.75">
      <c r="B60" s="90" t="s">
        <v>299</v>
      </c>
      <c r="C60" s="86"/>
      <c r="D60" s="87"/>
      <c r="E60" s="86">
        <f t="shared" si="9"/>
        <v>0</v>
      </c>
      <c r="F60" s="87"/>
      <c r="G60" s="87"/>
      <c r="H60" s="86">
        <f t="shared" si="10"/>
        <v>0</v>
      </c>
    </row>
    <row r="61" spans="2:8" ht="12.75">
      <c r="B61" s="79" t="s">
        <v>300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0" t="s">
        <v>301</v>
      </c>
      <c r="C62" s="86"/>
      <c r="D62" s="87"/>
      <c r="E62" s="86">
        <f t="shared" si="9"/>
        <v>0</v>
      </c>
      <c r="F62" s="87"/>
      <c r="G62" s="87"/>
      <c r="H62" s="86">
        <f t="shared" si="10"/>
        <v>0</v>
      </c>
    </row>
    <row r="63" spans="2:8" ht="12.75">
      <c r="B63" s="90" t="s">
        <v>302</v>
      </c>
      <c r="C63" s="86"/>
      <c r="D63" s="87"/>
      <c r="E63" s="86">
        <f t="shared" si="9"/>
        <v>0</v>
      </c>
      <c r="F63" s="87"/>
      <c r="G63" s="87"/>
      <c r="H63" s="86">
        <f t="shared" si="10"/>
        <v>0</v>
      </c>
    </row>
    <row r="64" spans="2:8" ht="38.25">
      <c r="B64" s="79" t="s">
        <v>303</v>
      </c>
      <c r="C64" s="86"/>
      <c r="D64" s="87"/>
      <c r="E64" s="86">
        <f t="shared" si="9"/>
        <v>0</v>
      </c>
      <c r="F64" s="87"/>
      <c r="G64" s="87"/>
      <c r="H64" s="86">
        <f t="shared" si="10"/>
        <v>0</v>
      </c>
    </row>
    <row r="65" spans="2:8" ht="12.75">
      <c r="B65" s="98" t="s">
        <v>304</v>
      </c>
      <c r="C65" s="99"/>
      <c r="D65" s="100"/>
      <c r="E65" s="99">
        <f t="shared" si="9"/>
        <v>0</v>
      </c>
      <c r="F65" s="100"/>
      <c r="G65" s="100"/>
      <c r="H65" s="99">
        <f t="shared" si="10"/>
        <v>0</v>
      </c>
    </row>
    <row r="66" spans="2:8" ht="12.75">
      <c r="B66" s="91"/>
      <c r="C66" s="86"/>
      <c r="D66" s="97"/>
      <c r="E66" s="86"/>
      <c r="F66" s="97"/>
      <c r="G66" s="97"/>
      <c r="H66" s="86"/>
    </row>
    <row r="67" spans="2:8" ht="25.5">
      <c r="B67" s="54" t="s">
        <v>305</v>
      </c>
      <c r="C67" s="92">
        <f aca="true" t="shared" si="13" ref="C67:H67">C47+C56+C61+C64+C65</f>
        <v>0</v>
      </c>
      <c r="D67" s="92">
        <f t="shared" si="13"/>
        <v>0</v>
      </c>
      <c r="E67" s="92">
        <f t="shared" si="13"/>
        <v>0</v>
      </c>
      <c r="F67" s="92">
        <f t="shared" si="13"/>
        <v>0</v>
      </c>
      <c r="G67" s="92">
        <f t="shared" si="13"/>
        <v>0</v>
      </c>
      <c r="H67" s="92">
        <f t="shared" si="13"/>
        <v>0</v>
      </c>
    </row>
    <row r="68" spans="2:8" ht="12.75">
      <c r="B68" s="101"/>
      <c r="C68" s="86"/>
      <c r="D68" s="97"/>
      <c r="E68" s="86"/>
      <c r="F68" s="97"/>
      <c r="G68" s="97"/>
      <c r="H68" s="86"/>
    </row>
    <row r="69" spans="2:8" ht="25.5">
      <c r="B69" s="54" t="s">
        <v>306</v>
      </c>
      <c r="C69" s="92">
        <f aca="true" t="shared" si="14" ref="C69:H69">C70</f>
        <v>0</v>
      </c>
      <c r="D69" s="92">
        <f t="shared" si="14"/>
        <v>0</v>
      </c>
      <c r="E69" s="92">
        <f t="shared" si="14"/>
        <v>0</v>
      </c>
      <c r="F69" s="92">
        <f t="shared" si="14"/>
        <v>0</v>
      </c>
      <c r="G69" s="92">
        <f t="shared" si="14"/>
        <v>0</v>
      </c>
      <c r="H69" s="92">
        <f t="shared" si="14"/>
        <v>0</v>
      </c>
    </row>
    <row r="70" spans="2:8" ht="12.75">
      <c r="B70" s="101" t="s">
        <v>307</v>
      </c>
      <c r="C70" s="86"/>
      <c r="D70" s="87"/>
      <c r="E70" s="86">
        <f>C70+D70</f>
        <v>0</v>
      </c>
      <c r="F70" s="87"/>
      <c r="G70" s="87"/>
      <c r="H70" s="86">
        <f>G70-C70</f>
        <v>0</v>
      </c>
    </row>
    <row r="71" spans="2:8" ht="12.75">
      <c r="B71" s="101"/>
      <c r="C71" s="86"/>
      <c r="D71" s="87"/>
      <c r="E71" s="86"/>
      <c r="F71" s="87"/>
      <c r="G71" s="87"/>
      <c r="H71" s="86"/>
    </row>
    <row r="72" spans="2:8" ht="12.75">
      <c r="B72" s="54" t="s">
        <v>308</v>
      </c>
      <c r="C72" s="92">
        <f aca="true" t="shared" si="15" ref="C72:H72">C42+C67+C69</f>
        <v>112851628</v>
      </c>
      <c r="D72" s="92">
        <f t="shared" si="15"/>
        <v>18185864.52</v>
      </c>
      <c r="E72" s="92">
        <f t="shared" si="15"/>
        <v>131037492.52</v>
      </c>
      <c r="F72" s="92">
        <f t="shared" si="15"/>
        <v>94447191.52000001</v>
      </c>
      <c r="G72" s="92">
        <f t="shared" si="15"/>
        <v>94447191.52000001</v>
      </c>
      <c r="H72" s="92">
        <f t="shared" si="15"/>
        <v>-18404436.479999997</v>
      </c>
    </row>
    <row r="73" spans="2:8" ht="12.75">
      <c r="B73" s="101"/>
      <c r="C73" s="86"/>
      <c r="D73" s="87"/>
      <c r="E73" s="86"/>
      <c r="F73" s="87"/>
      <c r="G73" s="87"/>
      <c r="H73" s="86"/>
    </row>
    <row r="74" spans="2:8" ht="12.75">
      <c r="B74" s="54" t="s">
        <v>309</v>
      </c>
      <c r="C74" s="86"/>
      <c r="D74" s="87"/>
      <c r="E74" s="86"/>
      <c r="F74" s="87"/>
      <c r="G74" s="87"/>
      <c r="H74" s="86"/>
    </row>
    <row r="75" spans="2:8" ht="25.5">
      <c r="B75" s="101" t="s">
        <v>310</v>
      </c>
      <c r="C75" s="86"/>
      <c r="D75" s="87"/>
      <c r="E75" s="86">
        <f>C75+D75</f>
        <v>0</v>
      </c>
      <c r="F75" s="87"/>
      <c r="G75" s="87"/>
      <c r="H75" s="86">
        <f>G75-C75</f>
        <v>0</v>
      </c>
    </row>
    <row r="76" spans="2:8" ht="25.5">
      <c r="B76" s="101" t="s">
        <v>311</v>
      </c>
      <c r="C76" s="86"/>
      <c r="D76" s="87"/>
      <c r="E76" s="86">
        <f>C76+D76</f>
        <v>0</v>
      </c>
      <c r="F76" s="87"/>
      <c r="G76" s="87"/>
      <c r="H76" s="86">
        <f>G76-C76</f>
        <v>0</v>
      </c>
    </row>
    <row r="77" spans="2:8" ht="25.5">
      <c r="B77" s="54" t="s">
        <v>312</v>
      </c>
      <c r="C77" s="92">
        <f aca="true" t="shared" si="16" ref="C77:H77">SUM(C75:C76)</f>
        <v>0</v>
      </c>
      <c r="D77" s="92">
        <f t="shared" si="16"/>
        <v>0</v>
      </c>
      <c r="E77" s="92">
        <f t="shared" si="16"/>
        <v>0</v>
      </c>
      <c r="F77" s="92">
        <f t="shared" si="16"/>
        <v>0</v>
      </c>
      <c r="G77" s="92">
        <f t="shared" si="16"/>
        <v>0</v>
      </c>
      <c r="H77" s="92">
        <f t="shared" si="16"/>
        <v>0</v>
      </c>
    </row>
    <row r="78" spans="2:8" ht="13.5" thickBot="1">
      <c r="B78" s="102"/>
      <c r="C78" s="103"/>
      <c r="D78" s="104"/>
      <c r="E78" s="103"/>
      <c r="F78" s="104"/>
      <c r="G78" s="104"/>
      <c r="H78" s="103"/>
    </row>
    <row r="86" spans="2:7" ht="12.75">
      <c r="B86" s="156" t="s">
        <v>450</v>
      </c>
      <c r="C86" s="160"/>
      <c r="D86" s="159"/>
      <c r="E86" s="171" t="s">
        <v>452</v>
      </c>
      <c r="F86" s="171"/>
      <c r="G86" s="171"/>
    </row>
    <row r="87" spans="2:7" ht="15" customHeight="1">
      <c r="B87" s="156" t="s">
        <v>451</v>
      </c>
      <c r="C87" s="160"/>
      <c r="D87" s="159"/>
      <c r="E87" s="171" t="s">
        <v>453</v>
      </c>
      <c r="F87" s="171"/>
      <c r="G87" s="171"/>
    </row>
  </sheetData>
  <sheetProtection/>
  <mergeCells count="13">
    <mergeCell ref="E86:G86"/>
    <mergeCell ref="E87:G87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48" activePane="bottomLeft" state="frozen"/>
      <selection pane="topLeft" activeCell="A1" sqref="A1"/>
      <selection pane="bottomLeft" activeCell="C174" sqref="C17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6"/>
    </row>
    <row r="3" spans="2:9" ht="12.75">
      <c r="B3" s="181" t="s">
        <v>313</v>
      </c>
      <c r="C3" s="182"/>
      <c r="D3" s="182"/>
      <c r="E3" s="182"/>
      <c r="F3" s="182"/>
      <c r="G3" s="182"/>
      <c r="H3" s="182"/>
      <c r="I3" s="207"/>
    </row>
    <row r="4" spans="2:9" ht="12.75">
      <c r="B4" s="181" t="s">
        <v>314</v>
      </c>
      <c r="C4" s="182"/>
      <c r="D4" s="182"/>
      <c r="E4" s="182"/>
      <c r="F4" s="182"/>
      <c r="G4" s="182"/>
      <c r="H4" s="182"/>
      <c r="I4" s="207"/>
    </row>
    <row r="5" spans="2:9" ht="12.75">
      <c r="B5" s="181" t="s">
        <v>125</v>
      </c>
      <c r="C5" s="182"/>
      <c r="D5" s="182"/>
      <c r="E5" s="182"/>
      <c r="F5" s="182"/>
      <c r="G5" s="182"/>
      <c r="H5" s="182"/>
      <c r="I5" s="207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208"/>
    </row>
    <row r="7" spans="2:9" ht="15.75" customHeight="1">
      <c r="B7" s="162" t="s">
        <v>2</v>
      </c>
      <c r="C7" s="164"/>
      <c r="D7" s="162" t="s">
        <v>315</v>
      </c>
      <c r="E7" s="163"/>
      <c r="F7" s="163"/>
      <c r="G7" s="163"/>
      <c r="H7" s="164"/>
      <c r="I7" s="201" t="s">
        <v>316</v>
      </c>
    </row>
    <row r="8" spans="2:9" ht="15" customHeight="1" thickBot="1">
      <c r="B8" s="181"/>
      <c r="C8" s="183"/>
      <c r="D8" s="184"/>
      <c r="E8" s="185"/>
      <c r="F8" s="185"/>
      <c r="G8" s="185"/>
      <c r="H8" s="186"/>
      <c r="I8" s="202"/>
    </row>
    <row r="9" spans="2:9" ht="26.25" thickBot="1">
      <c r="B9" s="184"/>
      <c r="C9" s="186"/>
      <c r="D9" s="127" t="s">
        <v>206</v>
      </c>
      <c r="E9" s="18" t="s">
        <v>317</v>
      </c>
      <c r="F9" s="127" t="s">
        <v>318</v>
      </c>
      <c r="G9" s="127" t="s">
        <v>204</v>
      </c>
      <c r="H9" s="127" t="s">
        <v>207</v>
      </c>
      <c r="I9" s="203"/>
    </row>
    <row r="10" spans="2:9" ht="12.75">
      <c r="B10" s="108" t="s">
        <v>319</v>
      </c>
      <c r="C10" s="109"/>
      <c r="D10" s="110">
        <f aca="true" t="shared" si="0" ref="D10:I10">D11+D19+D29+D39+D49+D59+D72+D76+D63</f>
        <v>112851628</v>
      </c>
      <c r="E10" s="110">
        <f t="shared" si="0"/>
        <v>18185864.52</v>
      </c>
      <c r="F10" s="110">
        <f t="shared" si="0"/>
        <v>131037492.51999998</v>
      </c>
      <c r="G10" s="110">
        <f t="shared" si="0"/>
        <v>91607107.67</v>
      </c>
      <c r="H10" s="110">
        <f t="shared" si="0"/>
        <v>85421689.45</v>
      </c>
      <c r="I10" s="110">
        <f t="shared" si="0"/>
        <v>39430384.849999994</v>
      </c>
    </row>
    <row r="11" spans="2:9" ht="12.75">
      <c r="B11" s="111" t="s">
        <v>320</v>
      </c>
      <c r="C11" s="112"/>
      <c r="D11" s="94">
        <f aca="true" t="shared" si="1" ref="D11:I11">SUM(D12:D18)</f>
        <v>99830865</v>
      </c>
      <c r="E11" s="94">
        <f t="shared" si="1"/>
        <v>3777465.2200000007</v>
      </c>
      <c r="F11" s="94">
        <f t="shared" si="1"/>
        <v>103608330.21999998</v>
      </c>
      <c r="G11" s="94">
        <f t="shared" si="1"/>
        <v>67981737.08</v>
      </c>
      <c r="H11" s="94">
        <f t="shared" si="1"/>
        <v>61969097.86</v>
      </c>
      <c r="I11" s="94">
        <f t="shared" si="1"/>
        <v>35626593.13999999</v>
      </c>
    </row>
    <row r="12" spans="2:9" ht="12.75">
      <c r="B12" s="113" t="s">
        <v>321</v>
      </c>
      <c r="C12" s="114"/>
      <c r="D12" s="94">
        <v>67405635.96</v>
      </c>
      <c r="E12" s="86">
        <v>-2428654.51</v>
      </c>
      <c r="F12" s="86">
        <f>D12+E12</f>
        <v>64976981.449999996</v>
      </c>
      <c r="G12" s="86">
        <v>48459963.29</v>
      </c>
      <c r="H12" s="86">
        <v>48459963.29</v>
      </c>
      <c r="I12" s="86">
        <f>F12-G12</f>
        <v>16517018.159999996</v>
      </c>
    </row>
    <row r="13" spans="2:9" ht="12.75">
      <c r="B13" s="113" t="s">
        <v>322</v>
      </c>
      <c r="C13" s="114"/>
      <c r="D13" s="94"/>
      <c r="E13" s="86"/>
      <c r="F13" s="86">
        <f aca="true" t="shared" si="2" ref="F13:F18">D13+E13</f>
        <v>0</v>
      </c>
      <c r="G13" s="86"/>
      <c r="H13" s="86"/>
      <c r="I13" s="86">
        <f aca="true" t="shared" si="3" ref="I13:I18">F13-G13</f>
        <v>0</v>
      </c>
    </row>
    <row r="14" spans="2:9" ht="12.75">
      <c r="B14" s="113" t="s">
        <v>323</v>
      </c>
      <c r="C14" s="114"/>
      <c r="D14" s="94">
        <v>15974621.87</v>
      </c>
      <c r="E14" s="86">
        <v>5291780.57</v>
      </c>
      <c r="F14" s="86">
        <f t="shared" si="2"/>
        <v>21266402.439999998</v>
      </c>
      <c r="G14" s="86">
        <v>7863432.45</v>
      </c>
      <c r="H14" s="86">
        <v>2471939.77</v>
      </c>
      <c r="I14" s="86">
        <f t="shared" si="3"/>
        <v>13402969.989999998</v>
      </c>
    </row>
    <row r="15" spans="2:9" ht="12.75">
      <c r="B15" s="113" t="s">
        <v>324</v>
      </c>
      <c r="C15" s="114"/>
      <c r="D15" s="94">
        <v>16430607.17</v>
      </c>
      <c r="E15" s="86">
        <v>620712.63</v>
      </c>
      <c r="F15" s="86">
        <f t="shared" si="2"/>
        <v>17051319.8</v>
      </c>
      <c r="G15" s="86">
        <v>11344714.81</v>
      </c>
      <c r="H15" s="86">
        <v>10723568.27</v>
      </c>
      <c r="I15" s="86">
        <f t="shared" si="3"/>
        <v>5706604.99</v>
      </c>
    </row>
    <row r="16" spans="2:9" ht="12.75">
      <c r="B16" s="113" t="s">
        <v>325</v>
      </c>
      <c r="C16" s="114"/>
      <c r="D16" s="94">
        <v>20000</v>
      </c>
      <c r="E16" s="86">
        <v>293626.53</v>
      </c>
      <c r="F16" s="86">
        <f t="shared" si="2"/>
        <v>313626.53</v>
      </c>
      <c r="G16" s="86">
        <v>313626.53</v>
      </c>
      <c r="H16" s="86">
        <v>313626.53</v>
      </c>
      <c r="I16" s="86">
        <f t="shared" si="3"/>
        <v>0</v>
      </c>
    </row>
    <row r="17" spans="2:9" ht="12.75">
      <c r="B17" s="113" t="s">
        <v>326</v>
      </c>
      <c r="C17" s="114"/>
      <c r="D17" s="94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13" t="s">
        <v>327</v>
      </c>
      <c r="C18" s="114"/>
      <c r="D18" s="94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11" t="s">
        <v>328</v>
      </c>
      <c r="C19" s="112"/>
      <c r="D19" s="94">
        <f aca="true" t="shared" si="4" ref="D19:I19">SUM(D20:D28)</f>
        <v>3784809</v>
      </c>
      <c r="E19" s="94">
        <f t="shared" si="4"/>
        <v>4910287.36</v>
      </c>
      <c r="F19" s="94">
        <f t="shared" si="4"/>
        <v>8695096.360000001</v>
      </c>
      <c r="G19" s="94">
        <f t="shared" si="4"/>
        <v>8390016.65</v>
      </c>
      <c r="H19" s="94">
        <f t="shared" si="4"/>
        <v>8390016.65</v>
      </c>
      <c r="I19" s="94">
        <f t="shared" si="4"/>
        <v>305079.70999999996</v>
      </c>
    </row>
    <row r="20" spans="2:9" ht="12.75">
      <c r="B20" s="113" t="s">
        <v>329</v>
      </c>
      <c r="C20" s="114"/>
      <c r="D20" s="94">
        <v>1766909</v>
      </c>
      <c r="E20" s="86">
        <v>2869310.87</v>
      </c>
      <c r="F20" s="94">
        <f aca="true" t="shared" si="5" ref="F20:F28">D20+E20</f>
        <v>4636219.87</v>
      </c>
      <c r="G20" s="86">
        <v>4386219.87</v>
      </c>
      <c r="H20" s="86">
        <v>4386219.87</v>
      </c>
      <c r="I20" s="86">
        <f>F20-G20</f>
        <v>250000</v>
      </c>
    </row>
    <row r="21" spans="2:9" ht="12.75">
      <c r="B21" s="113" t="s">
        <v>330</v>
      </c>
      <c r="C21" s="114"/>
      <c r="D21" s="94">
        <v>111000</v>
      </c>
      <c r="E21" s="86">
        <v>74320.75</v>
      </c>
      <c r="F21" s="94">
        <f t="shared" si="5"/>
        <v>185320.75</v>
      </c>
      <c r="G21" s="86">
        <v>185320.75</v>
      </c>
      <c r="H21" s="86">
        <v>185320.75</v>
      </c>
      <c r="I21" s="86">
        <f aca="true" t="shared" si="6" ref="I21:I83">F21-G21</f>
        <v>0</v>
      </c>
    </row>
    <row r="22" spans="2:9" ht="12.75">
      <c r="B22" s="113" t="s">
        <v>331</v>
      </c>
      <c r="C22" s="114"/>
      <c r="D22" s="94"/>
      <c r="E22" s="86"/>
      <c r="F22" s="94">
        <f t="shared" si="5"/>
        <v>0</v>
      </c>
      <c r="G22" s="86"/>
      <c r="H22" s="86"/>
      <c r="I22" s="86">
        <f t="shared" si="6"/>
        <v>0</v>
      </c>
    </row>
    <row r="23" spans="2:9" ht="12.75">
      <c r="B23" s="113" t="s">
        <v>332</v>
      </c>
      <c r="C23" s="114"/>
      <c r="D23" s="94">
        <v>165500</v>
      </c>
      <c r="E23" s="86">
        <v>754817.4</v>
      </c>
      <c r="F23" s="94">
        <f t="shared" si="5"/>
        <v>920317.4</v>
      </c>
      <c r="G23" s="86">
        <v>920317.4</v>
      </c>
      <c r="H23" s="86">
        <v>920317.4</v>
      </c>
      <c r="I23" s="86">
        <f t="shared" si="6"/>
        <v>0</v>
      </c>
    </row>
    <row r="24" spans="2:9" ht="12.75">
      <c r="B24" s="113" t="s">
        <v>333</v>
      </c>
      <c r="C24" s="114"/>
      <c r="D24" s="94">
        <v>1070200</v>
      </c>
      <c r="E24" s="86">
        <v>414471.5</v>
      </c>
      <c r="F24" s="94">
        <f t="shared" si="5"/>
        <v>1484671.5</v>
      </c>
      <c r="G24" s="86">
        <v>1482743.58</v>
      </c>
      <c r="H24" s="86">
        <v>1482743.58</v>
      </c>
      <c r="I24" s="86">
        <f t="shared" si="6"/>
        <v>1927.9199999999255</v>
      </c>
    </row>
    <row r="25" spans="2:9" ht="12.75">
      <c r="B25" s="113" t="s">
        <v>334</v>
      </c>
      <c r="C25" s="114"/>
      <c r="D25" s="94">
        <v>310000</v>
      </c>
      <c r="E25" s="86">
        <v>69939.94</v>
      </c>
      <c r="F25" s="94">
        <f t="shared" si="5"/>
        <v>379939.94</v>
      </c>
      <c r="G25" s="86">
        <v>379939.94</v>
      </c>
      <c r="H25" s="86">
        <v>379939.94</v>
      </c>
      <c r="I25" s="86">
        <f t="shared" si="6"/>
        <v>0</v>
      </c>
    </row>
    <row r="26" spans="2:9" ht="12.75">
      <c r="B26" s="113" t="s">
        <v>335</v>
      </c>
      <c r="C26" s="114"/>
      <c r="D26" s="94">
        <v>144500</v>
      </c>
      <c r="E26" s="86">
        <v>-30443</v>
      </c>
      <c r="F26" s="94">
        <f t="shared" si="5"/>
        <v>114057</v>
      </c>
      <c r="G26" s="86">
        <v>114057</v>
      </c>
      <c r="H26" s="86">
        <v>114057</v>
      </c>
      <c r="I26" s="86">
        <f t="shared" si="6"/>
        <v>0</v>
      </c>
    </row>
    <row r="27" spans="2:9" ht="12.75">
      <c r="B27" s="113" t="s">
        <v>336</v>
      </c>
      <c r="C27" s="114"/>
      <c r="D27" s="94"/>
      <c r="E27" s="86"/>
      <c r="F27" s="94">
        <f t="shared" si="5"/>
        <v>0</v>
      </c>
      <c r="G27" s="86"/>
      <c r="H27" s="86"/>
      <c r="I27" s="86">
        <f t="shared" si="6"/>
        <v>0</v>
      </c>
    </row>
    <row r="28" spans="2:9" ht="12.75">
      <c r="B28" s="113" t="s">
        <v>337</v>
      </c>
      <c r="C28" s="114"/>
      <c r="D28" s="94">
        <v>216700</v>
      </c>
      <c r="E28" s="86">
        <v>757869.9</v>
      </c>
      <c r="F28" s="94">
        <f t="shared" si="5"/>
        <v>974569.9</v>
      </c>
      <c r="G28" s="86">
        <v>921418.11</v>
      </c>
      <c r="H28" s="86">
        <v>921418.11</v>
      </c>
      <c r="I28" s="86">
        <f t="shared" si="6"/>
        <v>53151.79000000004</v>
      </c>
    </row>
    <row r="29" spans="2:9" ht="12.75">
      <c r="B29" s="111" t="s">
        <v>338</v>
      </c>
      <c r="C29" s="112"/>
      <c r="D29" s="94">
        <f aca="true" t="shared" si="7" ref="D29:I29">SUM(D30:D38)</f>
        <v>8464301</v>
      </c>
      <c r="E29" s="94">
        <f t="shared" si="7"/>
        <v>6373308.06</v>
      </c>
      <c r="F29" s="94">
        <f t="shared" si="7"/>
        <v>14837609.059999999</v>
      </c>
      <c r="G29" s="94">
        <f t="shared" si="7"/>
        <v>12068506.85</v>
      </c>
      <c r="H29" s="94">
        <f t="shared" si="7"/>
        <v>11895727.85</v>
      </c>
      <c r="I29" s="94">
        <f t="shared" si="7"/>
        <v>2769102.21</v>
      </c>
    </row>
    <row r="30" spans="2:9" ht="12.75">
      <c r="B30" s="113" t="s">
        <v>339</v>
      </c>
      <c r="C30" s="114"/>
      <c r="D30" s="94">
        <v>2103097</v>
      </c>
      <c r="E30" s="86">
        <v>940283.56</v>
      </c>
      <c r="F30" s="94">
        <f aca="true" t="shared" si="8" ref="F30:F38">D30+E30</f>
        <v>3043380.56</v>
      </c>
      <c r="G30" s="86">
        <v>2308228.14</v>
      </c>
      <c r="H30" s="86">
        <v>2308228.14</v>
      </c>
      <c r="I30" s="86">
        <f t="shared" si="6"/>
        <v>735152.4199999999</v>
      </c>
    </row>
    <row r="31" spans="2:9" ht="12.75">
      <c r="B31" s="113" t="s">
        <v>340</v>
      </c>
      <c r="C31" s="114"/>
      <c r="D31" s="94">
        <v>76000</v>
      </c>
      <c r="E31" s="86">
        <v>102386.84</v>
      </c>
      <c r="F31" s="94">
        <f t="shared" si="8"/>
        <v>178386.84</v>
      </c>
      <c r="G31" s="86">
        <v>177386.84</v>
      </c>
      <c r="H31" s="86">
        <v>177386.84</v>
      </c>
      <c r="I31" s="86">
        <f t="shared" si="6"/>
        <v>1000</v>
      </c>
    </row>
    <row r="32" spans="2:9" ht="12.75">
      <c r="B32" s="113" t="s">
        <v>341</v>
      </c>
      <c r="C32" s="114"/>
      <c r="D32" s="94">
        <v>2324104</v>
      </c>
      <c r="E32" s="86">
        <v>-884469.86</v>
      </c>
      <c r="F32" s="94">
        <f t="shared" si="8"/>
        <v>1439634.1400000001</v>
      </c>
      <c r="G32" s="86">
        <v>1332168.94</v>
      </c>
      <c r="H32" s="86">
        <v>1332168.94</v>
      </c>
      <c r="I32" s="86">
        <f t="shared" si="6"/>
        <v>107465.20000000019</v>
      </c>
    </row>
    <row r="33" spans="2:9" ht="12.75">
      <c r="B33" s="113" t="s">
        <v>342</v>
      </c>
      <c r="C33" s="114"/>
      <c r="D33" s="94">
        <v>1135000</v>
      </c>
      <c r="E33" s="86">
        <v>445857.41</v>
      </c>
      <c r="F33" s="94">
        <f t="shared" si="8"/>
        <v>1580857.41</v>
      </c>
      <c r="G33" s="86">
        <v>624150.08</v>
      </c>
      <c r="H33" s="86">
        <v>624150.08</v>
      </c>
      <c r="I33" s="86">
        <f t="shared" si="6"/>
        <v>956707.33</v>
      </c>
    </row>
    <row r="34" spans="2:9" ht="12.75">
      <c r="B34" s="113" t="s">
        <v>343</v>
      </c>
      <c r="C34" s="114"/>
      <c r="D34" s="94">
        <v>573900</v>
      </c>
      <c r="E34" s="86">
        <v>2605235.98</v>
      </c>
      <c r="F34" s="94">
        <f t="shared" si="8"/>
        <v>3179135.98</v>
      </c>
      <c r="G34" s="86">
        <v>3179135.98</v>
      </c>
      <c r="H34" s="86">
        <v>3179135.98</v>
      </c>
      <c r="I34" s="86">
        <f t="shared" si="6"/>
        <v>0</v>
      </c>
    </row>
    <row r="35" spans="2:9" ht="12.75">
      <c r="B35" s="113" t="s">
        <v>344</v>
      </c>
      <c r="C35" s="114"/>
      <c r="D35" s="94">
        <v>38000</v>
      </c>
      <c r="E35" s="86">
        <v>90800</v>
      </c>
      <c r="F35" s="94">
        <f t="shared" si="8"/>
        <v>128800</v>
      </c>
      <c r="G35" s="86">
        <v>128800</v>
      </c>
      <c r="H35" s="86">
        <v>128800</v>
      </c>
      <c r="I35" s="86">
        <f t="shared" si="6"/>
        <v>0</v>
      </c>
    </row>
    <row r="36" spans="2:9" ht="12.75">
      <c r="B36" s="113" t="s">
        <v>345</v>
      </c>
      <c r="C36" s="114"/>
      <c r="D36" s="94">
        <v>145200</v>
      </c>
      <c r="E36" s="86">
        <v>-87677.31</v>
      </c>
      <c r="F36" s="94">
        <f t="shared" si="8"/>
        <v>57522.69</v>
      </c>
      <c r="G36" s="86">
        <v>54422.68</v>
      </c>
      <c r="H36" s="86">
        <v>54422.68</v>
      </c>
      <c r="I36" s="86">
        <f t="shared" si="6"/>
        <v>3100.010000000002</v>
      </c>
    </row>
    <row r="37" spans="2:9" ht="12.75">
      <c r="B37" s="113" t="s">
        <v>346</v>
      </c>
      <c r="C37" s="114"/>
      <c r="D37" s="94">
        <v>299000</v>
      </c>
      <c r="E37" s="86">
        <v>2247336.11</v>
      </c>
      <c r="F37" s="94">
        <f t="shared" si="8"/>
        <v>2546336.11</v>
      </c>
      <c r="G37" s="86">
        <v>2455836.11</v>
      </c>
      <c r="H37" s="86">
        <v>2455836.11</v>
      </c>
      <c r="I37" s="86">
        <f t="shared" si="6"/>
        <v>90500</v>
      </c>
    </row>
    <row r="38" spans="2:9" ht="12.75">
      <c r="B38" s="113" t="s">
        <v>347</v>
      </c>
      <c r="C38" s="114"/>
      <c r="D38" s="94">
        <v>1770000</v>
      </c>
      <c r="E38" s="86">
        <v>913555.33</v>
      </c>
      <c r="F38" s="94">
        <f t="shared" si="8"/>
        <v>2683555.33</v>
      </c>
      <c r="G38" s="86">
        <v>1808378.08</v>
      </c>
      <c r="H38" s="86">
        <v>1635599.08</v>
      </c>
      <c r="I38" s="86">
        <f t="shared" si="6"/>
        <v>875177.25</v>
      </c>
    </row>
    <row r="39" spans="2:9" ht="25.5" customHeight="1">
      <c r="B39" s="204" t="s">
        <v>348</v>
      </c>
      <c r="C39" s="205"/>
      <c r="D39" s="94">
        <f aca="true" t="shared" si="9" ref="D39:I39">SUM(D40:D48)</f>
        <v>25000</v>
      </c>
      <c r="E39" s="94">
        <f t="shared" si="9"/>
        <v>100044.94</v>
      </c>
      <c r="F39" s="94">
        <f>SUM(F40:F48)</f>
        <v>125044.94</v>
      </c>
      <c r="G39" s="94">
        <f t="shared" si="9"/>
        <v>120044.94</v>
      </c>
      <c r="H39" s="94">
        <f t="shared" si="9"/>
        <v>120044.94</v>
      </c>
      <c r="I39" s="94">
        <f t="shared" si="9"/>
        <v>5000</v>
      </c>
    </row>
    <row r="40" spans="2:9" ht="12.75">
      <c r="B40" s="113" t="s">
        <v>349</v>
      </c>
      <c r="C40" s="114"/>
      <c r="D40" s="94"/>
      <c r="E40" s="86"/>
      <c r="F40" s="94">
        <f>D40+E40</f>
        <v>0</v>
      </c>
      <c r="G40" s="86"/>
      <c r="H40" s="86"/>
      <c r="I40" s="86">
        <f t="shared" si="6"/>
        <v>0</v>
      </c>
    </row>
    <row r="41" spans="2:9" ht="12.75">
      <c r="B41" s="113" t="s">
        <v>350</v>
      </c>
      <c r="C41" s="114"/>
      <c r="D41" s="94"/>
      <c r="E41" s="86"/>
      <c r="F41" s="94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13" t="s">
        <v>351</v>
      </c>
      <c r="C42" s="114"/>
      <c r="D42" s="94"/>
      <c r="E42" s="86"/>
      <c r="F42" s="94">
        <f t="shared" si="10"/>
        <v>0</v>
      </c>
      <c r="G42" s="86"/>
      <c r="H42" s="86"/>
      <c r="I42" s="86">
        <f t="shared" si="6"/>
        <v>0</v>
      </c>
    </row>
    <row r="43" spans="2:9" ht="12.75">
      <c r="B43" s="113" t="s">
        <v>352</v>
      </c>
      <c r="C43" s="114"/>
      <c r="D43" s="94">
        <v>25000</v>
      </c>
      <c r="E43" s="86">
        <v>100044.94</v>
      </c>
      <c r="F43" s="94">
        <f t="shared" si="10"/>
        <v>125044.94</v>
      </c>
      <c r="G43" s="86">
        <v>120044.94</v>
      </c>
      <c r="H43" s="86">
        <v>120044.94</v>
      </c>
      <c r="I43" s="86">
        <f t="shared" si="6"/>
        <v>5000</v>
      </c>
    </row>
    <row r="44" spans="2:9" ht="12.75">
      <c r="B44" s="113" t="s">
        <v>353</v>
      </c>
      <c r="C44" s="114"/>
      <c r="D44" s="94"/>
      <c r="E44" s="86"/>
      <c r="F44" s="94">
        <f t="shared" si="10"/>
        <v>0</v>
      </c>
      <c r="G44" s="86"/>
      <c r="H44" s="86"/>
      <c r="I44" s="86">
        <f t="shared" si="6"/>
        <v>0</v>
      </c>
    </row>
    <row r="45" spans="2:9" ht="12.75">
      <c r="B45" s="113" t="s">
        <v>354</v>
      </c>
      <c r="C45" s="114"/>
      <c r="D45" s="94"/>
      <c r="E45" s="86"/>
      <c r="F45" s="94">
        <f t="shared" si="10"/>
        <v>0</v>
      </c>
      <c r="G45" s="86"/>
      <c r="H45" s="86"/>
      <c r="I45" s="86">
        <f t="shared" si="6"/>
        <v>0</v>
      </c>
    </row>
    <row r="46" spans="2:9" ht="12.75">
      <c r="B46" s="113" t="s">
        <v>355</v>
      </c>
      <c r="C46" s="114"/>
      <c r="D46" s="94"/>
      <c r="E46" s="86"/>
      <c r="F46" s="94">
        <f t="shared" si="10"/>
        <v>0</v>
      </c>
      <c r="G46" s="86"/>
      <c r="H46" s="86"/>
      <c r="I46" s="86">
        <f t="shared" si="6"/>
        <v>0</v>
      </c>
    </row>
    <row r="47" spans="2:9" ht="12.75">
      <c r="B47" s="113" t="s">
        <v>356</v>
      </c>
      <c r="C47" s="114"/>
      <c r="D47" s="94"/>
      <c r="E47" s="86"/>
      <c r="F47" s="94">
        <f t="shared" si="10"/>
        <v>0</v>
      </c>
      <c r="G47" s="86"/>
      <c r="H47" s="86"/>
      <c r="I47" s="86">
        <f t="shared" si="6"/>
        <v>0</v>
      </c>
    </row>
    <row r="48" spans="2:9" ht="12.75">
      <c r="B48" s="113" t="s">
        <v>357</v>
      </c>
      <c r="C48" s="114"/>
      <c r="D48" s="94"/>
      <c r="E48" s="86"/>
      <c r="F48" s="94">
        <f t="shared" si="10"/>
        <v>0</v>
      </c>
      <c r="G48" s="86"/>
      <c r="H48" s="86"/>
      <c r="I48" s="86">
        <f t="shared" si="6"/>
        <v>0</v>
      </c>
    </row>
    <row r="49" spans="2:9" ht="12.75">
      <c r="B49" s="204" t="s">
        <v>358</v>
      </c>
      <c r="C49" s="205"/>
      <c r="D49" s="94">
        <f aca="true" t="shared" si="11" ref="D49:I49">SUM(D50:D58)</f>
        <v>746653</v>
      </c>
      <c r="E49" s="94">
        <f t="shared" si="11"/>
        <v>3024758.94</v>
      </c>
      <c r="F49" s="94">
        <f t="shared" si="11"/>
        <v>3771411.9399999995</v>
      </c>
      <c r="G49" s="94">
        <f t="shared" si="11"/>
        <v>3046802.15</v>
      </c>
      <c r="H49" s="94">
        <f t="shared" si="11"/>
        <v>3046802.15</v>
      </c>
      <c r="I49" s="94">
        <f t="shared" si="11"/>
        <v>724609.7899999999</v>
      </c>
    </row>
    <row r="50" spans="2:9" ht="12.75">
      <c r="B50" s="113" t="s">
        <v>359</v>
      </c>
      <c r="C50" s="114"/>
      <c r="D50" s="94">
        <v>379940</v>
      </c>
      <c r="E50" s="86">
        <v>2111348.9</v>
      </c>
      <c r="F50" s="94">
        <f t="shared" si="10"/>
        <v>2491288.9</v>
      </c>
      <c r="G50" s="86">
        <v>1991288.9</v>
      </c>
      <c r="H50" s="86">
        <v>1991288.9</v>
      </c>
      <c r="I50" s="86">
        <f t="shared" si="6"/>
        <v>500000</v>
      </c>
    </row>
    <row r="51" spans="2:9" ht="12.75">
      <c r="B51" s="113" t="s">
        <v>360</v>
      </c>
      <c r="C51" s="114"/>
      <c r="D51" s="94">
        <v>42000</v>
      </c>
      <c r="E51" s="86">
        <v>-33577.24</v>
      </c>
      <c r="F51" s="94">
        <f t="shared" si="10"/>
        <v>8422.760000000002</v>
      </c>
      <c r="G51" s="86">
        <v>8422.76</v>
      </c>
      <c r="H51" s="86">
        <v>8422.76</v>
      </c>
      <c r="I51" s="86">
        <f t="shared" si="6"/>
        <v>0</v>
      </c>
    </row>
    <row r="52" spans="2:9" ht="12.75">
      <c r="B52" s="113" t="s">
        <v>361</v>
      </c>
      <c r="C52" s="114"/>
      <c r="D52" s="94">
        <v>45500</v>
      </c>
      <c r="E52" s="86">
        <v>226315.84</v>
      </c>
      <c r="F52" s="94">
        <f t="shared" si="10"/>
        <v>271815.83999999997</v>
      </c>
      <c r="G52" s="86">
        <v>271815.84</v>
      </c>
      <c r="H52" s="86">
        <v>271815.84</v>
      </c>
      <c r="I52" s="86">
        <f t="shared" si="6"/>
        <v>0</v>
      </c>
    </row>
    <row r="53" spans="2:9" ht="12.75">
      <c r="B53" s="113" t="s">
        <v>362</v>
      </c>
      <c r="C53" s="114"/>
      <c r="D53" s="94">
        <v>200000</v>
      </c>
      <c r="E53" s="86">
        <v>12837.25</v>
      </c>
      <c r="F53" s="94">
        <f t="shared" si="10"/>
        <v>212837.25</v>
      </c>
      <c r="G53" s="86">
        <v>0</v>
      </c>
      <c r="H53" s="86">
        <v>0</v>
      </c>
      <c r="I53" s="86">
        <f t="shared" si="6"/>
        <v>212837.25</v>
      </c>
    </row>
    <row r="54" spans="2:9" ht="12.75">
      <c r="B54" s="113" t="s">
        <v>363</v>
      </c>
      <c r="C54" s="114"/>
      <c r="D54" s="94"/>
      <c r="E54" s="86"/>
      <c r="F54" s="94">
        <f t="shared" si="10"/>
        <v>0</v>
      </c>
      <c r="G54" s="86"/>
      <c r="H54" s="86"/>
      <c r="I54" s="86">
        <f t="shared" si="6"/>
        <v>0</v>
      </c>
    </row>
    <row r="55" spans="2:9" ht="12.75">
      <c r="B55" s="113" t="s">
        <v>364</v>
      </c>
      <c r="C55" s="114"/>
      <c r="D55" s="94">
        <v>30000</v>
      </c>
      <c r="E55" s="86">
        <v>757047.19</v>
      </c>
      <c r="F55" s="94">
        <f t="shared" si="10"/>
        <v>787047.19</v>
      </c>
      <c r="G55" s="86">
        <v>775274.65</v>
      </c>
      <c r="H55" s="86">
        <v>775274.65</v>
      </c>
      <c r="I55" s="86">
        <f t="shared" si="6"/>
        <v>11772.53999999992</v>
      </c>
    </row>
    <row r="56" spans="2:9" ht="12.75">
      <c r="B56" s="113" t="s">
        <v>365</v>
      </c>
      <c r="C56" s="114"/>
      <c r="D56" s="94"/>
      <c r="E56" s="86"/>
      <c r="F56" s="94">
        <f t="shared" si="10"/>
        <v>0</v>
      </c>
      <c r="G56" s="86"/>
      <c r="H56" s="86"/>
      <c r="I56" s="86">
        <f t="shared" si="6"/>
        <v>0</v>
      </c>
    </row>
    <row r="57" spans="2:9" ht="12.75">
      <c r="B57" s="113" t="s">
        <v>366</v>
      </c>
      <c r="C57" s="114"/>
      <c r="D57" s="94"/>
      <c r="E57" s="86"/>
      <c r="F57" s="94">
        <f t="shared" si="10"/>
        <v>0</v>
      </c>
      <c r="G57" s="86"/>
      <c r="H57" s="86"/>
      <c r="I57" s="86">
        <f t="shared" si="6"/>
        <v>0</v>
      </c>
    </row>
    <row r="58" spans="2:9" ht="12.75">
      <c r="B58" s="113" t="s">
        <v>367</v>
      </c>
      <c r="C58" s="114"/>
      <c r="D58" s="94">
        <v>49213</v>
      </c>
      <c r="E58" s="86">
        <v>-49213</v>
      </c>
      <c r="F58" s="94">
        <f t="shared" si="10"/>
        <v>0</v>
      </c>
      <c r="G58" s="86">
        <v>0</v>
      </c>
      <c r="H58" s="86">
        <v>0</v>
      </c>
      <c r="I58" s="86">
        <f t="shared" si="6"/>
        <v>0</v>
      </c>
    </row>
    <row r="59" spans="2:9" ht="12.75">
      <c r="B59" s="111" t="s">
        <v>368</v>
      </c>
      <c r="C59" s="112"/>
      <c r="D59" s="94">
        <f>SUM(D60:D62)</f>
        <v>0</v>
      </c>
      <c r="E59" s="94">
        <f>SUM(E60:E62)</f>
        <v>0</v>
      </c>
      <c r="F59" s="94">
        <f>SUM(F60:F62)</f>
        <v>0</v>
      </c>
      <c r="G59" s="94">
        <f>SUM(G60:G62)</f>
        <v>0</v>
      </c>
      <c r="H59" s="94">
        <f>SUM(H60:H62)</f>
        <v>0</v>
      </c>
      <c r="I59" s="86">
        <f t="shared" si="6"/>
        <v>0</v>
      </c>
    </row>
    <row r="60" spans="2:9" ht="12.75">
      <c r="B60" s="113" t="s">
        <v>369</v>
      </c>
      <c r="C60" s="114"/>
      <c r="D60" s="94"/>
      <c r="E60" s="86"/>
      <c r="F60" s="94">
        <f t="shared" si="10"/>
        <v>0</v>
      </c>
      <c r="G60" s="86"/>
      <c r="H60" s="86"/>
      <c r="I60" s="86">
        <f t="shared" si="6"/>
        <v>0</v>
      </c>
    </row>
    <row r="61" spans="2:9" ht="12.75">
      <c r="B61" s="113" t="s">
        <v>370</v>
      </c>
      <c r="C61" s="114"/>
      <c r="D61" s="94"/>
      <c r="E61" s="86"/>
      <c r="F61" s="94">
        <f t="shared" si="10"/>
        <v>0</v>
      </c>
      <c r="G61" s="86"/>
      <c r="H61" s="86"/>
      <c r="I61" s="86">
        <f t="shared" si="6"/>
        <v>0</v>
      </c>
    </row>
    <row r="62" spans="2:9" ht="12.75">
      <c r="B62" s="113" t="s">
        <v>371</v>
      </c>
      <c r="C62" s="114"/>
      <c r="D62" s="94"/>
      <c r="E62" s="86"/>
      <c r="F62" s="94">
        <f t="shared" si="10"/>
        <v>0</v>
      </c>
      <c r="G62" s="86"/>
      <c r="H62" s="86"/>
      <c r="I62" s="86">
        <f t="shared" si="6"/>
        <v>0</v>
      </c>
    </row>
    <row r="63" spans="2:9" ht="12.75">
      <c r="B63" s="204" t="s">
        <v>372</v>
      </c>
      <c r="C63" s="205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86">
        <f t="shared" si="6"/>
        <v>0</v>
      </c>
    </row>
    <row r="64" spans="2:9" ht="12.75">
      <c r="B64" s="113" t="s">
        <v>373</v>
      </c>
      <c r="C64" s="114"/>
      <c r="D64" s="94"/>
      <c r="E64" s="86"/>
      <c r="F64" s="94">
        <f t="shared" si="10"/>
        <v>0</v>
      </c>
      <c r="G64" s="86"/>
      <c r="H64" s="86"/>
      <c r="I64" s="86">
        <f t="shared" si="6"/>
        <v>0</v>
      </c>
    </row>
    <row r="65" spans="2:9" ht="12.75">
      <c r="B65" s="113" t="s">
        <v>374</v>
      </c>
      <c r="C65" s="114"/>
      <c r="D65" s="94"/>
      <c r="E65" s="86"/>
      <c r="F65" s="94">
        <f t="shared" si="10"/>
        <v>0</v>
      </c>
      <c r="G65" s="86"/>
      <c r="H65" s="86"/>
      <c r="I65" s="86">
        <f t="shared" si="6"/>
        <v>0</v>
      </c>
    </row>
    <row r="66" spans="2:9" ht="12.75">
      <c r="B66" s="113" t="s">
        <v>375</v>
      </c>
      <c r="C66" s="114"/>
      <c r="D66" s="94"/>
      <c r="E66" s="86"/>
      <c r="F66" s="94">
        <f t="shared" si="10"/>
        <v>0</v>
      </c>
      <c r="G66" s="86"/>
      <c r="H66" s="86"/>
      <c r="I66" s="86">
        <f t="shared" si="6"/>
        <v>0</v>
      </c>
    </row>
    <row r="67" spans="2:9" ht="12.75">
      <c r="B67" s="113" t="s">
        <v>376</v>
      </c>
      <c r="C67" s="114"/>
      <c r="D67" s="94"/>
      <c r="E67" s="86"/>
      <c r="F67" s="94">
        <f t="shared" si="10"/>
        <v>0</v>
      </c>
      <c r="G67" s="86"/>
      <c r="H67" s="86"/>
      <c r="I67" s="86">
        <f t="shared" si="6"/>
        <v>0</v>
      </c>
    </row>
    <row r="68" spans="2:9" ht="12.75">
      <c r="B68" s="113" t="s">
        <v>377</v>
      </c>
      <c r="C68" s="114"/>
      <c r="D68" s="94"/>
      <c r="E68" s="86"/>
      <c r="F68" s="94">
        <f t="shared" si="10"/>
        <v>0</v>
      </c>
      <c r="G68" s="86"/>
      <c r="H68" s="86"/>
      <c r="I68" s="86">
        <f t="shared" si="6"/>
        <v>0</v>
      </c>
    </row>
    <row r="69" spans="2:9" ht="12.75">
      <c r="B69" s="113" t="s">
        <v>378</v>
      </c>
      <c r="C69" s="114"/>
      <c r="D69" s="94"/>
      <c r="E69" s="86"/>
      <c r="F69" s="94">
        <f t="shared" si="10"/>
        <v>0</v>
      </c>
      <c r="G69" s="86"/>
      <c r="H69" s="86"/>
      <c r="I69" s="86">
        <f t="shared" si="6"/>
        <v>0</v>
      </c>
    </row>
    <row r="70" spans="2:9" ht="12.75">
      <c r="B70" s="113" t="s">
        <v>379</v>
      </c>
      <c r="C70" s="114"/>
      <c r="D70" s="94"/>
      <c r="E70" s="86"/>
      <c r="F70" s="94">
        <f t="shared" si="10"/>
        <v>0</v>
      </c>
      <c r="G70" s="86"/>
      <c r="H70" s="86"/>
      <c r="I70" s="86">
        <f t="shared" si="6"/>
        <v>0</v>
      </c>
    </row>
    <row r="71" spans="2:9" ht="12.75">
      <c r="B71" s="113" t="s">
        <v>380</v>
      </c>
      <c r="C71" s="114"/>
      <c r="D71" s="94"/>
      <c r="E71" s="86"/>
      <c r="F71" s="94">
        <f t="shared" si="10"/>
        <v>0</v>
      </c>
      <c r="G71" s="86"/>
      <c r="H71" s="86"/>
      <c r="I71" s="86">
        <f t="shared" si="6"/>
        <v>0</v>
      </c>
    </row>
    <row r="72" spans="2:9" ht="12.75">
      <c r="B72" s="111" t="s">
        <v>381</v>
      </c>
      <c r="C72" s="112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86">
        <f t="shared" si="6"/>
        <v>0</v>
      </c>
    </row>
    <row r="73" spans="2:9" ht="12.75">
      <c r="B73" s="113" t="s">
        <v>382</v>
      </c>
      <c r="C73" s="114"/>
      <c r="D73" s="94"/>
      <c r="E73" s="86"/>
      <c r="F73" s="94">
        <f t="shared" si="10"/>
        <v>0</v>
      </c>
      <c r="G73" s="86"/>
      <c r="H73" s="86"/>
      <c r="I73" s="86">
        <f t="shared" si="6"/>
        <v>0</v>
      </c>
    </row>
    <row r="74" spans="2:9" ht="12.75">
      <c r="B74" s="113" t="s">
        <v>383</v>
      </c>
      <c r="C74" s="114"/>
      <c r="D74" s="94"/>
      <c r="E74" s="86"/>
      <c r="F74" s="94">
        <f t="shared" si="10"/>
        <v>0</v>
      </c>
      <c r="G74" s="86"/>
      <c r="H74" s="86"/>
      <c r="I74" s="86">
        <f t="shared" si="6"/>
        <v>0</v>
      </c>
    </row>
    <row r="75" spans="2:9" ht="12.75">
      <c r="B75" s="113" t="s">
        <v>384</v>
      </c>
      <c r="C75" s="114"/>
      <c r="D75" s="94"/>
      <c r="E75" s="86"/>
      <c r="F75" s="94">
        <f t="shared" si="10"/>
        <v>0</v>
      </c>
      <c r="G75" s="86"/>
      <c r="H75" s="86"/>
      <c r="I75" s="86">
        <f t="shared" si="6"/>
        <v>0</v>
      </c>
    </row>
    <row r="76" spans="2:9" ht="12.75">
      <c r="B76" s="111" t="s">
        <v>385</v>
      </c>
      <c r="C76" s="112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86">
        <f t="shared" si="6"/>
        <v>0</v>
      </c>
    </row>
    <row r="77" spans="2:9" ht="12.75">
      <c r="B77" s="113" t="s">
        <v>386</v>
      </c>
      <c r="C77" s="114"/>
      <c r="D77" s="94"/>
      <c r="E77" s="86"/>
      <c r="F77" s="94">
        <f t="shared" si="10"/>
        <v>0</v>
      </c>
      <c r="G77" s="86"/>
      <c r="H77" s="86"/>
      <c r="I77" s="86">
        <f t="shared" si="6"/>
        <v>0</v>
      </c>
    </row>
    <row r="78" spans="2:9" ht="12.75">
      <c r="B78" s="113" t="s">
        <v>387</v>
      </c>
      <c r="C78" s="114"/>
      <c r="D78" s="94"/>
      <c r="E78" s="86"/>
      <c r="F78" s="94">
        <f t="shared" si="10"/>
        <v>0</v>
      </c>
      <c r="G78" s="86"/>
      <c r="H78" s="86"/>
      <c r="I78" s="86">
        <f t="shared" si="6"/>
        <v>0</v>
      </c>
    </row>
    <row r="79" spans="2:9" ht="12.75">
      <c r="B79" s="113" t="s">
        <v>388</v>
      </c>
      <c r="C79" s="114"/>
      <c r="D79" s="94"/>
      <c r="E79" s="86"/>
      <c r="F79" s="94">
        <f t="shared" si="10"/>
        <v>0</v>
      </c>
      <c r="G79" s="86"/>
      <c r="H79" s="86"/>
      <c r="I79" s="86">
        <f t="shared" si="6"/>
        <v>0</v>
      </c>
    </row>
    <row r="80" spans="2:9" ht="12.75">
      <c r="B80" s="113" t="s">
        <v>389</v>
      </c>
      <c r="C80" s="114"/>
      <c r="D80" s="94"/>
      <c r="E80" s="86"/>
      <c r="F80" s="94">
        <f t="shared" si="10"/>
        <v>0</v>
      </c>
      <c r="G80" s="86"/>
      <c r="H80" s="86"/>
      <c r="I80" s="86">
        <f t="shared" si="6"/>
        <v>0</v>
      </c>
    </row>
    <row r="81" spans="2:9" ht="12.75">
      <c r="B81" s="113" t="s">
        <v>390</v>
      </c>
      <c r="C81" s="114"/>
      <c r="D81" s="94"/>
      <c r="E81" s="86"/>
      <c r="F81" s="94">
        <f t="shared" si="10"/>
        <v>0</v>
      </c>
      <c r="G81" s="86"/>
      <c r="H81" s="86"/>
      <c r="I81" s="86">
        <f t="shared" si="6"/>
        <v>0</v>
      </c>
    </row>
    <row r="82" spans="2:9" ht="12.75">
      <c r="B82" s="113" t="s">
        <v>391</v>
      </c>
      <c r="C82" s="114"/>
      <c r="D82" s="94"/>
      <c r="E82" s="86"/>
      <c r="F82" s="94">
        <f t="shared" si="10"/>
        <v>0</v>
      </c>
      <c r="G82" s="86"/>
      <c r="H82" s="86"/>
      <c r="I82" s="86">
        <f t="shared" si="6"/>
        <v>0</v>
      </c>
    </row>
    <row r="83" spans="2:9" ht="12.75">
      <c r="B83" s="113" t="s">
        <v>392</v>
      </c>
      <c r="C83" s="114"/>
      <c r="D83" s="94"/>
      <c r="E83" s="86"/>
      <c r="F83" s="94">
        <f t="shared" si="10"/>
        <v>0</v>
      </c>
      <c r="G83" s="86"/>
      <c r="H83" s="86"/>
      <c r="I83" s="86">
        <f t="shared" si="6"/>
        <v>0</v>
      </c>
    </row>
    <row r="84" spans="2:9" ht="12.75">
      <c r="B84" s="116"/>
      <c r="C84" s="117"/>
      <c r="D84" s="118"/>
      <c r="E84" s="99"/>
      <c r="F84" s="99"/>
      <c r="G84" s="99"/>
      <c r="H84" s="99"/>
      <c r="I84" s="99"/>
    </row>
    <row r="85" spans="2:9" ht="12.75">
      <c r="B85" s="119" t="s">
        <v>393</v>
      </c>
      <c r="C85" s="120"/>
      <c r="D85" s="121">
        <f aca="true" t="shared" si="12" ref="D85:I85">D86+D104+D94+D114+D124+D134+D138+D147+D151</f>
        <v>0</v>
      </c>
      <c r="E85" s="121">
        <f>E86+E104+E94+E114+E124+E134+E138+E147+E151</f>
        <v>0</v>
      </c>
      <c r="F85" s="121">
        <f t="shared" si="12"/>
        <v>0</v>
      </c>
      <c r="G85" s="121">
        <f>G86+G104+G94+G114+G124+G134+G138+G147+G151</f>
        <v>0</v>
      </c>
      <c r="H85" s="121">
        <f>H86+H104+H94+H114+H124+H134+H138+H147+H151</f>
        <v>0</v>
      </c>
      <c r="I85" s="121">
        <f t="shared" si="12"/>
        <v>0</v>
      </c>
    </row>
    <row r="86" spans="2:9" ht="12.75">
      <c r="B86" s="111" t="s">
        <v>320</v>
      </c>
      <c r="C86" s="112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86">
        <f aca="true" t="shared" si="13" ref="I86:I149">F86-G86</f>
        <v>0</v>
      </c>
    </row>
    <row r="87" spans="2:9" ht="12.75">
      <c r="B87" s="113" t="s">
        <v>321</v>
      </c>
      <c r="C87" s="114"/>
      <c r="D87" s="94"/>
      <c r="E87" s="86"/>
      <c r="F87" s="94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13" t="s">
        <v>322</v>
      </c>
      <c r="C88" s="114"/>
      <c r="D88" s="94"/>
      <c r="E88" s="86"/>
      <c r="F88" s="94">
        <f t="shared" si="14"/>
        <v>0</v>
      </c>
      <c r="G88" s="86"/>
      <c r="H88" s="86"/>
      <c r="I88" s="86">
        <f t="shared" si="13"/>
        <v>0</v>
      </c>
    </row>
    <row r="89" spans="2:9" ht="12.75">
      <c r="B89" s="113" t="s">
        <v>323</v>
      </c>
      <c r="C89" s="114"/>
      <c r="D89" s="94"/>
      <c r="E89" s="86"/>
      <c r="F89" s="94">
        <f t="shared" si="14"/>
        <v>0</v>
      </c>
      <c r="G89" s="86"/>
      <c r="H89" s="86"/>
      <c r="I89" s="86">
        <f t="shared" si="13"/>
        <v>0</v>
      </c>
    </row>
    <row r="90" spans="2:9" ht="12.75">
      <c r="B90" s="113" t="s">
        <v>324</v>
      </c>
      <c r="C90" s="114"/>
      <c r="D90" s="94"/>
      <c r="E90" s="86"/>
      <c r="F90" s="94">
        <f t="shared" si="14"/>
        <v>0</v>
      </c>
      <c r="G90" s="86"/>
      <c r="H90" s="86"/>
      <c r="I90" s="86">
        <f t="shared" si="13"/>
        <v>0</v>
      </c>
    </row>
    <row r="91" spans="2:9" ht="12.75">
      <c r="B91" s="113" t="s">
        <v>325</v>
      </c>
      <c r="C91" s="114"/>
      <c r="D91" s="94"/>
      <c r="E91" s="86"/>
      <c r="F91" s="94">
        <f t="shared" si="14"/>
        <v>0</v>
      </c>
      <c r="G91" s="86"/>
      <c r="H91" s="86"/>
      <c r="I91" s="86">
        <f t="shared" si="13"/>
        <v>0</v>
      </c>
    </row>
    <row r="92" spans="2:9" ht="12.75">
      <c r="B92" s="113" t="s">
        <v>326</v>
      </c>
      <c r="C92" s="114"/>
      <c r="D92" s="94"/>
      <c r="E92" s="86"/>
      <c r="F92" s="94">
        <f t="shared" si="14"/>
        <v>0</v>
      </c>
      <c r="G92" s="86"/>
      <c r="H92" s="86"/>
      <c r="I92" s="86">
        <f t="shared" si="13"/>
        <v>0</v>
      </c>
    </row>
    <row r="93" spans="2:9" ht="12.75">
      <c r="B93" s="113" t="s">
        <v>327</v>
      </c>
      <c r="C93" s="114"/>
      <c r="D93" s="94"/>
      <c r="E93" s="86"/>
      <c r="F93" s="94">
        <f t="shared" si="14"/>
        <v>0</v>
      </c>
      <c r="G93" s="86"/>
      <c r="H93" s="86"/>
      <c r="I93" s="86">
        <f t="shared" si="13"/>
        <v>0</v>
      </c>
    </row>
    <row r="94" spans="2:9" ht="12.75">
      <c r="B94" s="111" t="s">
        <v>328</v>
      </c>
      <c r="C94" s="112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86">
        <f t="shared" si="13"/>
        <v>0</v>
      </c>
    </row>
    <row r="95" spans="2:9" ht="12.75">
      <c r="B95" s="113" t="s">
        <v>329</v>
      </c>
      <c r="C95" s="114"/>
      <c r="D95" s="94"/>
      <c r="E95" s="86"/>
      <c r="F95" s="94">
        <f t="shared" si="14"/>
        <v>0</v>
      </c>
      <c r="G95" s="86"/>
      <c r="H95" s="86"/>
      <c r="I95" s="86">
        <f t="shared" si="13"/>
        <v>0</v>
      </c>
    </row>
    <row r="96" spans="2:9" ht="12.75">
      <c r="B96" s="113" t="s">
        <v>330</v>
      </c>
      <c r="C96" s="114"/>
      <c r="D96" s="94"/>
      <c r="E96" s="86"/>
      <c r="F96" s="94">
        <f t="shared" si="14"/>
        <v>0</v>
      </c>
      <c r="G96" s="86"/>
      <c r="H96" s="86"/>
      <c r="I96" s="86">
        <f t="shared" si="13"/>
        <v>0</v>
      </c>
    </row>
    <row r="97" spans="2:9" ht="12.75">
      <c r="B97" s="113" t="s">
        <v>331</v>
      </c>
      <c r="C97" s="114"/>
      <c r="D97" s="94"/>
      <c r="E97" s="86"/>
      <c r="F97" s="94">
        <f t="shared" si="14"/>
        <v>0</v>
      </c>
      <c r="G97" s="86"/>
      <c r="H97" s="86"/>
      <c r="I97" s="86">
        <f t="shared" si="13"/>
        <v>0</v>
      </c>
    </row>
    <row r="98" spans="2:9" ht="12.75">
      <c r="B98" s="113" t="s">
        <v>332</v>
      </c>
      <c r="C98" s="114"/>
      <c r="D98" s="94"/>
      <c r="E98" s="86"/>
      <c r="F98" s="94">
        <f t="shared" si="14"/>
        <v>0</v>
      </c>
      <c r="G98" s="86"/>
      <c r="H98" s="86"/>
      <c r="I98" s="86">
        <f t="shared" si="13"/>
        <v>0</v>
      </c>
    </row>
    <row r="99" spans="2:9" ht="12.75">
      <c r="B99" s="113" t="s">
        <v>333</v>
      </c>
      <c r="C99" s="114"/>
      <c r="D99" s="94"/>
      <c r="E99" s="86"/>
      <c r="F99" s="94">
        <f t="shared" si="14"/>
        <v>0</v>
      </c>
      <c r="G99" s="86"/>
      <c r="H99" s="86"/>
      <c r="I99" s="86">
        <f t="shared" si="13"/>
        <v>0</v>
      </c>
    </row>
    <row r="100" spans="2:9" ht="12.75">
      <c r="B100" s="113" t="s">
        <v>334</v>
      </c>
      <c r="C100" s="114"/>
      <c r="D100" s="94"/>
      <c r="E100" s="86"/>
      <c r="F100" s="94">
        <f t="shared" si="14"/>
        <v>0</v>
      </c>
      <c r="G100" s="86"/>
      <c r="H100" s="86"/>
      <c r="I100" s="86">
        <f t="shared" si="13"/>
        <v>0</v>
      </c>
    </row>
    <row r="101" spans="2:9" ht="12.75">
      <c r="B101" s="113" t="s">
        <v>335</v>
      </c>
      <c r="C101" s="114"/>
      <c r="D101" s="94"/>
      <c r="E101" s="86"/>
      <c r="F101" s="94">
        <f t="shared" si="14"/>
        <v>0</v>
      </c>
      <c r="G101" s="86"/>
      <c r="H101" s="86"/>
      <c r="I101" s="86">
        <f t="shared" si="13"/>
        <v>0</v>
      </c>
    </row>
    <row r="102" spans="2:9" ht="12.75">
      <c r="B102" s="113" t="s">
        <v>336</v>
      </c>
      <c r="C102" s="114"/>
      <c r="D102" s="94"/>
      <c r="E102" s="86"/>
      <c r="F102" s="94">
        <f t="shared" si="14"/>
        <v>0</v>
      </c>
      <c r="G102" s="86"/>
      <c r="H102" s="86"/>
      <c r="I102" s="86">
        <f t="shared" si="13"/>
        <v>0</v>
      </c>
    </row>
    <row r="103" spans="2:9" ht="12.75">
      <c r="B103" s="113" t="s">
        <v>337</v>
      </c>
      <c r="C103" s="114"/>
      <c r="D103" s="94"/>
      <c r="E103" s="86"/>
      <c r="F103" s="94">
        <f t="shared" si="14"/>
        <v>0</v>
      </c>
      <c r="G103" s="86"/>
      <c r="H103" s="86"/>
      <c r="I103" s="86">
        <f t="shared" si="13"/>
        <v>0</v>
      </c>
    </row>
    <row r="104" spans="2:9" ht="12.75">
      <c r="B104" s="111" t="s">
        <v>338</v>
      </c>
      <c r="C104" s="112"/>
      <c r="D104" s="94">
        <f>SUM(D105:D113)</f>
        <v>0</v>
      </c>
      <c r="E104" s="94">
        <f>SUM(E105:E113)</f>
        <v>0</v>
      </c>
      <c r="F104" s="94">
        <f>SUM(F105:F113)</f>
        <v>0</v>
      </c>
      <c r="G104" s="94">
        <f>SUM(G105:G113)</f>
        <v>0</v>
      </c>
      <c r="H104" s="94">
        <f>SUM(H105:H113)</f>
        <v>0</v>
      </c>
      <c r="I104" s="86">
        <f t="shared" si="13"/>
        <v>0</v>
      </c>
    </row>
    <row r="105" spans="2:9" ht="12.75">
      <c r="B105" s="113" t="s">
        <v>339</v>
      </c>
      <c r="C105" s="114"/>
      <c r="D105" s="94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13" t="s">
        <v>340</v>
      </c>
      <c r="C106" s="114"/>
      <c r="D106" s="94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13" t="s">
        <v>341</v>
      </c>
      <c r="C107" s="114"/>
      <c r="D107" s="94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13" t="s">
        <v>342</v>
      </c>
      <c r="C108" s="114"/>
      <c r="D108" s="94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13" t="s">
        <v>343</v>
      </c>
      <c r="C109" s="114"/>
      <c r="D109" s="94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13" t="s">
        <v>344</v>
      </c>
      <c r="C110" s="114"/>
      <c r="D110" s="94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13" t="s">
        <v>345</v>
      </c>
      <c r="C111" s="114"/>
      <c r="D111" s="94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13" t="s">
        <v>346</v>
      </c>
      <c r="C112" s="114"/>
      <c r="D112" s="94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13" t="s">
        <v>347</v>
      </c>
      <c r="C113" s="114"/>
      <c r="D113" s="94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204" t="s">
        <v>348</v>
      </c>
      <c r="C114" s="205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86">
        <f t="shared" si="13"/>
        <v>0</v>
      </c>
    </row>
    <row r="115" spans="2:9" ht="12.75">
      <c r="B115" s="113" t="s">
        <v>349</v>
      </c>
      <c r="C115" s="114"/>
      <c r="D115" s="94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13" t="s">
        <v>350</v>
      </c>
      <c r="C116" s="114"/>
      <c r="D116" s="94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13" t="s">
        <v>351</v>
      </c>
      <c r="C117" s="114"/>
      <c r="D117" s="94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13" t="s">
        <v>352</v>
      </c>
      <c r="C118" s="114"/>
      <c r="D118" s="94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13" t="s">
        <v>353</v>
      </c>
      <c r="C119" s="114"/>
      <c r="D119" s="94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13" t="s">
        <v>354</v>
      </c>
      <c r="C120" s="114"/>
      <c r="D120" s="94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13" t="s">
        <v>355</v>
      </c>
      <c r="C121" s="114"/>
      <c r="D121" s="94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13" t="s">
        <v>356</v>
      </c>
      <c r="C122" s="114"/>
      <c r="D122" s="94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13" t="s">
        <v>357</v>
      </c>
      <c r="C123" s="114"/>
      <c r="D123" s="94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11" t="s">
        <v>358</v>
      </c>
      <c r="C124" s="112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86">
        <f t="shared" si="13"/>
        <v>0</v>
      </c>
    </row>
    <row r="125" spans="2:9" ht="12.75">
      <c r="B125" s="113" t="s">
        <v>359</v>
      </c>
      <c r="C125" s="114"/>
      <c r="D125" s="94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13" t="s">
        <v>360</v>
      </c>
      <c r="C126" s="114"/>
      <c r="D126" s="94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13" t="s">
        <v>361</v>
      </c>
      <c r="C127" s="114"/>
      <c r="D127" s="94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13" t="s">
        <v>362</v>
      </c>
      <c r="C128" s="114"/>
      <c r="D128" s="94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13" t="s">
        <v>363</v>
      </c>
      <c r="C129" s="114"/>
      <c r="D129" s="94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13" t="s">
        <v>364</v>
      </c>
      <c r="C130" s="114"/>
      <c r="D130" s="94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13" t="s">
        <v>365</v>
      </c>
      <c r="C131" s="114"/>
      <c r="D131" s="94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13" t="s">
        <v>366</v>
      </c>
      <c r="C132" s="114"/>
      <c r="D132" s="94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13" t="s">
        <v>367</v>
      </c>
      <c r="C133" s="114"/>
      <c r="D133" s="94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11" t="s">
        <v>368</v>
      </c>
      <c r="C134" s="112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86">
        <f t="shared" si="13"/>
        <v>0</v>
      </c>
    </row>
    <row r="135" spans="2:9" ht="12.75">
      <c r="B135" s="113" t="s">
        <v>369</v>
      </c>
      <c r="C135" s="114"/>
      <c r="D135" s="94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13" t="s">
        <v>370</v>
      </c>
      <c r="C136" s="114"/>
      <c r="D136" s="94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13" t="s">
        <v>371</v>
      </c>
      <c r="C137" s="114"/>
      <c r="D137" s="94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11" t="s">
        <v>372</v>
      </c>
      <c r="C138" s="112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86">
        <f t="shared" si="13"/>
        <v>0</v>
      </c>
    </row>
    <row r="139" spans="2:9" ht="12.75">
      <c r="B139" s="113" t="s">
        <v>373</v>
      </c>
      <c r="C139" s="114"/>
      <c r="D139" s="94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13" t="s">
        <v>374</v>
      </c>
      <c r="C140" s="114"/>
      <c r="D140" s="94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13" t="s">
        <v>375</v>
      </c>
      <c r="C141" s="114"/>
      <c r="D141" s="94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13" t="s">
        <v>376</v>
      </c>
      <c r="C142" s="114"/>
      <c r="D142" s="94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13" t="s">
        <v>377</v>
      </c>
      <c r="C143" s="114"/>
      <c r="D143" s="94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13" t="s">
        <v>378</v>
      </c>
      <c r="C144" s="114"/>
      <c r="D144" s="94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13" t="s">
        <v>379</v>
      </c>
      <c r="C145" s="114"/>
      <c r="D145" s="94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13" t="s">
        <v>380</v>
      </c>
      <c r="C146" s="114"/>
      <c r="D146" s="94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11" t="s">
        <v>381</v>
      </c>
      <c r="C147" s="112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86">
        <f t="shared" si="13"/>
        <v>0</v>
      </c>
    </row>
    <row r="148" spans="2:9" ht="12.75">
      <c r="B148" s="113" t="s">
        <v>382</v>
      </c>
      <c r="C148" s="114"/>
      <c r="D148" s="94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13" t="s">
        <v>383</v>
      </c>
      <c r="C149" s="114"/>
      <c r="D149" s="94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13" t="s">
        <v>384</v>
      </c>
      <c r="C150" s="114"/>
      <c r="D150" s="94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11" t="s">
        <v>385</v>
      </c>
      <c r="C151" s="112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86">
        <f t="shared" si="19"/>
        <v>0</v>
      </c>
    </row>
    <row r="152" spans="2:9" ht="12.75">
      <c r="B152" s="113" t="s">
        <v>386</v>
      </c>
      <c r="C152" s="114"/>
      <c r="D152" s="94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13" t="s">
        <v>387</v>
      </c>
      <c r="C153" s="114"/>
      <c r="D153" s="94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13" t="s">
        <v>388</v>
      </c>
      <c r="C154" s="114"/>
      <c r="D154" s="94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13" t="s">
        <v>389</v>
      </c>
      <c r="C155" s="114"/>
      <c r="D155" s="94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13" t="s">
        <v>390</v>
      </c>
      <c r="C156" s="114"/>
      <c r="D156" s="94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13" t="s">
        <v>391</v>
      </c>
      <c r="C157" s="114"/>
      <c r="D157" s="94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13" t="s">
        <v>392</v>
      </c>
      <c r="C158" s="114"/>
      <c r="D158" s="94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11"/>
      <c r="C159" s="112"/>
      <c r="D159" s="94"/>
      <c r="E159" s="86"/>
      <c r="F159" s="86"/>
      <c r="G159" s="86"/>
      <c r="H159" s="86"/>
      <c r="I159" s="86"/>
    </row>
    <row r="160" spans="2:9" ht="12.75">
      <c r="B160" s="122" t="s">
        <v>394</v>
      </c>
      <c r="C160" s="123"/>
      <c r="D160" s="110">
        <f aca="true" t="shared" si="21" ref="D160:I160">D10+D85</f>
        <v>112851628</v>
      </c>
      <c r="E160" s="110">
        <f t="shared" si="21"/>
        <v>18185864.52</v>
      </c>
      <c r="F160" s="110">
        <f t="shared" si="21"/>
        <v>131037492.51999998</v>
      </c>
      <c r="G160" s="110">
        <f t="shared" si="21"/>
        <v>91607107.67</v>
      </c>
      <c r="H160" s="110">
        <f t="shared" si="21"/>
        <v>85421689.45</v>
      </c>
      <c r="I160" s="110">
        <f t="shared" si="21"/>
        <v>39430384.849999994</v>
      </c>
    </row>
    <row r="161" spans="2:9" ht="13.5" thickBot="1">
      <c r="B161" s="124"/>
      <c r="C161" s="125"/>
      <c r="D161" s="126"/>
      <c r="E161" s="103"/>
      <c r="F161" s="103"/>
      <c r="G161" s="103"/>
      <c r="H161" s="103"/>
      <c r="I161" s="103"/>
    </row>
    <row r="166" spans="3:8" ht="12.75">
      <c r="C166" s="156" t="s">
        <v>450</v>
      </c>
      <c r="D166" s="159"/>
      <c r="E166" s="159"/>
      <c r="F166" s="171" t="s">
        <v>452</v>
      </c>
      <c r="G166" s="171"/>
      <c r="H166" s="171"/>
    </row>
    <row r="167" spans="3:8" ht="12.75">
      <c r="C167" s="156" t="s">
        <v>451</v>
      </c>
      <c r="D167" s="159"/>
      <c r="E167" s="159"/>
      <c r="F167" s="171" t="s">
        <v>453</v>
      </c>
      <c r="G167" s="171"/>
      <c r="H167" s="171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F166:H166"/>
    <mergeCell ref="F167:H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F42" sqref="F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5" t="s">
        <v>313</v>
      </c>
      <c r="C3" s="166"/>
      <c r="D3" s="166"/>
      <c r="E3" s="166"/>
      <c r="F3" s="166"/>
      <c r="G3" s="166"/>
      <c r="H3" s="167"/>
    </row>
    <row r="4" spans="2:8" ht="12.75">
      <c r="B4" s="165" t="s">
        <v>395</v>
      </c>
      <c r="C4" s="166"/>
      <c r="D4" s="166"/>
      <c r="E4" s="166"/>
      <c r="F4" s="166"/>
      <c r="G4" s="166"/>
      <c r="H4" s="167"/>
    </row>
    <row r="5" spans="2:8" ht="12.75">
      <c r="B5" s="165" t="s">
        <v>125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89" t="s">
        <v>2</v>
      </c>
      <c r="C7" s="212" t="s">
        <v>315</v>
      </c>
      <c r="D7" s="213"/>
      <c r="E7" s="213"/>
      <c r="F7" s="213"/>
      <c r="G7" s="214"/>
      <c r="H7" s="189" t="s">
        <v>316</v>
      </c>
    </row>
    <row r="8" spans="2:8" ht="26.25" thickBot="1">
      <c r="B8" s="190"/>
      <c r="C8" s="18" t="s">
        <v>206</v>
      </c>
      <c r="D8" s="18" t="s">
        <v>248</v>
      </c>
      <c r="E8" s="18" t="s">
        <v>249</v>
      </c>
      <c r="F8" s="18" t="s">
        <v>204</v>
      </c>
      <c r="G8" s="18" t="s">
        <v>223</v>
      </c>
      <c r="H8" s="190"/>
    </row>
    <row r="9" spans="2:8" ht="12.75">
      <c r="B9" s="128" t="s">
        <v>396</v>
      </c>
      <c r="C9" s="129">
        <f aca="true" t="shared" si="0" ref="C9:H9">SUM(C10:C17)</f>
        <v>112851628</v>
      </c>
      <c r="D9" s="129">
        <f t="shared" si="0"/>
        <v>18185864.52</v>
      </c>
      <c r="E9" s="129">
        <f t="shared" si="0"/>
        <v>131037492.52</v>
      </c>
      <c r="F9" s="129">
        <f t="shared" si="0"/>
        <v>91607107.67</v>
      </c>
      <c r="G9" s="129">
        <f t="shared" si="0"/>
        <v>85421689.45</v>
      </c>
      <c r="H9" s="129">
        <f t="shared" si="0"/>
        <v>39430384.849999994</v>
      </c>
    </row>
    <row r="10" spans="2:8" ht="12.75" customHeight="1">
      <c r="B10" s="130" t="s">
        <v>397</v>
      </c>
      <c r="C10" s="131">
        <v>55722868.08</v>
      </c>
      <c r="D10" s="131">
        <v>2149278.92</v>
      </c>
      <c r="E10" s="131">
        <f>C10+D10</f>
        <v>57872147</v>
      </c>
      <c r="F10" s="131">
        <v>45008119.06</v>
      </c>
      <c r="G10" s="131">
        <v>40406626.38</v>
      </c>
      <c r="H10" s="86">
        <f>E10-F10</f>
        <v>12864027.939999998</v>
      </c>
    </row>
    <row r="11" spans="2:8" ht="12.75">
      <c r="B11" s="130" t="s">
        <v>398</v>
      </c>
      <c r="C11" s="6">
        <v>57128759.92</v>
      </c>
      <c r="D11" s="6">
        <v>16036585.6</v>
      </c>
      <c r="E11" s="6">
        <f>C11+D11</f>
        <v>73165345.52</v>
      </c>
      <c r="F11" s="6">
        <v>46598988.61</v>
      </c>
      <c r="G11" s="6">
        <v>45015063.07</v>
      </c>
      <c r="H11" s="86">
        <f>E11-F11</f>
        <v>26566356.909999996</v>
      </c>
    </row>
    <row r="12" spans="2:8" ht="12.75">
      <c r="B12" s="130"/>
      <c r="C12" s="6"/>
      <c r="D12" s="6"/>
      <c r="E12" s="6"/>
      <c r="F12" s="6"/>
      <c r="G12" s="6"/>
      <c r="H12" s="86">
        <f aca="true" t="shared" si="1" ref="H12:H17">E12-F12</f>
        <v>0</v>
      </c>
    </row>
    <row r="13" spans="2:8" ht="12.75">
      <c r="B13" s="130"/>
      <c r="C13" s="6"/>
      <c r="D13" s="6"/>
      <c r="E13" s="6"/>
      <c r="F13" s="6"/>
      <c r="G13" s="6"/>
      <c r="H13" s="86">
        <f t="shared" si="1"/>
        <v>0</v>
      </c>
    </row>
    <row r="14" spans="2:8" ht="12.75">
      <c r="B14" s="130"/>
      <c r="C14" s="6"/>
      <c r="D14" s="6"/>
      <c r="E14" s="6"/>
      <c r="F14" s="6"/>
      <c r="G14" s="6"/>
      <c r="H14" s="86">
        <f t="shared" si="1"/>
        <v>0</v>
      </c>
    </row>
    <row r="15" spans="2:8" ht="12.75">
      <c r="B15" s="130"/>
      <c r="C15" s="6"/>
      <c r="D15" s="6"/>
      <c r="E15" s="6"/>
      <c r="F15" s="6"/>
      <c r="G15" s="6"/>
      <c r="H15" s="86">
        <f t="shared" si="1"/>
        <v>0</v>
      </c>
    </row>
    <row r="16" spans="2:8" ht="12.75">
      <c r="B16" s="130"/>
      <c r="C16" s="6"/>
      <c r="D16" s="6"/>
      <c r="E16" s="6"/>
      <c r="F16" s="6"/>
      <c r="G16" s="6"/>
      <c r="H16" s="86">
        <f t="shared" si="1"/>
        <v>0</v>
      </c>
    </row>
    <row r="17" spans="2:8" ht="12.75">
      <c r="B17" s="130"/>
      <c r="C17" s="6"/>
      <c r="D17" s="6"/>
      <c r="E17" s="6"/>
      <c r="F17" s="6"/>
      <c r="G17" s="6"/>
      <c r="H17" s="86">
        <f t="shared" si="1"/>
        <v>0</v>
      </c>
    </row>
    <row r="18" spans="2:8" ht="12.75">
      <c r="B18" s="132"/>
      <c r="C18" s="6"/>
      <c r="D18" s="6"/>
      <c r="E18" s="6"/>
      <c r="F18" s="6"/>
      <c r="G18" s="6"/>
      <c r="H18" s="6"/>
    </row>
    <row r="19" spans="2:8" ht="12.75">
      <c r="B19" s="133" t="s">
        <v>399</v>
      </c>
      <c r="C19" s="134">
        <f aca="true" t="shared" si="2" ref="C19:H19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ht="12.75">
      <c r="B20" s="130" t="s">
        <v>397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86">
        <f>E20-F20</f>
        <v>0</v>
      </c>
    </row>
    <row r="21" spans="2:8" ht="12.75">
      <c r="B21" s="130" t="s">
        <v>398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86">
        <f>E21-F21</f>
        <v>0</v>
      </c>
    </row>
    <row r="22" spans="2:8" ht="12.75">
      <c r="B22" s="130"/>
      <c r="C22" s="131"/>
      <c r="D22" s="131"/>
      <c r="E22" s="131"/>
      <c r="F22" s="131"/>
      <c r="G22" s="131"/>
      <c r="H22" s="86">
        <f aca="true" t="shared" si="3" ref="H22:H28">E22-F22</f>
        <v>0</v>
      </c>
    </row>
    <row r="23" spans="2:8" ht="12.75">
      <c r="B23" s="130"/>
      <c r="C23" s="131"/>
      <c r="D23" s="131"/>
      <c r="E23" s="131"/>
      <c r="F23" s="131"/>
      <c r="G23" s="131"/>
      <c r="H23" s="86">
        <f t="shared" si="3"/>
        <v>0</v>
      </c>
    </row>
    <row r="24" spans="2:8" ht="12.75">
      <c r="B24" s="130"/>
      <c r="C24" s="6"/>
      <c r="D24" s="6"/>
      <c r="E24" s="6"/>
      <c r="F24" s="6"/>
      <c r="G24" s="6"/>
      <c r="H24" s="86">
        <f t="shared" si="3"/>
        <v>0</v>
      </c>
    </row>
    <row r="25" spans="2:8" ht="12.75">
      <c r="B25" s="130"/>
      <c r="C25" s="6"/>
      <c r="D25" s="6"/>
      <c r="E25" s="6"/>
      <c r="F25" s="6"/>
      <c r="G25" s="6"/>
      <c r="H25" s="86">
        <f t="shared" si="3"/>
        <v>0</v>
      </c>
    </row>
    <row r="26" spans="2:8" ht="12.75">
      <c r="B26" s="130"/>
      <c r="C26" s="6"/>
      <c r="D26" s="6"/>
      <c r="E26" s="6"/>
      <c r="F26" s="6"/>
      <c r="G26" s="6"/>
      <c r="H26" s="86">
        <f t="shared" si="3"/>
        <v>0</v>
      </c>
    </row>
    <row r="27" spans="2:8" ht="12.75">
      <c r="B27" s="130"/>
      <c r="C27" s="6"/>
      <c r="D27" s="6"/>
      <c r="E27" s="6"/>
      <c r="F27" s="6"/>
      <c r="G27" s="6"/>
      <c r="H27" s="86">
        <f t="shared" si="3"/>
        <v>0</v>
      </c>
    </row>
    <row r="28" spans="2:8" ht="12.75">
      <c r="B28" s="132"/>
      <c r="C28" s="6"/>
      <c r="D28" s="6"/>
      <c r="E28" s="6"/>
      <c r="F28" s="6"/>
      <c r="G28" s="6"/>
      <c r="H28" s="86">
        <f t="shared" si="3"/>
        <v>0</v>
      </c>
    </row>
    <row r="29" spans="2:8" ht="12.75">
      <c r="B29" s="128" t="s">
        <v>394</v>
      </c>
      <c r="C29" s="4">
        <f aca="true" t="shared" si="4" ref="C29:H29">C9+C19</f>
        <v>112851628</v>
      </c>
      <c r="D29" s="4">
        <f t="shared" si="4"/>
        <v>18185864.52</v>
      </c>
      <c r="E29" s="4">
        <f t="shared" si="4"/>
        <v>131037492.52</v>
      </c>
      <c r="F29" s="4">
        <f t="shared" si="4"/>
        <v>91607107.67</v>
      </c>
      <c r="G29" s="4">
        <f t="shared" si="4"/>
        <v>85421689.45</v>
      </c>
      <c r="H29" s="4">
        <f t="shared" si="4"/>
        <v>39430384.849999994</v>
      </c>
    </row>
    <row r="30" spans="2:8" ht="13.5" thickBot="1">
      <c r="B30" s="135"/>
      <c r="C30" s="16"/>
      <c r="D30" s="16"/>
      <c r="E30" s="16"/>
      <c r="F30" s="16"/>
      <c r="G30" s="16"/>
      <c r="H30" s="16"/>
    </row>
    <row r="37" spans="2:7" ht="12.75">
      <c r="B37" s="156" t="s">
        <v>450</v>
      </c>
      <c r="C37" s="159"/>
      <c r="D37" s="159"/>
      <c r="E37" s="171" t="s">
        <v>452</v>
      </c>
      <c r="F37" s="171"/>
      <c r="G37" s="171"/>
    </row>
    <row r="38" spans="2:7" ht="12.75">
      <c r="B38" s="156" t="s">
        <v>451</v>
      </c>
      <c r="C38" s="159"/>
      <c r="D38" s="159"/>
      <c r="E38" s="171" t="s">
        <v>453</v>
      </c>
      <c r="F38" s="171"/>
      <c r="G38" s="171"/>
    </row>
  </sheetData>
  <sheetProtection/>
  <mergeCells count="10">
    <mergeCell ref="E37:G37"/>
    <mergeCell ref="E38:G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70" activePane="bottomLeft" state="frozen"/>
      <selection pane="topLeft" activeCell="A1" sqref="A1"/>
      <selection pane="bottomLeft" activeCell="D94" sqref="D94:F9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6"/>
    </row>
    <row r="3" spans="1:7" ht="12.75">
      <c r="A3" s="181" t="s">
        <v>313</v>
      </c>
      <c r="B3" s="182"/>
      <c r="C3" s="182"/>
      <c r="D3" s="182"/>
      <c r="E3" s="182"/>
      <c r="F3" s="182"/>
      <c r="G3" s="207"/>
    </row>
    <row r="4" spans="1:7" ht="12.75">
      <c r="A4" s="181" t="s">
        <v>400</v>
      </c>
      <c r="B4" s="182"/>
      <c r="C4" s="182"/>
      <c r="D4" s="182"/>
      <c r="E4" s="182"/>
      <c r="F4" s="182"/>
      <c r="G4" s="207"/>
    </row>
    <row r="5" spans="1:7" ht="12.75">
      <c r="A5" s="181" t="s">
        <v>125</v>
      </c>
      <c r="B5" s="182"/>
      <c r="C5" s="182"/>
      <c r="D5" s="182"/>
      <c r="E5" s="182"/>
      <c r="F5" s="182"/>
      <c r="G5" s="207"/>
    </row>
    <row r="6" spans="1:7" ht="13.5" thickBot="1">
      <c r="A6" s="184" t="s">
        <v>1</v>
      </c>
      <c r="B6" s="185"/>
      <c r="C6" s="185"/>
      <c r="D6" s="185"/>
      <c r="E6" s="185"/>
      <c r="F6" s="185"/>
      <c r="G6" s="208"/>
    </row>
    <row r="7" spans="1:7" ht="15.75" customHeight="1">
      <c r="A7" s="162" t="s">
        <v>2</v>
      </c>
      <c r="B7" s="209" t="s">
        <v>315</v>
      </c>
      <c r="C7" s="210"/>
      <c r="D7" s="210"/>
      <c r="E7" s="210"/>
      <c r="F7" s="211"/>
      <c r="G7" s="189" t="s">
        <v>316</v>
      </c>
    </row>
    <row r="8" spans="1:7" ht="15.75" customHeight="1" thickBot="1">
      <c r="A8" s="181"/>
      <c r="B8" s="168"/>
      <c r="C8" s="169"/>
      <c r="D8" s="169"/>
      <c r="E8" s="169"/>
      <c r="F8" s="170"/>
      <c r="G8" s="215"/>
    </row>
    <row r="9" spans="1:7" ht="26.25" thickBot="1">
      <c r="A9" s="184"/>
      <c r="B9" s="145" t="s">
        <v>206</v>
      </c>
      <c r="C9" s="18" t="s">
        <v>317</v>
      </c>
      <c r="D9" s="18" t="s">
        <v>318</v>
      </c>
      <c r="E9" s="18" t="s">
        <v>204</v>
      </c>
      <c r="F9" s="18" t="s">
        <v>223</v>
      </c>
      <c r="G9" s="190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401</v>
      </c>
      <c r="B11" s="69">
        <f aca="true" t="shared" si="0" ref="B11:G11">B12+B22+B31+B42</f>
        <v>112851628</v>
      </c>
      <c r="C11" s="69">
        <f t="shared" si="0"/>
        <v>18185864.52</v>
      </c>
      <c r="D11" s="69">
        <f t="shared" si="0"/>
        <v>131037492.52</v>
      </c>
      <c r="E11" s="69">
        <f t="shared" si="0"/>
        <v>91607107.67</v>
      </c>
      <c r="F11" s="69">
        <f t="shared" si="0"/>
        <v>85421689.45</v>
      </c>
      <c r="G11" s="69">
        <f t="shared" si="0"/>
        <v>39430384.849999994</v>
      </c>
    </row>
    <row r="12" spans="1:7" ht="12.75">
      <c r="A12" s="138" t="s">
        <v>402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9" t="s">
        <v>403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9" t="s">
        <v>404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9" t="s">
        <v>405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9" t="s">
        <v>406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9" t="s">
        <v>407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9" t="s">
        <v>408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9" t="s">
        <v>409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9" t="s">
        <v>410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40"/>
      <c r="B21" s="67"/>
      <c r="C21" s="67"/>
      <c r="D21" s="67"/>
      <c r="E21" s="67"/>
      <c r="F21" s="67"/>
      <c r="G21" s="67"/>
    </row>
    <row r="22" spans="1:7" ht="12.75">
      <c r="A22" s="138" t="s">
        <v>411</v>
      </c>
      <c r="B22" s="69">
        <f>SUM(B23:B29)</f>
        <v>112851628</v>
      </c>
      <c r="C22" s="69">
        <f>SUM(C23:C29)</f>
        <v>18185864.52</v>
      </c>
      <c r="D22" s="69">
        <f>SUM(D23:D29)</f>
        <v>131037492.52</v>
      </c>
      <c r="E22" s="69">
        <f>SUM(E23:E29)</f>
        <v>91607107.67</v>
      </c>
      <c r="F22" s="69">
        <f>SUM(F23:F29)</f>
        <v>85421689.45</v>
      </c>
      <c r="G22" s="69">
        <f aca="true" t="shared" si="3" ref="G22:G29">D22-E22</f>
        <v>39430384.849999994</v>
      </c>
    </row>
    <row r="23" spans="1:7" ht="12.75">
      <c r="A23" s="139" t="s">
        <v>412</v>
      </c>
      <c r="B23" s="67"/>
      <c r="C23" s="67"/>
      <c r="D23" s="67">
        <f>B23+C23</f>
        <v>0</v>
      </c>
      <c r="E23" s="67"/>
      <c r="F23" s="67"/>
      <c r="G23" s="67">
        <f t="shared" si="3"/>
        <v>0</v>
      </c>
    </row>
    <row r="24" spans="1:7" ht="12.75">
      <c r="A24" s="139" t="s">
        <v>413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9" t="s">
        <v>414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9" t="s">
        <v>415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9" t="s">
        <v>416</v>
      </c>
      <c r="B27" s="67">
        <v>112851628</v>
      </c>
      <c r="C27" s="67">
        <v>18185864.52</v>
      </c>
      <c r="D27" s="67">
        <f t="shared" si="4"/>
        <v>131037492.52</v>
      </c>
      <c r="E27" s="67">
        <v>91607107.67</v>
      </c>
      <c r="F27" s="67">
        <v>85421689.45</v>
      </c>
      <c r="G27" s="67">
        <f t="shared" si="3"/>
        <v>39430384.849999994</v>
      </c>
    </row>
    <row r="28" spans="1:7" ht="12.75">
      <c r="A28" s="139" t="s">
        <v>417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9" t="s">
        <v>418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40"/>
      <c r="B30" s="67"/>
      <c r="C30" s="67"/>
      <c r="D30" s="67"/>
      <c r="E30" s="67"/>
      <c r="F30" s="67"/>
      <c r="G30" s="67"/>
    </row>
    <row r="31" spans="1:7" ht="12.75">
      <c r="A31" s="138" t="s">
        <v>419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9" t="s">
        <v>420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9" t="s">
        <v>421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9" t="s">
        <v>422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9" t="s">
        <v>423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9" t="s">
        <v>424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9" t="s">
        <v>425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9" t="s">
        <v>426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9" t="s">
        <v>427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9" t="s">
        <v>428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40"/>
      <c r="B41" s="67"/>
      <c r="C41" s="67"/>
      <c r="D41" s="67"/>
      <c r="E41" s="67"/>
      <c r="F41" s="67"/>
      <c r="G41" s="67"/>
    </row>
    <row r="42" spans="1:7" ht="12.75">
      <c r="A42" s="138" t="s">
        <v>429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9" t="s">
        <v>430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7" t="s">
        <v>431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9" t="s">
        <v>432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9" t="s">
        <v>433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40"/>
      <c r="B47" s="67"/>
      <c r="C47" s="67"/>
      <c r="D47" s="67"/>
      <c r="E47" s="67"/>
      <c r="F47" s="67"/>
      <c r="G47" s="67"/>
    </row>
    <row r="48" spans="1:7" ht="12.75">
      <c r="A48" s="138" t="s">
        <v>434</v>
      </c>
      <c r="B48" s="69">
        <f>B49+B59+B68+B79</f>
        <v>0</v>
      </c>
      <c r="C48" s="69">
        <f>C49+C59+C68+C79</f>
        <v>0</v>
      </c>
      <c r="D48" s="69">
        <f>D49+D59+D68+D79</f>
        <v>0</v>
      </c>
      <c r="E48" s="69">
        <f>E49+E59+E68+E79</f>
        <v>0</v>
      </c>
      <c r="F48" s="69">
        <f>F49+F59+F68+F79</f>
        <v>0</v>
      </c>
      <c r="G48" s="69">
        <f aca="true" t="shared" si="7" ref="G48:G83">D48-E48</f>
        <v>0</v>
      </c>
    </row>
    <row r="49" spans="1:7" ht="12.75">
      <c r="A49" s="138" t="s">
        <v>402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9" t="s">
        <v>403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9" t="s">
        <v>404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9" t="s">
        <v>405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9" t="s">
        <v>406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9" t="s">
        <v>407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9" t="s">
        <v>408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9" t="s">
        <v>409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9" t="s">
        <v>410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40"/>
      <c r="B58" s="67"/>
      <c r="C58" s="67"/>
      <c r="D58" s="67"/>
      <c r="E58" s="67"/>
      <c r="F58" s="67"/>
      <c r="G58" s="67"/>
    </row>
    <row r="59" spans="1:7" ht="12.75">
      <c r="A59" s="138" t="s">
        <v>411</v>
      </c>
      <c r="B59" s="69">
        <f>SUM(B60:B66)</f>
        <v>0</v>
      </c>
      <c r="C59" s="69">
        <f>SUM(C60:C66)</f>
        <v>0</v>
      </c>
      <c r="D59" s="69">
        <f>SUM(D60:D66)</f>
        <v>0</v>
      </c>
      <c r="E59" s="69">
        <f>SUM(E60:E66)</f>
        <v>0</v>
      </c>
      <c r="F59" s="69">
        <f>SUM(F60:F66)</f>
        <v>0</v>
      </c>
      <c r="G59" s="69">
        <f t="shared" si="7"/>
        <v>0</v>
      </c>
    </row>
    <row r="60" spans="1:7" ht="12.75">
      <c r="A60" s="139" t="s">
        <v>412</v>
      </c>
      <c r="B60" s="67"/>
      <c r="C60" s="67"/>
      <c r="D60" s="67">
        <f>B60+C60</f>
        <v>0</v>
      </c>
      <c r="E60" s="67"/>
      <c r="F60" s="67"/>
      <c r="G60" s="67">
        <f t="shared" si="7"/>
        <v>0</v>
      </c>
    </row>
    <row r="61" spans="1:7" ht="12.75">
      <c r="A61" s="139" t="s">
        <v>413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9" t="s">
        <v>414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9" t="s">
        <v>415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9" t="s">
        <v>416</v>
      </c>
      <c r="B64" s="67"/>
      <c r="C64" s="67"/>
      <c r="D64" s="67">
        <f t="shared" si="9"/>
        <v>0</v>
      </c>
      <c r="E64" s="67"/>
      <c r="F64" s="67"/>
      <c r="G64" s="67">
        <f t="shared" si="7"/>
        <v>0</v>
      </c>
    </row>
    <row r="65" spans="1:7" ht="12.75">
      <c r="A65" s="139" t="s">
        <v>417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9" t="s">
        <v>418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40"/>
      <c r="B67" s="67"/>
      <c r="C67" s="67"/>
      <c r="D67" s="67"/>
      <c r="E67" s="67"/>
      <c r="F67" s="67"/>
      <c r="G67" s="67"/>
    </row>
    <row r="68" spans="1:7" ht="12.75">
      <c r="A68" s="138" t="s">
        <v>419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9" t="s">
        <v>420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9" t="s">
        <v>421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9" t="s">
        <v>422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9" t="s">
        <v>423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9" t="s">
        <v>424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9" t="s">
        <v>425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9" t="s">
        <v>426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9" t="s">
        <v>427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41" t="s">
        <v>428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67"/>
      <c r="C78" s="67"/>
      <c r="D78" s="67"/>
      <c r="E78" s="67"/>
      <c r="F78" s="67"/>
      <c r="G78" s="67"/>
    </row>
    <row r="79" spans="1:7" ht="12.75">
      <c r="A79" s="138" t="s">
        <v>429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9" t="s">
        <v>430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7" t="s">
        <v>431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9" t="s">
        <v>432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9" t="s">
        <v>433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40"/>
      <c r="B84" s="67"/>
      <c r="C84" s="67"/>
      <c r="D84" s="67"/>
      <c r="E84" s="67"/>
      <c r="F84" s="67"/>
      <c r="G84" s="67"/>
    </row>
    <row r="85" spans="1:7" ht="12.75">
      <c r="A85" s="138" t="s">
        <v>394</v>
      </c>
      <c r="B85" s="69">
        <f aca="true" t="shared" si="11" ref="B85:G85">B11+B48</f>
        <v>112851628</v>
      </c>
      <c r="C85" s="69">
        <f t="shared" si="11"/>
        <v>18185864.52</v>
      </c>
      <c r="D85" s="69">
        <f t="shared" si="11"/>
        <v>131037492.52</v>
      </c>
      <c r="E85" s="69">
        <f t="shared" si="11"/>
        <v>91607107.67</v>
      </c>
      <c r="F85" s="69">
        <f t="shared" si="11"/>
        <v>85421689.45</v>
      </c>
      <c r="G85" s="69">
        <f t="shared" si="11"/>
        <v>39430384.849999994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  <row r="93" spans="1:6" ht="12.75">
      <c r="A93" s="156" t="s">
        <v>450</v>
      </c>
      <c r="B93" s="159"/>
      <c r="C93" s="159"/>
      <c r="D93" s="171" t="s">
        <v>452</v>
      </c>
      <c r="E93" s="171"/>
      <c r="F93" s="171"/>
    </row>
    <row r="94" spans="1:6" ht="12.75">
      <c r="A94" s="156" t="s">
        <v>451</v>
      </c>
      <c r="B94" s="159"/>
      <c r="C94" s="159"/>
      <c r="D94" s="171" t="s">
        <v>453</v>
      </c>
      <c r="E94" s="171"/>
      <c r="F94" s="171"/>
    </row>
  </sheetData>
  <sheetProtection/>
  <mergeCells count="10">
    <mergeCell ref="D93:F93"/>
    <mergeCell ref="D94:F94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39" sqref="B3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206"/>
    </row>
    <row r="3" spans="2:8" ht="12.75">
      <c r="B3" s="181" t="s">
        <v>313</v>
      </c>
      <c r="C3" s="182"/>
      <c r="D3" s="182"/>
      <c r="E3" s="182"/>
      <c r="F3" s="182"/>
      <c r="G3" s="182"/>
      <c r="H3" s="207"/>
    </row>
    <row r="4" spans="2:8" ht="12.75">
      <c r="B4" s="181" t="s">
        <v>435</v>
      </c>
      <c r="C4" s="182"/>
      <c r="D4" s="182"/>
      <c r="E4" s="182"/>
      <c r="F4" s="182"/>
      <c r="G4" s="182"/>
      <c r="H4" s="207"/>
    </row>
    <row r="5" spans="2:8" ht="12.75">
      <c r="B5" s="181" t="s">
        <v>125</v>
      </c>
      <c r="C5" s="182"/>
      <c r="D5" s="182"/>
      <c r="E5" s="182"/>
      <c r="F5" s="182"/>
      <c r="G5" s="182"/>
      <c r="H5" s="207"/>
    </row>
    <row r="6" spans="2:8" ht="13.5" thickBot="1">
      <c r="B6" s="184" t="s">
        <v>1</v>
      </c>
      <c r="C6" s="185"/>
      <c r="D6" s="185"/>
      <c r="E6" s="185"/>
      <c r="F6" s="185"/>
      <c r="G6" s="185"/>
      <c r="H6" s="208"/>
    </row>
    <row r="7" spans="2:8" ht="13.5" thickBot="1">
      <c r="B7" s="201" t="s">
        <v>2</v>
      </c>
      <c r="C7" s="212" t="s">
        <v>315</v>
      </c>
      <c r="D7" s="213"/>
      <c r="E7" s="213"/>
      <c r="F7" s="213"/>
      <c r="G7" s="214"/>
      <c r="H7" s="189" t="s">
        <v>316</v>
      </c>
    </row>
    <row r="8" spans="2:8" ht="26.25" thickBot="1">
      <c r="B8" s="203"/>
      <c r="C8" s="18" t="s">
        <v>206</v>
      </c>
      <c r="D8" s="18" t="s">
        <v>317</v>
      </c>
      <c r="E8" s="18" t="s">
        <v>318</v>
      </c>
      <c r="F8" s="18" t="s">
        <v>436</v>
      </c>
      <c r="G8" s="18" t="s">
        <v>223</v>
      </c>
      <c r="H8" s="190"/>
    </row>
    <row r="9" spans="2:8" ht="12.75">
      <c r="B9" s="146" t="s">
        <v>437</v>
      </c>
      <c r="C9" s="134">
        <f>C10+C11+C12+C15+C16+C19</f>
        <v>99830865</v>
      </c>
      <c r="D9" s="134">
        <f>D10+D11+D12+D15+D16+D19</f>
        <v>3777465.22</v>
      </c>
      <c r="E9" s="134">
        <f>E10+E11+E12+E15+E16+E19</f>
        <v>103608330.22</v>
      </c>
      <c r="F9" s="134">
        <f>F10+F11+F12+F15+F16+F19</f>
        <v>67981737.08</v>
      </c>
      <c r="G9" s="134">
        <f>G10+G11+G12+G15+G16+G19</f>
        <v>61969097.86</v>
      </c>
      <c r="H9" s="4">
        <f>E9-F9</f>
        <v>35626593.14</v>
      </c>
    </row>
    <row r="10" spans="2:8" ht="20.25" customHeight="1">
      <c r="B10" s="115" t="s">
        <v>438</v>
      </c>
      <c r="C10" s="134">
        <v>99830865</v>
      </c>
      <c r="D10" s="4">
        <v>3777465.22</v>
      </c>
      <c r="E10" s="6">
        <f>C10+D10</f>
        <v>103608330.22</v>
      </c>
      <c r="F10" s="4">
        <v>67981737.08</v>
      </c>
      <c r="G10" s="4">
        <v>61969097.86</v>
      </c>
      <c r="H10" s="6">
        <f aca="true" t="shared" si="0" ref="H10:H31">E10-F10</f>
        <v>35626593.14</v>
      </c>
    </row>
    <row r="11" spans="2:8" ht="12.75">
      <c r="B11" s="115" t="s">
        <v>439</v>
      </c>
      <c r="C11" s="134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15" t="s">
        <v>440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6">
        <f t="shared" si="0"/>
        <v>0</v>
      </c>
    </row>
    <row r="13" spans="2:8" ht="12.75">
      <c r="B13" s="147" t="s">
        <v>441</v>
      </c>
      <c r="C13" s="134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7" t="s">
        <v>442</v>
      </c>
      <c r="C14" s="134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15" t="s">
        <v>443</v>
      </c>
      <c r="C15" s="134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15" t="s">
        <v>444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6">
        <f t="shared" si="0"/>
        <v>0</v>
      </c>
    </row>
    <row r="17" spans="2:8" ht="12.75">
      <c r="B17" s="147" t="s">
        <v>445</v>
      </c>
      <c r="C17" s="134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7" t="s">
        <v>446</v>
      </c>
      <c r="C18" s="134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15" t="s">
        <v>447</v>
      </c>
      <c r="C19" s="134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2" customFormat="1" ht="12.75">
      <c r="B20" s="148"/>
      <c r="C20" s="149"/>
      <c r="D20" s="150"/>
      <c r="E20" s="150"/>
      <c r="F20" s="150"/>
      <c r="G20" s="150"/>
      <c r="H20" s="151"/>
    </row>
    <row r="21" spans="2:8" ht="12.75">
      <c r="B21" s="146" t="s">
        <v>448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4">
        <f t="shared" si="0"/>
        <v>0</v>
      </c>
    </row>
    <row r="22" spans="2:8" ht="18.75" customHeight="1">
      <c r="B22" s="115" t="s">
        <v>438</v>
      </c>
      <c r="C22" s="134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15" t="s">
        <v>439</v>
      </c>
      <c r="C23" s="134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15" t="s">
        <v>440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6">
        <f t="shared" si="0"/>
        <v>0</v>
      </c>
    </row>
    <row r="25" spans="2:8" ht="12.75">
      <c r="B25" s="147" t="s">
        <v>441</v>
      </c>
      <c r="C25" s="134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7" t="s">
        <v>442</v>
      </c>
      <c r="C26" s="134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15" t="s">
        <v>443</v>
      </c>
      <c r="C27" s="134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15" t="s">
        <v>444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6">
        <f t="shared" si="0"/>
        <v>0</v>
      </c>
    </row>
    <row r="29" spans="2:8" ht="12.75">
      <c r="B29" s="147" t="s">
        <v>445</v>
      </c>
      <c r="C29" s="134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7" t="s">
        <v>446</v>
      </c>
      <c r="C30" s="134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15" t="s">
        <v>447</v>
      </c>
      <c r="C31" s="134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6" t="s">
        <v>449</v>
      </c>
      <c r="C32" s="134">
        <f aca="true" t="shared" si="1" ref="C32:H32">C9+C21</f>
        <v>99830865</v>
      </c>
      <c r="D32" s="134">
        <f t="shared" si="1"/>
        <v>3777465.22</v>
      </c>
      <c r="E32" s="134">
        <f t="shared" si="1"/>
        <v>103608330.22</v>
      </c>
      <c r="F32" s="134">
        <f t="shared" si="1"/>
        <v>67981737.08</v>
      </c>
      <c r="G32" s="134">
        <f t="shared" si="1"/>
        <v>61969097.86</v>
      </c>
      <c r="H32" s="134">
        <f t="shared" si="1"/>
        <v>35626593.14</v>
      </c>
    </row>
    <row r="33" spans="2:8" ht="13.5" thickBot="1">
      <c r="B33" s="153"/>
      <c r="C33" s="154"/>
      <c r="D33" s="155"/>
      <c r="E33" s="155"/>
      <c r="F33" s="155"/>
      <c r="G33" s="155"/>
      <c r="H33" s="155"/>
    </row>
    <row r="40" spans="2:7" ht="12.75">
      <c r="B40" s="156" t="s">
        <v>450</v>
      </c>
      <c r="C40" s="159"/>
      <c r="D40" s="159"/>
      <c r="E40" s="171" t="s">
        <v>452</v>
      </c>
      <c r="F40" s="171"/>
      <c r="G40" s="171"/>
    </row>
    <row r="41" spans="2:7" ht="12.75">
      <c r="B41" s="156" t="s">
        <v>451</v>
      </c>
      <c r="C41" s="159"/>
      <c r="D41" s="159"/>
      <c r="E41" s="171" t="s">
        <v>453</v>
      </c>
      <c r="F41" s="171"/>
      <c r="G41" s="171"/>
    </row>
  </sheetData>
  <sheetProtection/>
  <mergeCells count="10">
    <mergeCell ref="E40:G40"/>
    <mergeCell ref="E41:G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2022-10-06T19:55:21Z</cp:lastPrinted>
  <dcterms:created xsi:type="dcterms:W3CDTF">2016-10-11T18:36:49Z</dcterms:created>
  <dcterms:modified xsi:type="dcterms:W3CDTF">2022-10-21T17:57:23Z</dcterms:modified>
  <cp:category/>
  <cp:version/>
  <cp:contentType/>
  <cp:contentStatus/>
</cp:coreProperties>
</file>