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<sst xmlns="http://schemas.openxmlformats.org/spreadsheetml/2006/main" count="696" uniqueCount="456">
  <si>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</si>
  <si>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</si>
  <si>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</si>
  <si>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</si>
  <si>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</si>
  <si>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</si>
  <si>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</si>
  <si>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</si>
  <si>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</si>
  <si>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</si>
  <si>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</si>
  <si>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</si>
  <si>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</si>
  <si>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</si>
  <si>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</si>
  <si>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</si>
  <si>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</si>
  <si>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</si>
  <si>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</si>
  <si>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</si>
  <si>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</si>
  <si>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</si>
  <si>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</si>
  <si>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</si>
  <si>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</si>
  <si>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</si>
  <si>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</si>
  <si>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</si>
  <si>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</si>
  <si>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</si>
  <si>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</si>
  <si>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</si>
  <si>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</si>
  <si>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</si>
  <si>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</si>
  <si>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</si>
  <si>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</si>
  <si>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</si>
  <si>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</si>
  <si>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</si>
  <si>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</si>
  <si>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</si>
  <si>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</si>
  <si>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</si>
  <si>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</si>
  <si>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</si>
  <si>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</si>
  <si>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</si>
  <si>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</si>
  <si>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</si>
  <si>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</si>
  <si>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</si>
  <si>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</si>
  <si>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</si>
  <si>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</si>
  <si>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</si>
  <si>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</si>
  <si>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</si>
  <si>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</si>
  <si>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</si>
  <si>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</si>
  <si>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</si>
  <si>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</si>
  <si>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</si>
  <si>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</si>
  <si>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</si>
  <si>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</si>
  <si>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</si>
  <si>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</si>
  <si>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</si>
  <si>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</si>
  <si>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</si>
  <si>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</si>
  <si>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</si>
  <si>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</si>
  <si>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</si>
  <si>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</si>
  <si>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</si>
  <si>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</si>
  <si>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</si>
  <si>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</si>
  <si>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</si>
  <si>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</si>
  <si>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</si>
  <si>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</si>
  <si>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</si>
  <si>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</si>
  <si>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</si>
  <si>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</si>
  <si>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</si>
  <si>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</si>
  <si>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</si>
  <si>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</si>
  <si>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</si>
  <si>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</si>
  <si>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</si>
  <si>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</si>
  <si>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</si>
  <si>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</si>
  <si>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</si>
  <si>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</si>
  <si>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</si>
  <si>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</si>
  <si>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</si>
  <si>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</si>
  <si>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</si>
  <si>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</si>
  <si>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</si>
  <si>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</si>
  <si>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</si>
  <si>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</si>
  <si>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</si>
  <si>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</si>
  <si>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</si>
  <si>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</si>
  <si>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</si>
  <si>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</si>
  <si>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</si>
  <si>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</si>
  <si>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</si>
  <si>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</si>
  <si>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2022 y al 31 de Diciembre de 2023 (b)</t>
  </si>
  <si>
    <t>2023 (d)</t>
  </si>
  <si>
    <t>31 de diciembre de 2022 (e)</t>
  </si>
  <si>
    <t>Informe Analítico de la Deuda Pública y Otros Pasivos - LDF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</si>
  <si>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</si>
  <si>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</si>
  <si>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</si>
  <si>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</si>
  <si>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</si>
  <si>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</si>
  <si>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</si>
  <si>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</si>
  <si>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</si>
  <si>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</si>
  <si>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</si>
  <si>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</si>
  <si>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</si>
  <si>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</si>
  <si>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</si>
  <si>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</si>
  <si>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</si>
  <si>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</si>
  <si>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</si>
  <si>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</si>
  <si>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</si>
  <si>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</si>
  <si>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</si>
  <si>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</si>
  <si>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</si>
  <si>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</si>
  <si>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</si>
  <si>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</si>
  <si>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</si>
  <si>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</si>
  <si>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</si>
  <si>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</si>
  <si>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</si>
  <si>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</si>
  <si>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</si>
  <si>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</si>
  <si>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</si>
  <si>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</si>
  <si>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</si>
  <si>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</si>
  <si>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</si>
  <si>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</si>
  <si>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</si>
  <si>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</si>
  <si>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</si>
  <si>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</si>
  <si>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</si>
  <si>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</si>
  <si>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</si>
  <si>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</si>
  <si>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</si>
  <si>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</si>
  <si>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</si>
  <si>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</si>
  <si>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</si>
  <si>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</si>
  <si>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</si>
  <si>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</si>
  <si>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</si>
  <si>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</si>
  <si>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</si>
  <si>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</si>
  <si>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</si>
  <si>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</si>
  <si>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</si>
  <si>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</si>
  <si>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</si>
  <si>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</si>
  <si>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</si>
  <si>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</si>
  <si>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</si>
  <si>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</si>
  <si>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</si>
  <si>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</si>
  <si>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</si>
  <si>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</si>
  <si>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</si>
  <si>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</si>
  <si>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</si>
  <si>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</si>
  <si>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</si>
  <si>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</si>
  <si>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</si>
  <si>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</si>
  <si>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</si>
  <si>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</si>
  <si>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</si>
  <si>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</si>
  <si>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</si>
  <si>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</si>
  <si>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</si>
  <si>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</si>
  <si>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</si>
  <si>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</si>
  <si>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</si>
  <si>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</si>
  <si>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</si>
  <si>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</si>
  <si>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</si>
  <si>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</si>
  <si>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</si>
  <si>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</si>
  <si>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</si>
  <si>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</si>
  <si>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</si>
  <si>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</si>
  <si>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</si>
  <si>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</si>
  <si>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</si>
  <si>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</si>
  <si>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</si>
  <si>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</si>
  <si>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</si>
  <si>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</si>
  <si>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</si>
  <si>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</si>
  <si>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</si>
  <si>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</si>
  <si>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</si>
  <si>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</si>
  <si>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</si>
  <si>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</si>
  <si>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</si>
  <si>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</si>
  <si>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</si>
  <si>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</si>
  <si>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</si>
  <si>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</si>
  <si>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</si>
  <si>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</si>
  <si>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</si>
  <si>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</si>
  <si>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</si>
  <si>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</si>
  <si>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</si>
  <si>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</si>
  <si>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</si>
  <si>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</si>
  <si>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</si>
  <si>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</si>
  <si>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</si>
  <si>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</si>
  <si>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</si>
  <si>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</si>
  <si>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</si>
  <si>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</si>
  <si>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</si>
  <si>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</si>
  <si>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</si>
  <si>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</si>
  <si>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</si>
  <si>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</si>
  <si>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</si>
  <si>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</si>
  <si>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</si>
  <si>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</si>
  <si>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</si>
  <si>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</si>
  <si>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</si>
  <si>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</si>
  <si>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</si>
  <si>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</si>
  <si>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</si>
  <si>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</si>
  <si>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</si>
  <si>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</si>
  <si>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</si>
  <si>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</si>
  <si>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</si>
  <si>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</si>
  <si>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</si>
  <si>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</si>
  <si>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</si>
  <si>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</si>
  <si>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</si>
  <si>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</si>
  <si>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</si>
  <si>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</si>
  <si>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</si>
  <si>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</si>
  <si>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</si>
  <si>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</si>
  <si>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</si>
  <si>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</si>
  <si>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</si>
  <si>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</si>
  <si>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</si>
  <si>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</si>
  <si>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</si>
  <si>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</si>
  <si>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</si>
  <si>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</si>
  <si>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</si>
  <si>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</si>
  <si>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</si>
  <si>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</si>
  <si>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</si>
  <si>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</si>
  <si>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</si>
  <si>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</si>
  <si>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</si>
  <si>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</si>
  <si>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</si>
  <si>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</si>
  <si>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</si>
  <si>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</si>
  <si>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</si>
  <si>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</si>
  <si>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</si>
  <si>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</si>
  <si>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</si>
  <si>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</si>
  <si>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</si>
  <si>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</si>
  <si>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</si>
  <si>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</si>
  <si>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</si>
  <si>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</si>
  <si>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</si>
  <si>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</si>
  <si>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</si>
  <si>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</si>
  <si>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</si>
  <si>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</si>
  <si>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</si>
  <si>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</si>
  <si>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</si>
  <si>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</si>
  <si>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</si>
  <si>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</si>
  <si>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</si>
  <si>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</si>
  <si>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</si>
  <si>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</si>
  <si>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</si>
  <si>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</si>
  <si>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</si>
  <si>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</si>
  <si>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</si>
  <si>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</si>
  <si>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</si>
  <si>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</si>
  <si>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</si>
  <si>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</si>
  <si>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</si>
  <si>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</si>
  <si>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</si>
  <si>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</si>
  <si>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</si>
  <si>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</si>
  <si>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</si>
  <si>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</si>
  <si>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</si>
  <si>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</si>
  <si>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</si>
  <si>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</si>
  <si>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</si>
  <si>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</si>
  <si>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</si>
  <si>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</si>
  <si>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</si>
  <si>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</si>
  <si>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</si>
  <si>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</si>
  <si>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</si>
  <si>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</si>
  <si>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</si>
  <si>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</si>
  <si>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</si>
  <si>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</si>
  <si>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</si>
  <si>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</si>
  <si>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</si>
  <si>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</si>
  <si>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</si>
  <si>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</si>
  <si>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</si>
  <si>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</si>
  <si>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</si>
  <si>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</si>
  <si>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</si>
  <si>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</si>
  <si>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</si>
  <si>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</si>
  <si>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</si>
  <si>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</si>
  <si>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</si>
  <si>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</si>
  <si>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</si>
  <si>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</si>
  <si>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</si>
  <si>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</si>
  <si>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</si>
  <si>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</si>
  <si>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</si>
  <si>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</si>
  <si>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</si>
  <si>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</si>
  <si>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</si>
  <si>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</si>
  <si>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</si>
  <si>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</si>
  <si>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</si>
  <si>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</si>
  <si>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</si>
  <si>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</si>
  <si>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</si>
  <si>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</si>
  <si>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</si>
  <si>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Del 01 de Enero al 31 de Diciembre de 2023 (b)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</si>
  <si>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</si>
  <si>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</si>
  <si>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</si>
  <si>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</si>
  <si>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</si>
  <si>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</si>
  <si>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</si>
  <si>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</si>
  <si>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</si>
  <si>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</si>
  <si>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</si>
  <si>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</si>
  <si>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</si>
  <si>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</si>
  <si>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</si>
  <si>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MTRA. ROSALÍA NALLELI PÉREZ ESTRADA </t>
  </si>
  <si>
    <t>C.P. HILARIO NICÉFORO PÉREZ GARCÍA</t>
  </si>
  <si>
    <t>RECTORA</t>
  </si>
  <si>
    <t>SECRETARIO ADMINISTRATIVO</t>
  </si>
  <si>
    <t>Del 01 de Enero al 31 de Diciembre de 2023  (b)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</si>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</sst>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4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5" fillId="0" borderId="16" xfId="0" applyNumberFormat="1" applyFont="1" applyBorder="1" applyAlignment="1">
      <alignment horizontal="left" vertical="center" indent="1"/>
    </xf>
    <xf numFmtId="164" fontId="45" fillId="0" borderId="17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6" fillId="0" borderId="1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indent="2"/>
    </xf>
    <xf numFmtId="164" fontId="45" fillId="0" borderId="17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164" fontId="45" fillId="0" borderId="22" xfId="0" applyNumberFormat="1" applyFont="1" applyBorder="1" applyAlignment="1">
      <alignment vertical="center"/>
    </xf>
    <xf numFmtId="164" fontId="46" fillId="0" borderId="22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 wrapText="1"/>
    </xf>
    <xf numFmtId="164" fontId="53" fillId="35" borderId="23" xfId="0" applyNumberFormat="1" applyFont="1" applyFill="1" applyBorder="1" applyAlignment="1">
      <alignment vertical="center"/>
    </xf>
    <xf numFmtId="164" fontId="53" fillId="35" borderId="24" xfId="0" applyNumberFormat="1" applyFont="1" applyFill="1" applyBorder="1" applyAlignment="1">
      <alignment horizontal="center" vertical="center" wrapText="1"/>
    </xf>
    <xf numFmtId="164" fontId="53" fillId="35" borderId="25" xfId="0" applyNumberFormat="1" applyFont="1" applyFill="1" applyBorder="1" applyAlignment="1">
      <alignment horizontal="center" vertical="center"/>
    </xf>
    <xf numFmtId="164" fontId="53" fillId="35" borderId="13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164" fontId="54" fillId="35" borderId="25" xfId="0" applyNumberFormat="1" applyFont="1" applyFill="1" applyBorder="1" applyAlignment="1">
      <alignment horizontal="center" vertical="center" wrapText="1"/>
    </xf>
    <xf numFmtId="164" fontId="54" fillId="35" borderId="13" xfId="0" applyNumberFormat="1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vertical="center"/>
    </xf>
    <xf numFmtId="0" fontId="46" fillId="0" borderId="0" xfId="0" applyFont="1" applyAlignment="1">
      <alignment horizontal="center"/>
    </xf>
    <xf numFmtId="0" fontId="53" fillId="35" borderId="19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164" fontId="51" fillId="0" borderId="26" xfId="0" applyNumberFormat="1" applyFont="1" applyBorder="1" applyAlignment="1">
      <alignment horizontal="left" vertical="top" wrapText="1"/>
    </xf>
    <xf numFmtId="164" fontId="54" fillId="35" borderId="15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3" fillId="35" borderId="19" xfId="0" applyNumberFormat="1" applyFont="1" applyFill="1" applyBorder="1" applyAlignment="1">
      <alignment vertical="center"/>
    </xf>
    <xf numFmtId="164" fontId="53" fillId="35" borderId="21" xfId="0" applyNumberFormat="1" applyFont="1" applyFill="1" applyBorder="1" applyAlignment="1">
      <alignment vertical="center"/>
    </xf>
    <xf numFmtId="164" fontId="53" fillId="35" borderId="15" xfId="0" applyNumberFormat="1" applyFont="1" applyFill="1" applyBorder="1" applyAlignment="1">
      <alignment horizontal="center" vertical="center" wrapText="1"/>
    </xf>
    <xf numFmtId="164" fontId="53" fillId="35" borderId="12" xfId="0" applyNumberFormat="1" applyFont="1" applyFill="1" applyBorder="1" applyAlignment="1">
      <alignment horizontal="center" vertical="center" wrapText="1"/>
    </xf>
    <xf numFmtId="164" fontId="53" fillId="35" borderId="15" xfId="0" applyNumberFormat="1" applyFont="1" applyFill="1" applyBorder="1" applyAlignment="1">
      <alignment horizontal="center" vertical="center"/>
    </xf>
    <xf numFmtId="164" fontId="53" fillId="35" borderId="12" xfId="0" applyNumberFormat="1" applyFont="1" applyFill="1" applyBorder="1" applyAlignment="1">
      <alignment horizontal="center" vertical="center"/>
    </xf>
    <xf numFmtId="164" fontId="45" fillId="0" borderId="27" xfId="0" applyNumberFormat="1" applyFont="1" applyBorder="1" applyAlignment="1">
      <alignment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vertical="center"/>
    </xf>
    <xf numFmtId="0" fontId="53" fillId="35" borderId="21" xfId="0" applyFont="1" applyFill="1" applyBorder="1" applyAlignment="1">
      <alignment vertical="center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3" fontId="45" fillId="0" borderId="0" xfId="47" applyFont="1" applyAlignment="1">
      <alignment/>
    </xf>
    <xf numFmtId="43" fontId="53" fillId="35" borderId="19" xfId="47" applyFont="1" applyFill="1" applyBorder="1" applyAlignment="1">
      <alignment horizontal="center" vertical="center"/>
    </xf>
    <xf numFmtId="43" fontId="53" fillId="35" borderId="26" xfId="47" applyFont="1" applyFill="1" applyBorder="1" applyAlignment="1">
      <alignment horizontal="center" vertical="center"/>
    </xf>
    <xf numFmtId="43" fontId="53" fillId="35" borderId="28" xfId="47" applyFont="1" applyFill="1" applyBorder="1" applyAlignment="1">
      <alignment horizontal="center" vertical="center"/>
    </xf>
    <xf numFmtId="43" fontId="53" fillId="35" borderId="20" xfId="47" applyFont="1" applyFill="1" applyBorder="1" applyAlignment="1">
      <alignment horizontal="center" vertical="center"/>
    </xf>
    <xf numFmtId="43" fontId="53" fillId="35" borderId="0" xfId="47" applyFont="1" applyFill="1" applyAlignment="1">
      <alignment horizontal="center" vertical="center"/>
    </xf>
    <xf numFmtId="43" fontId="53" fillId="35" borderId="29" xfId="47" applyFont="1" applyFill="1" applyBorder="1" applyAlignment="1">
      <alignment horizontal="center" vertical="center"/>
    </xf>
    <xf numFmtId="43" fontId="53" fillId="35" borderId="21" xfId="47" applyFont="1" applyFill="1" applyBorder="1" applyAlignment="1">
      <alignment horizontal="center" vertical="center"/>
    </xf>
    <xf numFmtId="43" fontId="53" fillId="35" borderId="14" xfId="47" applyFont="1" applyFill="1" applyBorder="1" applyAlignment="1">
      <alignment horizontal="center" vertical="center"/>
    </xf>
    <xf numFmtId="43" fontId="53" fillId="35" borderId="30" xfId="47" applyFont="1" applyFill="1" applyBorder="1" applyAlignment="1">
      <alignment horizontal="center" vertical="center"/>
    </xf>
    <xf numFmtId="43" fontId="53" fillId="35" borderId="25" xfId="47" applyFont="1" applyFill="1" applyBorder="1" applyAlignment="1">
      <alignment horizontal="center" vertical="center"/>
    </xf>
    <xf numFmtId="43" fontId="53" fillId="35" borderId="15" xfId="47" applyFont="1" applyFill="1" applyBorder="1" applyAlignment="1">
      <alignment horizontal="center" vertical="center"/>
    </xf>
    <xf numFmtId="43" fontId="53" fillId="35" borderId="11" xfId="47" applyFont="1" applyFill="1" applyBorder="1" applyAlignment="1">
      <alignment horizontal="center" vertical="center"/>
    </xf>
    <xf numFmtId="43" fontId="53" fillId="35" borderId="13" xfId="47" applyFont="1" applyFill="1" applyBorder="1" applyAlignment="1">
      <alignment horizontal="center" vertical="center"/>
    </xf>
    <xf numFmtId="43" fontId="53" fillId="35" borderId="10" xfId="47" applyFont="1" applyFill="1" applyBorder="1" applyAlignment="1">
      <alignment horizontal="center" vertical="center"/>
    </xf>
    <xf numFmtId="43" fontId="53" fillId="35" borderId="13" xfId="47" applyFont="1" applyFill="1" applyBorder="1" applyAlignment="1">
      <alignment horizontal="center" vertical="center"/>
    </xf>
    <xf numFmtId="43" fontId="53" fillId="35" borderId="13" xfId="47" applyFont="1" applyFill="1" applyBorder="1" applyAlignment="1">
      <alignment horizontal="center" vertical="center" wrapText="1"/>
    </xf>
    <xf numFmtId="43" fontId="53" fillId="35" borderId="12" xfId="47" applyFont="1" applyFill="1" applyBorder="1" applyAlignment="1">
      <alignment horizontal="center" vertical="center"/>
    </xf>
    <xf numFmtId="43" fontId="46" fillId="0" borderId="19" xfId="47" applyFont="1" applyBorder="1" applyAlignment="1">
      <alignment horizontal="left" vertical="center"/>
    </xf>
    <xf numFmtId="43" fontId="46" fillId="0" borderId="25" xfId="47" applyFont="1" applyBorder="1" applyAlignment="1">
      <alignment horizontal="left" vertical="center"/>
    </xf>
    <xf numFmtId="43" fontId="46" fillId="0" borderId="10" xfId="47" applyFont="1" applyBorder="1" applyAlignment="1">
      <alignment horizontal="right" vertical="center"/>
    </xf>
    <xf numFmtId="43" fontId="45" fillId="0" borderId="20" xfId="47" applyFont="1" applyBorder="1" applyAlignment="1">
      <alignment horizontal="left" vertical="center"/>
    </xf>
    <xf numFmtId="43" fontId="45" fillId="0" borderId="11" xfId="47" applyFont="1" applyBorder="1" applyAlignment="1">
      <alignment horizontal="left" vertical="center"/>
    </xf>
    <xf numFmtId="43" fontId="45" fillId="0" borderId="10" xfId="47" applyFont="1" applyBorder="1" applyAlignment="1">
      <alignment horizontal="right" vertical="center"/>
    </xf>
    <xf numFmtId="43" fontId="45" fillId="0" borderId="20" xfId="47" applyFont="1" applyBorder="1" applyAlignment="1">
      <alignment horizontal="left" vertical="center" indent="3"/>
    </xf>
    <xf numFmtId="43" fontId="45" fillId="0" borderId="11" xfId="47" applyFont="1" applyBorder="1" applyAlignment="1">
      <alignment/>
    </xf>
    <xf numFmtId="43" fontId="45" fillId="0" borderId="11" xfId="47" applyFont="1" applyBorder="1" applyAlignment="1">
      <alignment horizontal="right" vertical="center"/>
    </xf>
    <xf numFmtId="43" fontId="45" fillId="0" borderId="20" xfId="47" applyFont="1" applyBorder="1" applyAlignment="1">
      <alignment horizontal="left" vertical="center" wrapText="1"/>
    </xf>
    <xf numFmtId="43" fontId="45" fillId="0" borderId="11" xfId="47" applyFont="1" applyBorder="1" applyAlignment="1">
      <alignment horizontal="left" vertical="center" wrapText="1"/>
    </xf>
    <xf numFmtId="43" fontId="45" fillId="0" borderId="31" xfId="47" applyFont="1" applyBorder="1" applyAlignment="1">
      <alignment horizontal="left" vertical="center"/>
    </xf>
    <xf numFmtId="43" fontId="45" fillId="0" borderId="17" xfId="47" applyFont="1" applyBorder="1" applyAlignment="1">
      <alignment horizontal="left" vertical="center"/>
    </xf>
    <xf numFmtId="43" fontId="45" fillId="0" borderId="16" xfId="47" applyFont="1" applyBorder="1" applyAlignment="1">
      <alignment horizontal="right" vertical="center"/>
    </xf>
    <xf numFmtId="43" fontId="45" fillId="0" borderId="17" xfId="47" applyFont="1" applyBorder="1" applyAlignment="1">
      <alignment horizontal="right" vertical="center"/>
    </xf>
    <xf numFmtId="43" fontId="46" fillId="0" borderId="32" xfId="47" applyFont="1" applyBorder="1" applyAlignment="1">
      <alignment horizontal="left" vertical="center"/>
    </xf>
    <xf numFmtId="43" fontId="45" fillId="0" borderId="33" xfId="47" applyFont="1" applyBorder="1" applyAlignment="1">
      <alignment horizontal="left" vertical="center"/>
    </xf>
    <xf numFmtId="43" fontId="46" fillId="0" borderId="34" xfId="47" applyFont="1" applyBorder="1" applyAlignment="1">
      <alignment horizontal="right" vertical="center"/>
    </xf>
    <xf numFmtId="43" fontId="46" fillId="0" borderId="20" xfId="47" applyFont="1" applyBorder="1" applyAlignment="1">
      <alignment horizontal="left" vertical="center"/>
    </xf>
    <xf numFmtId="43" fontId="46" fillId="0" borderId="11" xfId="47" applyFont="1" applyBorder="1" applyAlignment="1">
      <alignment horizontal="left" vertical="center"/>
    </xf>
    <xf numFmtId="43" fontId="45" fillId="0" borderId="21" xfId="47" applyFont="1" applyBorder="1" applyAlignment="1">
      <alignment horizontal="left" vertical="center"/>
    </xf>
    <xf numFmtId="43" fontId="45" fillId="0" borderId="13" xfId="47" applyFont="1" applyBorder="1" applyAlignment="1">
      <alignment horizontal="left" vertical="center"/>
    </xf>
    <xf numFmtId="43" fontId="45" fillId="0" borderId="12" xfId="47" applyFont="1" applyBorder="1" applyAlignment="1">
      <alignment horizontal="right" vertical="center"/>
    </xf>
    <xf numFmtId="43" fontId="45" fillId="0" borderId="13" xfId="47" applyFont="1" applyBorder="1" applyAlignment="1">
      <alignment horizontal="right" vertical="center"/>
    </xf>
    <xf numFmtId="43" fontId="46" fillId="0" borderId="0" xfId="47" applyFont="1" applyAlignment="1">
      <alignment horizontal="center"/>
    </xf>
    <xf numFmtId="43" fontId="53" fillId="35" borderId="19" xfId="47" applyFont="1" applyFill="1" applyBorder="1" applyAlignment="1">
      <alignment horizontal="center" vertical="center" wrapText="1"/>
    </xf>
    <xf numFmtId="43" fontId="53" fillId="35" borderId="26" xfId="47" applyFont="1" applyFill="1" applyBorder="1" applyAlignment="1">
      <alignment horizontal="center" vertical="center" wrapText="1"/>
    </xf>
    <xf numFmtId="43" fontId="53" fillId="35" borderId="25" xfId="47" applyFont="1" applyFill="1" applyBorder="1" applyAlignment="1">
      <alignment horizontal="center" vertical="center" wrapText="1"/>
    </xf>
    <xf numFmtId="43" fontId="53" fillId="35" borderId="20" xfId="47" applyFont="1" applyFill="1" applyBorder="1" applyAlignment="1">
      <alignment horizontal="center" vertical="center" wrapText="1"/>
    </xf>
    <xf numFmtId="43" fontId="53" fillId="35" borderId="0" xfId="47" applyFont="1" applyFill="1" applyAlignment="1">
      <alignment horizontal="center" vertical="center" wrapText="1"/>
    </xf>
    <xf numFmtId="43" fontId="53" fillId="35" borderId="11" xfId="47" applyFont="1" applyFill="1" applyBorder="1" applyAlignment="1">
      <alignment horizontal="center" vertical="center" wrapText="1"/>
    </xf>
    <xf numFmtId="43" fontId="53" fillId="35" borderId="21" xfId="47" applyFont="1" applyFill="1" applyBorder="1" applyAlignment="1">
      <alignment horizontal="center" vertical="center" wrapText="1"/>
    </xf>
    <xf numFmtId="43" fontId="53" fillId="35" borderId="14" xfId="47" applyFont="1" applyFill="1" applyBorder="1" applyAlignment="1">
      <alignment horizontal="center" vertical="center" wrapText="1"/>
    </xf>
    <xf numFmtId="43" fontId="53" fillId="35" borderId="13" xfId="47" applyFont="1" applyFill="1" applyBorder="1" applyAlignment="1">
      <alignment horizontal="center" vertical="center" wrapText="1"/>
    </xf>
    <xf numFmtId="43" fontId="53" fillId="35" borderId="15" xfId="47" applyFont="1" applyFill="1" applyBorder="1" applyAlignment="1">
      <alignment horizontal="center" vertical="center" wrapText="1"/>
    </xf>
    <xf numFmtId="43" fontId="53" fillId="35" borderId="23" xfId="47" applyFont="1" applyFill="1" applyBorder="1" applyAlignment="1">
      <alignment horizontal="center" vertical="center" wrapText="1"/>
    </xf>
    <xf numFmtId="43" fontId="53" fillId="35" borderId="27" xfId="47" applyFont="1" applyFill="1" applyBorder="1" applyAlignment="1">
      <alignment horizontal="center" vertical="center" wrapText="1"/>
    </xf>
    <xf numFmtId="43" fontId="53" fillId="35" borderId="24" xfId="47" applyFont="1" applyFill="1" applyBorder="1" applyAlignment="1">
      <alignment horizontal="center" vertical="center" wrapText="1"/>
    </xf>
    <xf numFmtId="43" fontId="53" fillId="35" borderId="12" xfId="47" applyFont="1" applyFill="1" applyBorder="1" applyAlignment="1">
      <alignment horizontal="center" vertical="center" wrapText="1"/>
    </xf>
    <xf numFmtId="43" fontId="46" fillId="0" borderId="10" xfId="47" applyFont="1" applyBorder="1" applyAlignment="1">
      <alignment horizontal="justify" vertical="center" wrapText="1"/>
    </xf>
    <xf numFmtId="43" fontId="46" fillId="0" borderId="15" xfId="47" applyFont="1" applyBorder="1" applyAlignment="1">
      <alignment vertical="center" wrapText="1"/>
    </xf>
    <xf numFmtId="43" fontId="45" fillId="0" borderId="10" xfId="47" applyFont="1" applyBorder="1" applyAlignment="1">
      <alignment horizontal="left" vertical="center" wrapText="1" indent="1"/>
    </xf>
    <xf numFmtId="43" fontId="45" fillId="0" borderId="10" xfId="47" applyFont="1" applyBorder="1" applyAlignment="1">
      <alignment vertical="center" wrapText="1"/>
    </xf>
    <xf numFmtId="43" fontId="45" fillId="0" borderId="11" xfId="47" applyFont="1" applyBorder="1" applyAlignment="1">
      <alignment vertical="center"/>
    </xf>
    <xf numFmtId="43" fontId="45" fillId="0" borderId="11" xfId="47" applyFont="1" applyBorder="1" applyAlignment="1">
      <alignment vertical="center" wrapText="1"/>
    </xf>
    <xf numFmtId="43" fontId="45" fillId="0" borderId="11" xfId="47" applyFont="1" applyBorder="1" applyAlignment="1">
      <alignment horizontal="right" vertical="center" wrapText="1"/>
    </xf>
    <xf numFmtId="43" fontId="45" fillId="0" borderId="10" xfId="47" applyFont="1" applyBorder="1" applyAlignment="1">
      <alignment horizontal="left" vertical="center" wrapText="1"/>
    </xf>
    <xf numFmtId="43" fontId="46" fillId="0" borderId="10" xfId="47" applyFont="1" applyBorder="1" applyAlignment="1">
      <alignment horizontal="left" vertical="center" wrapText="1"/>
    </xf>
    <xf numFmtId="43" fontId="46" fillId="0" borderId="10" xfId="47" applyFont="1" applyBorder="1" applyAlignment="1">
      <alignment vertical="center" wrapText="1"/>
    </xf>
    <xf numFmtId="43" fontId="46" fillId="0" borderId="11" xfId="47" applyFont="1" applyBorder="1" applyAlignment="1">
      <alignment vertical="center" wrapText="1"/>
    </xf>
    <xf numFmtId="43" fontId="45" fillId="0" borderId="12" xfId="47" applyFont="1" applyBorder="1" applyAlignment="1">
      <alignment horizontal="justify" vertical="center" wrapText="1"/>
    </xf>
    <xf numFmtId="43" fontId="45" fillId="0" borderId="13" xfId="47" applyFont="1" applyBorder="1" applyAlignment="1">
      <alignment horizontal="right" vertical="center" wrapText="1"/>
    </xf>
    <xf numFmtId="43" fontId="46" fillId="0" borderId="20" xfId="47" applyFont="1" applyBorder="1" applyAlignment="1">
      <alignment horizontal="left" vertical="center" wrapText="1"/>
    </xf>
    <xf numFmtId="43" fontId="46" fillId="0" borderId="10" xfId="47" applyFont="1" applyBorder="1" applyAlignment="1">
      <alignment horizontal="right" vertical="center" wrapText="1"/>
    </xf>
    <xf numFmtId="43" fontId="46" fillId="0" borderId="11" xfId="47" applyFont="1" applyBorder="1" applyAlignment="1">
      <alignment horizontal="right" vertical="center" wrapText="1"/>
    </xf>
    <xf numFmtId="43" fontId="45" fillId="0" borderId="20" xfId="47" applyFont="1" applyBorder="1" applyAlignment="1">
      <alignment horizontal="left" vertical="center" wrapText="1"/>
    </xf>
    <xf numFmtId="43" fontId="45" fillId="0" borderId="10" xfId="47" applyFont="1" applyBorder="1" applyAlignment="1">
      <alignment horizontal="right" vertical="center" wrapText="1"/>
    </xf>
    <xf numFmtId="43" fontId="45" fillId="0" borderId="20" xfId="47" applyFont="1" applyBorder="1" applyAlignment="1">
      <alignment horizontal="left" vertical="center" wrapText="1" indent="2"/>
    </xf>
    <xf numFmtId="43" fontId="46" fillId="0" borderId="21" xfId="47" applyFont="1" applyBorder="1" applyAlignment="1">
      <alignment horizontal="left" vertical="center" wrapText="1"/>
    </xf>
    <xf numFmtId="43" fontId="46" fillId="0" borderId="12" xfId="47" applyFont="1" applyBorder="1" applyAlignment="1">
      <alignment horizontal="right" vertical="center" wrapText="1"/>
    </xf>
    <xf numFmtId="43" fontId="46" fillId="0" borderId="13" xfId="47" applyFont="1" applyBorder="1" applyAlignment="1">
      <alignment horizontal="right" vertical="center" wrapText="1"/>
    </xf>
    <xf numFmtId="43" fontId="46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20" sqref="H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18" t="s">
        <v>120</v>
      </c>
      <c r="C2" s="119"/>
      <c r="D2" s="119"/>
      <c r="E2" s="119"/>
      <c r="F2" s="119"/>
      <c r="G2" s="120"/>
    </row>
    <row r="3" spans="2:7" ht="12.75">
      <c r="B3" s="121" t="s">
        <v>0</v>
      </c>
      <c r="C3" s="122"/>
      <c r="D3" s="122"/>
      <c r="E3" s="122"/>
      <c r="F3" s="122"/>
      <c r="G3" s="123"/>
    </row>
    <row r="4" spans="2:7" ht="12.75">
      <c r="B4" s="121" t="s">
        <v>121</v>
      </c>
      <c r="C4" s="122"/>
      <c r="D4" s="122"/>
      <c r="E4" s="122"/>
      <c r="F4" s="122"/>
      <c r="G4" s="123"/>
    </row>
    <row r="5" spans="2:7" ht="13.5" thickBot="1">
      <c r="B5" s="124" t="s">
        <v>1</v>
      </c>
      <c r="C5" s="125"/>
      <c r="D5" s="125"/>
      <c r="E5" s="125"/>
      <c r="F5" s="125"/>
      <c r="G5" s="126"/>
    </row>
    <row r="6" spans="2:7" ht="26.25" thickBot="1">
      <c r="B6" s="111" t="s">
        <v>2</v>
      </c>
      <c r="C6" s="93" t="s">
        <v>122</v>
      </c>
      <c r="D6" s="93" t="s">
        <v>123</v>
      </c>
      <c r="E6" s="112" t="s">
        <v>2</v>
      </c>
      <c r="F6" s="93" t="s">
        <v>122</v>
      </c>
      <c r="G6" s="93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30581600</v>
      </c>
      <c r="D9" s="6">
        <f>SUM(D10:D16)</f>
        <v>13585871</v>
      </c>
      <c r="E9" s="8" t="s">
        <v>8</v>
      </c>
      <c r="F9" s="6">
        <f>SUM(F10:F18)</f>
        <v>15835485</v>
      </c>
      <c r="G9" s="6">
        <f>SUM(G10:G18)</f>
        <v>6467515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2542907</v>
      </c>
      <c r="G10" s="6">
        <v>2685114</v>
      </c>
    </row>
    <row r="11" spans="2:7" ht="12.75">
      <c r="B11" s="9" t="s">
        <v>11</v>
      </c>
      <c r="C11" s="6">
        <v>30581600</v>
      </c>
      <c r="D11" s="6">
        <v>13585871</v>
      </c>
      <c r="E11" s="10" t="s">
        <v>12</v>
      </c>
      <c r="F11" s="6">
        <v>3251717</v>
      </c>
      <c r="G11" s="6">
        <v>225307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6459303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3427397</v>
      </c>
      <c r="G16" s="6">
        <v>3413213</v>
      </c>
    </row>
    <row r="17" spans="2:7" ht="12.75">
      <c r="B17" s="7" t="s">
        <v>23</v>
      </c>
      <c r="C17" s="6">
        <f>SUM(C18:C24)</f>
        <v>44301</v>
      </c>
      <c r="D17" s="6">
        <f>SUM(D18:D24)</f>
        <v>97142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154161</v>
      </c>
      <c r="G18" s="6">
        <v>143881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44301</v>
      </c>
      <c r="D20" s="6">
        <v>97142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1487358</v>
      </c>
      <c r="D25" s="6">
        <f>SUM(D26:D30)</f>
        <v>33300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5800</v>
      </c>
      <c r="D26" s="6">
        <v>33300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1481558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0.74</v>
      </c>
      <c r="D41" s="6">
        <f>SUM(D42:D45)</f>
        <v>212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0.74</v>
      </c>
      <c r="D42" s="6">
        <v>212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32113259.74</v>
      </c>
      <c r="D47" s="6">
        <f>D9+D17+D25+D31+D37+D38+D41</f>
        <v>13716525</v>
      </c>
      <c r="E47" s="5" t="s">
        <v>82</v>
      </c>
      <c r="F47" s="6">
        <f>F9+F19+F23+F26+F27+F31+F38+F42</f>
        <v>15835485</v>
      </c>
      <c r="G47" s="6">
        <f>G9+G19+G23+G26+G27+G31+G38+G42</f>
        <v>6467515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36220</v>
      </c>
      <c r="D51" s="6">
        <v>36220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354605619</v>
      </c>
      <c r="D52" s="6">
        <v>332015868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135420037</v>
      </c>
      <c r="D53" s="6">
        <v>136104007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583832</v>
      </c>
      <c r="D54" s="6">
        <v>670832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-247628025</v>
      </c>
      <c r="D55" s="6">
        <v>-234240487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15835485</v>
      </c>
      <c r="G59" s="6">
        <f>G47+G57</f>
        <v>6467515</v>
      </c>
    </row>
    <row r="60" spans="2:7" ht="25.5">
      <c r="B60" s="3" t="s">
        <v>102</v>
      </c>
      <c r="C60" s="6">
        <f>SUM(C50:C58)</f>
        <v>243017683</v>
      </c>
      <c r="D60" s="6">
        <f>SUM(D50:D58)</f>
        <v>234586440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275130942.74</v>
      </c>
      <c r="D62" s="6">
        <f>D47+D60</f>
        <v>248302965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</v>
      </c>
      <c r="G63" s="6">
        <f>SUM(G64:G66)</f>
        <v>415254015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</v>
      </c>
      <c r="G66" s="6">
        <v>415254015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-155958557</v>
      </c>
      <c r="G68" s="6">
        <f>SUM(G69:G73)</f>
        <v>-173418565</v>
      </c>
    </row>
    <row r="69" spans="2:7" ht="12.75">
      <c r="B69" s="7"/>
      <c r="C69" s="6"/>
      <c r="D69" s="6"/>
      <c r="E69" s="8" t="s">
        <v>110</v>
      </c>
      <c r="F69" s="6">
        <v>16912541</v>
      </c>
      <c r="G69" s="6">
        <v>-14095993</v>
      </c>
    </row>
    <row r="70" spans="2:7" ht="12.75">
      <c r="B70" s="7"/>
      <c r="C70" s="6"/>
      <c r="D70" s="6"/>
      <c r="E70" s="8" t="s">
        <v>111</v>
      </c>
      <c r="F70" s="6">
        <v>904213</v>
      </c>
      <c r="G70" s="6">
        <v>14452739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-173775311</v>
      </c>
      <c r="G73" s="6">
        <v>-173775311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259295458</v>
      </c>
      <c r="G79" s="6">
        <f>G63+G68+G75</f>
        <v>241835450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275130943</v>
      </c>
      <c r="G81" s="6">
        <f>G59+G79</f>
        <v>248302965</v>
      </c>
    </row>
    <row r="82" spans="2:7" ht="13.5" thickBot="1">
      <c r="B82" s="13"/>
      <c r="C82" s="14"/>
      <c r="D82" s="14"/>
      <c r="E82" s="15"/>
      <c r="F82" s="16"/>
      <c r="G82" s="16"/>
    </row>
    <row r="90" spans="2:6" ht="12.75">
      <c r="B90" s="117" t="s">
        <v>450</v>
      </c>
      <c r="C90" s="117"/>
      <c r="E90" s="117" t="s">
        <v>451</v>
      </c>
      <c r="F90" s="117"/>
    </row>
    <row r="91" spans="2:6" ht="12.75">
      <c r="B91" s="117" t="s">
        <v>452</v>
      </c>
      <c r="C91" s="117"/>
      <c r="E91" s="117" t="s">
        <v>453</v>
      </c>
      <c r="F91" s="117"/>
    </row>
  </sheetData>
  <sheetProtection/>
  <mergeCells count="8">
    <mergeCell ref="B91:C91"/>
    <mergeCell ref="E91:F91"/>
    <mergeCell ref="B2:G2"/>
    <mergeCell ref="B3:G3"/>
    <mergeCell ref="B4:G4"/>
    <mergeCell ref="B5:G5"/>
    <mergeCell ref="B90:C90"/>
    <mergeCell ref="E90:F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7" sqref="B47:I48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3.5" thickBot="1">
      <c r="B2" s="127" t="s">
        <v>120</v>
      </c>
      <c r="C2" s="128"/>
      <c r="D2" s="128"/>
      <c r="E2" s="128"/>
      <c r="F2" s="128"/>
      <c r="G2" s="128"/>
      <c r="H2" s="128"/>
      <c r="I2" s="129"/>
    </row>
    <row r="3" spans="2:9" ht="13.5" thickBot="1">
      <c r="B3" s="130" t="s">
        <v>124</v>
      </c>
      <c r="C3" s="131"/>
      <c r="D3" s="131"/>
      <c r="E3" s="131"/>
      <c r="F3" s="131"/>
      <c r="G3" s="131"/>
      <c r="H3" s="131"/>
      <c r="I3" s="132"/>
    </row>
    <row r="4" spans="2:9" ht="13.5" thickBot="1">
      <c r="B4" s="130" t="s">
        <v>434</v>
      </c>
      <c r="C4" s="131"/>
      <c r="D4" s="131"/>
      <c r="E4" s="131"/>
      <c r="F4" s="131"/>
      <c r="G4" s="131"/>
      <c r="H4" s="131"/>
      <c r="I4" s="132"/>
    </row>
    <row r="5" spans="2:9" ht="13.5" thickBot="1">
      <c r="B5" s="130" t="s">
        <v>1</v>
      </c>
      <c r="C5" s="131"/>
      <c r="D5" s="131"/>
      <c r="E5" s="131"/>
      <c r="F5" s="131"/>
      <c r="G5" s="131"/>
      <c r="H5" s="131"/>
      <c r="I5" s="132"/>
    </row>
    <row r="6" spans="2:9" ht="76.5">
      <c r="B6" s="108" t="s">
        <v>125</v>
      </c>
      <c r="C6" s="108" t="s">
        <v>126</v>
      </c>
      <c r="D6" s="108" t="s">
        <v>127</v>
      </c>
      <c r="E6" s="108" t="s">
        <v>128</v>
      </c>
      <c r="F6" s="108" t="s">
        <v>129</v>
      </c>
      <c r="G6" s="108" t="s">
        <v>130</v>
      </c>
      <c r="H6" s="108" t="s">
        <v>131</v>
      </c>
      <c r="I6" s="108" t="s">
        <v>132</v>
      </c>
    </row>
    <row r="7" spans="2:9" ht="13.5" thickBot="1">
      <c r="B7" s="107" t="s">
        <v>133</v>
      </c>
      <c r="C7" s="107" t="s">
        <v>134</v>
      </c>
      <c r="D7" s="107" t="s">
        <v>135</v>
      </c>
      <c r="E7" s="107" t="s">
        <v>136</v>
      </c>
      <c r="F7" s="107" t="s">
        <v>137</v>
      </c>
      <c r="G7" s="107" t="s">
        <v>138</v>
      </c>
      <c r="H7" s="107" t="s">
        <v>139</v>
      </c>
      <c r="I7" s="107" t="s">
        <v>140</v>
      </c>
    </row>
    <row r="8" spans="2:9" ht="12.75" customHeight="1">
      <c r="B8" s="18" t="s">
        <v>141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142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143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144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145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146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147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148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149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12" ht="12.75">
      <c r="B17" s="18" t="s">
        <v>150</v>
      </c>
      <c r="C17" s="19">
        <v>6467514.69</v>
      </c>
      <c r="D17" s="22">
        <v>204947521.61</v>
      </c>
      <c r="E17" s="22">
        <v>195579551.46</v>
      </c>
      <c r="F17" s="22"/>
      <c r="G17" s="21">
        <f>C17+D17-E17+F17</f>
        <v>15835484.840000004</v>
      </c>
      <c r="H17" s="22"/>
      <c r="I17" s="22"/>
      <c r="L17" s="30"/>
    </row>
    <row r="18" spans="2:9" ht="12.75">
      <c r="B18" s="23"/>
      <c r="C18" s="21"/>
      <c r="D18" s="21"/>
      <c r="E18" s="21"/>
      <c r="F18" s="21"/>
      <c r="G18" s="21"/>
      <c r="H18" s="21"/>
      <c r="I18" s="21"/>
    </row>
    <row r="19" spans="2:9" ht="12.75" customHeight="1">
      <c r="B19" s="24" t="s">
        <v>151</v>
      </c>
      <c r="C19" s="19">
        <f>C8+C17</f>
        <v>6467514.69</v>
      </c>
      <c r="D19" s="19">
        <f aca="true" t="shared" si="3" ref="D19:I19">D8+D17</f>
        <v>204947521.61</v>
      </c>
      <c r="E19" s="19">
        <f t="shared" si="3"/>
        <v>195579551.46</v>
      </c>
      <c r="F19" s="19">
        <f t="shared" si="3"/>
        <v>0</v>
      </c>
      <c r="G19" s="19">
        <f t="shared" si="3"/>
        <v>15835484.840000004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152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3" t="s">
        <v>153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3" t="s">
        <v>154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3" t="s">
        <v>155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5"/>
      <c r="C25" s="26"/>
      <c r="D25" s="26"/>
      <c r="E25" s="26"/>
      <c r="F25" s="26"/>
      <c r="G25" s="26"/>
      <c r="H25" s="26"/>
      <c r="I25" s="26"/>
    </row>
    <row r="26" spans="2:9" ht="25.5">
      <c r="B26" s="24" t="s">
        <v>156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3" t="s">
        <v>157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3" t="s">
        <v>158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3" t="s">
        <v>159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7"/>
      <c r="C30" s="28"/>
      <c r="D30" s="28"/>
      <c r="E30" s="28"/>
      <c r="F30" s="28"/>
      <c r="G30" s="28"/>
      <c r="H30" s="28"/>
      <c r="I30" s="28"/>
    </row>
    <row r="31" spans="2:9" ht="18.75" customHeight="1">
      <c r="B31" s="133" t="s">
        <v>160</v>
      </c>
      <c r="C31" s="133"/>
      <c r="D31" s="133"/>
      <c r="E31" s="133"/>
      <c r="F31" s="133"/>
      <c r="G31" s="133"/>
      <c r="H31" s="133"/>
      <c r="I31" s="133"/>
    </row>
    <row r="32" spans="2:9" ht="12.75">
      <c r="B32" s="29" t="s">
        <v>161</v>
      </c>
      <c r="C32" s="30"/>
      <c r="D32" s="31"/>
      <c r="E32" s="31"/>
      <c r="F32" s="31"/>
      <c r="G32" s="31"/>
      <c r="H32" s="31"/>
      <c r="I32" s="31"/>
    </row>
    <row r="33" spans="2:9" ht="13.5" thickBot="1">
      <c r="B33" s="32"/>
      <c r="C33" s="30"/>
      <c r="D33" s="30"/>
      <c r="E33" s="30"/>
      <c r="F33" s="30"/>
      <c r="G33" s="30"/>
      <c r="H33" s="30"/>
      <c r="I33" s="30"/>
    </row>
    <row r="34" spans="2:9" ht="38.25" customHeight="1">
      <c r="B34" s="134" t="s">
        <v>162</v>
      </c>
      <c r="C34" s="134" t="s">
        <v>163</v>
      </c>
      <c r="D34" s="134" t="s">
        <v>164</v>
      </c>
      <c r="E34" s="109" t="s">
        <v>165</v>
      </c>
      <c r="F34" s="134" t="s">
        <v>166</v>
      </c>
      <c r="G34" s="109" t="s">
        <v>167</v>
      </c>
      <c r="H34" s="30"/>
      <c r="I34" s="30"/>
    </row>
    <row r="35" spans="2:9" ht="15.75" customHeight="1" thickBot="1">
      <c r="B35" s="135"/>
      <c r="C35" s="135"/>
      <c r="D35" s="135"/>
      <c r="E35" s="110" t="s">
        <v>168</v>
      </c>
      <c r="F35" s="135"/>
      <c r="G35" s="110" t="s">
        <v>169</v>
      </c>
      <c r="H35" s="30"/>
      <c r="I35" s="30"/>
    </row>
    <row r="36" spans="2:9" ht="12.75">
      <c r="B36" s="33" t="s">
        <v>170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0"/>
      <c r="I36" s="30"/>
    </row>
    <row r="37" spans="2:9" ht="12.75">
      <c r="B37" s="23" t="s">
        <v>171</v>
      </c>
      <c r="C37" s="21"/>
      <c r="D37" s="21"/>
      <c r="E37" s="21"/>
      <c r="F37" s="21"/>
      <c r="G37" s="21"/>
      <c r="H37" s="30"/>
      <c r="I37" s="30"/>
    </row>
    <row r="38" spans="2:9" ht="12.75">
      <c r="B38" s="23" t="s">
        <v>172</v>
      </c>
      <c r="C38" s="21"/>
      <c r="D38" s="21"/>
      <c r="E38" s="21"/>
      <c r="F38" s="21"/>
      <c r="G38" s="21"/>
      <c r="H38" s="30"/>
      <c r="I38" s="30"/>
    </row>
    <row r="39" spans="2:9" ht="13.5" thickBot="1">
      <c r="B39" s="34" t="s">
        <v>173</v>
      </c>
      <c r="C39" s="35"/>
      <c r="D39" s="35"/>
      <c r="E39" s="35"/>
      <c r="F39" s="35"/>
      <c r="G39" s="35"/>
      <c r="H39" s="30"/>
      <c r="I39" s="30"/>
    </row>
    <row r="47" spans="2:9" ht="12.75">
      <c r="B47" s="117" t="s">
        <v>450</v>
      </c>
      <c r="C47" s="117"/>
      <c r="F47" s="117" t="s">
        <v>451</v>
      </c>
      <c r="G47" s="117"/>
      <c r="H47" s="117"/>
      <c r="I47" s="117"/>
    </row>
    <row r="48" spans="2:9" ht="12.75">
      <c r="B48" s="117" t="s">
        <v>452</v>
      </c>
      <c r="C48" s="117"/>
      <c r="F48" s="117" t="s">
        <v>453</v>
      </c>
      <c r="G48" s="117"/>
      <c r="H48" s="117"/>
      <c r="I48" s="117"/>
    </row>
  </sheetData>
  <sheetProtection/>
  <mergeCells count="13">
    <mergeCell ref="B47:C47"/>
    <mergeCell ref="F47:I47"/>
    <mergeCell ref="B48:C48"/>
    <mergeCell ref="F48:I48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27" t="s">
        <v>120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ht="15.75" thickBot="1">
      <c r="B3" s="130" t="s">
        <v>174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2:12" ht="15.75" thickBot="1">
      <c r="B4" s="130" t="s">
        <v>434</v>
      </c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2:12" ht="15.75" thickBot="1">
      <c r="B5" s="130" t="s">
        <v>1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2:12" ht="102">
      <c r="B6" s="105" t="s">
        <v>175</v>
      </c>
      <c r="C6" s="106" t="s">
        <v>176</v>
      </c>
      <c r="D6" s="106" t="s">
        <v>177</v>
      </c>
      <c r="E6" s="106" t="s">
        <v>178</v>
      </c>
      <c r="F6" s="106" t="s">
        <v>179</v>
      </c>
      <c r="G6" s="106" t="s">
        <v>180</v>
      </c>
      <c r="H6" s="106" t="s">
        <v>181</v>
      </c>
      <c r="I6" s="106" t="s">
        <v>182</v>
      </c>
      <c r="J6" s="106" t="s">
        <v>183</v>
      </c>
      <c r="K6" s="106" t="s">
        <v>184</v>
      </c>
      <c r="L6" s="106" t="s">
        <v>185</v>
      </c>
    </row>
    <row r="7" spans="2:12" ht="15.75" thickBot="1">
      <c r="B7" s="107" t="s">
        <v>133</v>
      </c>
      <c r="C7" s="107" t="s">
        <v>134</v>
      </c>
      <c r="D7" s="107" t="s">
        <v>135</v>
      </c>
      <c r="E7" s="107" t="s">
        <v>136</v>
      </c>
      <c r="F7" s="107" t="s">
        <v>137</v>
      </c>
      <c r="G7" s="107" t="s">
        <v>186</v>
      </c>
      <c r="H7" s="107" t="s">
        <v>139</v>
      </c>
      <c r="I7" s="107" t="s">
        <v>140</v>
      </c>
      <c r="J7" s="107" t="s">
        <v>187</v>
      </c>
      <c r="K7" s="107" t="s">
        <v>188</v>
      </c>
      <c r="L7" s="107" t="s">
        <v>189</v>
      </c>
    </row>
    <row r="8" spans="2:12" ht="1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ht="25.5">
      <c r="B9" s="38" t="s">
        <v>190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39" t="s">
        <v>191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39" t="s">
        <v>192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39" t="s">
        <v>193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39" t="s">
        <v>194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0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8" t="s">
        <v>195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39" t="s">
        <v>196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39" t="s">
        <v>197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39" t="s">
        <v>198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39" t="s">
        <v>199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0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8" t="s">
        <v>200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9" spans="3:12" ht="15">
      <c r="C29" s="117" t="s">
        <v>450</v>
      </c>
      <c r="D29" s="117"/>
      <c r="E29" s="117"/>
      <c r="I29" s="117" t="s">
        <v>451</v>
      </c>
      <c r="J29" s="117"/>
      <c r="K29" s="117"/>
      <c r="L29" s="117"/>
    </row>
    <row r="30" spans="3:12" ht="15">
      <c r="C30" s="117" t="s">
        <v>452</v>
      </c>
      <c r="D30" s="117"/>
      <c r="E30" s="117"/>
      <c r="I30" s="117" t="s">
        <v>453</v>
      </c>
      <c r="J30" s="117"/>
      <c r="K30" s="117"/>
      <c r="L30" s="117"/>
    </row>
  </sheetData>
  <sheetProtection/>
  <mergeCells count="8">
    <mergeCell ref="C30:E30"/>
    <mergeCell ref="I30:L30"/>
    <mergeCell ref="B2:L2"/>
    <mergeCell ref="B3:L3"/>
    <mergeCell ref="B4:L4"/>
    <mergeCell ref="B5:L5"/>
    <mergeCell ref="C29:E29"/>
    <mergeCell ref="I29:L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18" t="s">
        <v>120</v>
      </c>
      <c r="C2" s="119"/>
      <c r="D2" s="119"/>
      <c r="E2" s="120"/>
    </row>
    <row r="3" spans="2:5" ht="12.75">
      <c r="B3" s="143" t="s">
        <v>201</v>
      </c>
      <c r="C3" s="144"/>
      <c r="D3" s="144"/>
      <c r="E3" s="145"/>
    </row>
    <row r="4" spans="2:5" ht="12.75">
      <c r="B4" s="143" t="s">
        <v>434</v>
      </c>
      <c r="C4" s="144"/>
      <c r="D4" s="144"/>
      <c r="E4" s="145"/>
    </row>
    <row r="5" spans="2:5" ht="13.5" thickBot="1">
      <c r="B5" s="146" t="s">
        <v>1</v>
      </c>
      <c r="C5" s="147"/>
      <c r="D5" s="147"/>
      <c r="E5" s="148"/>
    </row>
    <row r="6" spans="2:5" ht="13.5" thickBot="1">
      <c r="B6" s="43"/>
      <c r="C6" s="43"/>
      <c r="D6" s="43"/>
      <c r="E6" s="43"/>
    </row>
    <row r="7" spans="2:5" ht="12.75">
      <c r="B7" s="149" t="s">
        <v>2</v>
      </c>
      <c r="C7" s="100" t="s">
        <v>202</v>
      </c>
      <c r="D7" s="151" t="s">
        <v>203</v>
      </c>
      <c r="E7" s="100" t="s">
        <v>204</v>
      </c>
    </row>
    <row r="8" spans="2:5" ht="13.5" thickBot="1">
      <c r="B8" s="150"/>
      <c r="C8" s="93" t="s">
        <v>205</v>
      </c>
      <c r="D8" s="152"/>
      <c r="E8" s="93" t="s">
        <v>206</v>
      </c>
    </row>
    <row r="9" spans="2:5" ht="12.75">
      <c r="B9" s="44" t="s">
        <v>207</v>
      </c>
      <c r="C9" s="45">
        <f>SUM(C10:C12)</f>
        <v>114574614.27</v>
      </c>
      <c r="D9" s="45">
        <f>SUM(D10:D12)</f>
        <v>175215048.26</v>
      </c>
      <c r="E9" s="45">
        <f>SUM(E10:E12)</f>
        <v>175215048.26</v>
      </c>
    </row>
    <row r="10" spans="2:5" ht="12.75">
      <c r="B10" s="46" t="s">
        <v>208</v>
      </c>
      <c r="C10" s="47">
        <v>114574614.27</v>
      </c>
      <c r="D10" s="114">
        <v>139097840.39</v>
      </c>
      <c r="E10" s="114">
        <v>139097840.39</v>
      </c>
    </row>
    <row r="11" spans="2:5" ht="12.75">
      <c r="B11" s="46" t="s">
        <v>209</v>
      </c>
      <c r="C11" s="47">
        <v>0</v>
      </c>
      <c r="D11" s="47">
        <v>36117207.87</v>
      </c>
      <c r="E11" s="47">
        <v>36117207.87</v>
      </c>
    </row>
    <row r="12" spans="2:5" ht="12.75">
      <c r="B12" s="46" t="s">
        <v>210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44"/>
      <c r="C13" s="47"/>
      <c r="D13" s="47"/>
      <c r="E13" s="47"/>
    </row>
    <row r="14" spans="2:5" ht="15">
      <c r="B14" s="44" t="s">
        <v>211</v>
      </c>
      <c r="C14" s="45">
        <f>SUM(C15:C16)</f>
        <v>114574614.27</v>
      </c>
      <c r="D14" s="45">
        <f>SUM(D15:D16)</f>
        <v>166733750.13</v>
      </c>
      <c r="E14" s="45">
        <f>SUM(E15:E16)</f>
        <v>154317105.69</v>
      </c>
    </row>
    <row r="15" spans="2:5" ht="12.75">
      <c r="B15" s="46" t="s">
        <v>212</v>
      </c>
      <c r="C15" s="47">
        <v>114574614.27</v>
      </c>
      <c r="D15" s="47">
        <v>130652450.13</v>
      </c>
      <c r="E15" s="47">
        <v>124695108.33</v>
      </c>
    </row>
    <row r="16" spans="2:5" ht="12.75">
      <c r="B16" s="46" t="s">
        <v>213</v>
      </c>
      <c r="C16" s="47">
        <v>0</v>
      </c>
      <c r="D16" s="47">
        <v>36081300</v>
      </c>
      <c r="E16" s="47">
        <v>29621997.36</v>
      </c>
    </row>
    <row r="17" spans="2:5" ht="12.75">
      <c r="B17" s="48"/>
      <c r="C17" s="47"/>
      <c r="D17" s="47"/>
      <c r="E17" s="47"/>
    </row>
    <row r="18" spans="2:5" ht="12.75">
      <c r="B18" s="44" t="s">
        <v>214</v>
      </c>
      <c r="C18" s="45">
        <f>SUM(C19:C20)</f>
        <v>0</v>
      </c>
      <c r="D18" s="45">
        <f>SUM(D19:D20)</f>
        <v>0</v>
      </c>
      <c r="E18" s="45">
        <f>SUM(E19:E20)</f>
        <v>0</v>
      </c>
    </row>
    <row r="19" spans="2:5" ht="12.75">
      <c r="B19" s="46" t="s">
        <v>215</v>
      </c>
      <c r="C19" s="49"/>
      <c r="D19" s="47"/>
      <c r="E19" s="47"/>
    </row>
    <row r="20" spans="2:5" ht="12.75">
      <c r="B20" s="46" t="s">
        <v>216</v>
      </c>
      <c r="C20" s="49"/>
      <c r="D20" s="47"/>
      <c r="E20" s="47"/>
    </row>
    <row r="21" spans="2:5" ht="12.75">
      <c r="B21" s="48"/>
      <c r="C21" s="47"/>
      <c r="D21" s="47"/>
      <c r="E21" s="47"/>
    </row>
    <row r="22" spans="2:5" ht="12.75">
      <c r="B22" s="44" t="s">
        <v>217</v>
      </c>
      <c r="C22" s="45">
        <f>C9-C14+C18</f>
        <v>0</v>
      </c>
      <c r="D22" s="44">
        <f>D9-D14+D18</f>
        <v>8481298.129999995</v>
      </c>
      <c r="E22" s="44">
        <f>E9-E14+E18</f>
        <v>20897942.569999993</v>
      </c>
    </row>
    <row r="23" spans="2:5" ht="12.75">
      <c r="B23" s="44"/>
      <c r="C23" s="47"/>
      <c r="D23" s="48"/>
      <c r="E23" s="48"/>
    </row>
    <row r="24" spans="2:5" ht="12.75">
      <c r="B24" s="44" t="s">
        <v>218</v>
      </c>
      <c r="C24" s="45">
        <f>C22-C12</f>
        <v>0</v>
      </c>
      <c r="D24" s="44">
        <f>D22-D12</f>
        <v>8481298.129999995</v>
      </c>
      <c r="E24" s="44">
        <f>E22-E12</f>
        <v>20897942.569999993</v>
      </c>
    </row>
    <row r="25" spans="2:5" ht="12.75">
      <c r="B25" s="44"/>
      <c r="C25" s="47"/>
      <c r="D25" s="48"/>
      <c r="E25" s="48"/>
    </row>
    <row r="26" spans="2:5" ht="25.5">
      <c r="B26" s="44" t="s">
        <v>219</v>
      </c>
      <c r="C26" s="45">
        <f>C24-C18</f>
        <v>0</v>
      </c>
      <c r="D26" s="45">
        <f>D24-D18</f>
        <v>8481298.129999995</v>
      </c>
      <c r="E26" s="45">
        <f>E24-E18</f>
        <v>20897942.569999993</v>
      </c>
    </row>
    <row r="27" spans="2:5" ht="13.5" thickBot="1">
      <c r="B27" s="50"/>
      <c r="C27" s="51"/>
      <c r="D27" s="51"/>
      <c r="E27" s="51"/>
    </row>
    <row r="28" spans="2:5" ht="34.5" customHeight="1" thickBot="1">
      <c r="B28" s="142"/>
      <c r="C28" s="142"/>
      <c r="D28" s="142"/>
      <c r="E28" s="142"/>
    </row>
    <row r="29" spans="2:5" ht="13.5" thickBot="1">
      <c r="B29" s="101" t="s">
        <v>220</v>
      </c>
      <c r="C29" s="102" t="s">
        <v>221</v>
      </c>
      <c r="D29" s="102" t="s">
        <v>203</v>
      </c>
      <c r="E29" s="102" t="s">
        <v>222</v>
      </c>
    </row>
    <row r="30" spans="2:5" ht="12.75">
      <c r="B30" s="52"/>
      <c r="C30" s="47"/>
      <c r="D30" s="47"/>
      <c r="E30" s="47"/>
    </row>
    <row r="31" spans="2:5" ht="12.75">
      <c r="B31" s="44" t="s">
        <v>223</v>
      </c>
      <c r="C31" s="45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46" t="s">
        <v>224</v>
      </c>
      <c r="C32" s="47"/>
      <c r="D32" s="48"/>
      <c r="E32" s="48"/>
    </row>
    <row r="33" spans="2:5" ht="12.75">
      <c r="B33" s="46" t="s">
        <v>225</v>
      </c>
      <c r="C33" s="47"/>
      <c r="D33" s="48"/>
      <c r="E33" s="48"/>
    </row>
    <row r="34" spans="2:5" ht="12.75">
      <c r="B34" s="44"/>
      <c r="C34" s="47"/>
      <c r="D34" s="47"/>
      <c r="E34" s="47"/>
    </row>
    <row r="35" spans="2:5" ht="12.75">
      <c r="B35" s="44" t="s">
        <v>226</v>
      </c>
      <c r="C35" s="45">
        <f>C26+C31</f>
        <v>0</v>
      </c>
      <c r="D35" s="45">
        <f>D26+D31</f>
        <v>8481298.129999995</v>
      </c>
      <c r="E35" s="45">
        <f>E26+E31</f>
        <v>20897942.569999993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136" t="s">
        <v>220</v>
      </c>
      <c r="C38" s="138" t="s">
        <v>227</v>
      </c>
      <c r="D38" s="140" t="s">
        <v>203</v>
      </c>
      <c r="E38" s="103" t="s">
        <v>204</v>
      </c>
    </row>
    <row r="39" spans="2:5" ht="13.5" thickBot="1">
      <c r="B39" s="137"/>
      <c r="C39" s="139"/>
      <c r="D39" s="141"/>
      <c r="E39" s="104" t="s">
        <v>222</v>
      </c>
    </row>
    <row r="40" spans="2:5" ht="12.75">
      <c r="B40" s="56"/>
      <c r="C40" s="57"/>
      <c r="D40" s="57"/>
      <c r="E40" s="57"/>
    </row>
    <row r="41" spans="2:5" ht="12.75">
      <c r="B41" s="58" t="s">
        <v>228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0" t="s">
        <v>229</v>
      </c>
      <c r="C42" s="57"/>
      <c r="D42" s="61"/>
      <c r="E42" s="61"/>
    </row>
    <row r="43" spans="2:5" ht="12.75">
      <c r="B43" s="60" t="s">
        <v>230</v>
      </c>
      <c r="C43" s="57"/>
      <c r="D43" s="61"/>
      <c r="E43" s="61"/>
    </row>
    <row r="44" spans="2:5" ht="12.75">
      <c r="B44" s="58" t="s">
        <v>231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0" t="s">
        <v>232</v>
      </c>
      <c r="C45" s="57"/>
      <c r="D45" s="61"/>
      <c r="E45" s="61"/>
    </row>
    <row r="46" spans="2:5" ht="12.75">
      <c r="B46" s="60" t="s">
        <v>233</v>
      </c>
      <c r="C46" s="57"/>
      <c r="D46" s="61"/>
      <c r="E46" s="61"/>
    </row>
    <row r="47" spans="2:5" ht="12.75">
      <c r="B47" s="58"/>
      <c r="C47" s="57"/>
      <c r="D47" s="57"/>
      <c r="E47" s="57"/>
    </row>
    <row r="48" spans="2:5" ht="12.75">
      <c r="B48" s="58" t="s">
        <v>234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62"/>
      <c r="C49" s="63"/>
      <c r="D49" s="62"/>
      <c r="E49" s="62"/>
    </row>
    <row r="50" spans="2:5" ht="34.5" customHeight="1" thickBot="1">
      <c r="B50" s="55"/>
      <c r="C50" s="55"/>
      <c r="D50" s="55"/>
      <c r="E50" s="55"/>
    </row>
    <row r="51" spans="2:5" ht="12.75">
      <c r="B51" s="136" t="s">
        <v>220</v>
      </c>
      <c r="C51" s="103" t="s">
        <v>202</v>
      </c>
      <c r="D51" s="140" t="s">
        <v>203</v>
      </c>
      <c r="E51" s="103" t="s">
        <v>204</v>
      </c>
    </row>
    <row r="52" spans="2:5" ht="13.5" thickBot="1">
      <c r="B52" s="137"/>
      <c r="C52" s="104" t="s">
        <v>221</v>
      </c>
      <c r="D52" s="141"/>
      <c r="E52" s="104" t="s">
        <v>222</v>
      </c>
    </row>
    <row r="53" spans="2:5" ht="12.75">
      <c r="B53" s="56"/>
      <c r="C53" s="57"/>
      <c r="D53" s="57"/>
      <c r="E53" s="57"/>
    </row>
    <row r="54" spans="2:5" ht="12.75">
      <c r="B54" s="61" t="s">
        <v>235</v>
      </c>
      <c r="C54" s="57">
        <f>C10</f>
        <v>114574614.27</v>
      </c>
      <c r="D54" s="61">
        <f>D10</f>
        <v>139097840.39</v>
      </c>
      <c r="E54" s="61">
        <f>E10</f>
        <v>139097840.39</v>
      </c>
    </row>
    <row r="55" spans="2:5" ht="12.75">
      <c r="B55" s="61"/>
      <c r="C55" s="57"/>
      <c r="D55" s="61"/>
      <c r="E55" s="61"/>
    </row>
    <row r="56" spans="2:5" ht="12.75">
      <c r="B56" s="64" t="s">
        <v>236</v>
      </c>
      <c r="C56" s="57">
        <f>C42-C45</f>
        <v>0</v>
      </c>
      <c r="D56" s="61">
        <f>D42-D45</f>
        <v>0</v>
      </c>
      <c r="E56" s="61">
        <f>E42-E45</f>
        <v>0</v>
      </c>
    </row>
    <row r="57" spans="2:5" ht="12.75">
      <c r="B57" s="60" t="s">
        <v>229</v>
      </c>
      <c r="C57" s="57">
        <f>C42</f>
        <v>0</v>
      </c>
      <c r="D57" s="61">
        <f>D42</f>
        <v>0</v>
      </c>
      <c r="E57" s="61">
        <f>E42</f>
        <v>0</v>
      </c>
    </row>
    <row r="58" spans="2:5" ht="12.75">
      <c r="B58" s="60" t="s">
        <v>232</v>
      </c>
      <c r="C58" s="57">
        <f>C45</f>
        <v>0</v>
      </c>
      <c r="D58" s="61">
        <f>D45</f>
        <v>0</v>
      </c>
      <c r="E58" s="61">
        <f>E45</f>
        <v>0</v>
      </c>
    </row>
    <row r="59" spans="2:5" ht="12.75">
      <c r="B59" s="65"/>
      <c r="C59" s="57"/>
      <c r="D59" s="61"/>
      <c r="E59" s="61"/>
    </row>
    <row r="60" spans="2:5" ht="12.75">
      <c r="B60" s="65" t="s">
        <v>212</v>
      </c>
      <c r="C60" s="57">
        <f>C15</f>
        <v>114574614.27</v>
      </c>
      <c r="D60" s="57">
        <f>D15</f>
        <v>130652450.13</v>
      </c>
      <c r="E60" s="57">
        <f>E15</f>
        <v>124695108.33</v>
      </c>
    </row>
    <row r="61" spans="2:5" ht="12.75">
      <c r="B61" s="65"/>
      <c r="C61" s="57"/>
      <c r="D61" s="57"/>
      <c r="E61" s="57"/>
    </row>
    <row r="62" spans="2:5" ht="12.75">
      <c r="B62" s="65" t="s">
        <v>215</v>
      </c>
      <c r="C62" s="66"/>
      <c r="D62" s="57">
        <f>D19</f>
        <v>0</v>
      </c>
      <c r="E62" s="57">
        <f>E19</f>
        <v>0</v>
      </c>
    </row>
    <row r="63" spans="2:5" ht="12.75">
      <c r="B63" s="65"/>
      <c r="C63" s="57"/>
      <c r="D63" s="57"/>
      <c r="E63" s="57"/>
    </row>
    <row r="64" spans="2:5" ht="12.75">
      <c r="B64" s="67" t="s">
        <v>237</v>
      </c>
      <c r="C64" s="59">
        <f>C54+C56-C60+C62</f>
        <v>0</v>
      </c>
      <c r="D64" s="58">
        <f>D54+D56-D60+D62</f>
        <v>8445390.25999999</v>
      </c>
      <c r="E64" s="58">
        <f>E54+E56-E60+E62</f>
        <v>14402732.059999987</v>
      </c>
    </row>
    <row r="65" spans="2:5" ht="12.75">
      <c r="B65" s="67"/>
      <c r="C65" s="59"/>
      <c r="D65" s="58"/>
      <c r="E65" s="58"/>
    </row>
    <row r="66" spans="2:5" ht="25.5">
      <c r="B66" s="68" t="s">
        <v>238</v>
      </c>
      <c r="C66" s="59">
        <f>C64-C56</f>
        <v>0</v>
      </c>
      <c r="D66" s="58">
        <f>D64-D56</f>
        <v>8445390.25999999</v>
      </c>
      <c r="E66" s="58">
        <f>E64-E56</f>
        <v>14402732.059999987</v>
      </c>
    </row>
    <row r="67" spans="2:5" ht="13.5" thickBot="1">
      <c r="B67" s="62"/>
      <c r="C67" s="63"/>
      <c r="D67" s="62"/>
      <c r="E67" s="62"/>
    </row>
    <row r="68" spans="2:5" ht="34.5" customHeight="1" thickBot="1">
      <c r="B68" s="55"/>
      <c r="C68" s="55"/>
      <c r="D68" s="55"/>
      <c r="E68" s="55"/>
    </row>
    <row r="69" spans="2:5" ht="12.75">
      <c r="B69" s="136" t="s">
        <v>220</v>
      </c>
      <c r="C69" s="138" t="s">
        <v>227</v>
      </c>
      <c r="D69" s="140" t="s">
        <v>203</v>
      </c>
      <c r="E69" s="103" t="s">
        <v>204</v>
      </c>
    </row>
    <row r="70" spans="2:5" ht="13.5" thickBot="1">
      <c r="B70" s="137"/>
      <c r="C70" s="139"/>
      <c r="D70" s="141"/>
      <c r="E70" s="104" t="s">
        <v>222</v>
      </c>
    </row>
    <row r="71" spans="2:5" ht="12.75">
      <c r="B71" s="56"/>
      <c r="C71" s="57"/>
      <c r="D71" s="57"/>
      <c r="E71" s="57"/>
    </row>
    <row r="72" spans="2:5" ht="12.75">
      <c r="B72" s="61" t="s">
        <v>209</v>
      </c>
      <c r="C72" s="57">
        <f>C11</f>
        <v>0</v>
      </c>
      <c r="D72" s="61">
        <f>D11</f>
        <v>36117207.87</v>
      </c>
      <c r="E72" s="61">
        <f>E11</f>
        <v>36117207.87</v>
      </c>
    </row>
    <row r="73" spans="2:5" ht="12.75">
      <c r="B73" s="61"/>
      <c r="C73" s="57"/>
      <c r="D73" s="61"/>
      <c r="E73" s="61"/>
    </row>
    <row r="74" spans="2:5" ht="25.5">
      <c r="B74" s="69" t="s">
        <v>239</v>
      </c>
      <c r="C74" s="57">
        <f>C75-C76</f>
        <v>0</v>
      </c>
      <c r="D74" s="61">
        <f>D75-D76</f>
        <v>0</v>
      </c>
      <c r="E74" s="61">
        <f>E75-E76</f>
        <v>0</v>
      </c>
    </row>
    <row r="75" spans="2:5" ht="12.75">
      <c r="B75" s="60" t="s">
        <v>230</v>
      </c>
      <c r="C75" s="57">
        <f>C43</f>
        <v>0</v>
      </c>
      <c r="D75" s="61">
        <f>D43</f>
        <v>0</v>
      </c>
      <c r="E75" s="61">
        <f>E43</f>
        <v>0</v>
      </c>
    </row>
    <row r="76" spans="2:5" ht="12.75">
      <c r="B76" s="60" t="s">
        <v>233</v>
      </c>
      <c r="C76" s="57">
        <f>C46</f>
        <v>0</v>
      </c>
      <c r="D76" s="61">
        <f>D46</f>
        <v>0</v>
      </c>
      <c r="E76" s="61">
        <f>E46</f>
        <v>0</v>
      </c>
    </row>
    <row r="77" spans="2:5" ht="12.75">
      <c r="B77" s="65"/>
      <c r="C77" s="57"/>
      <c r="D77" s="61"/>
      <c r="E77" s="61"/>
    </row>
    <row r="78" spans="2:5" ht="12.75">
      <c r="B78" s="65" t="s">
        <v>240</v>
      </c>
      <c r="C78" s="57">
        <f>C16</f>
        <v>0</v>
      </c>
      <c r="D78" s="57">
        <f>D16</f>
        <v>36081300</v>
      </c>
      <c r="E78" s="57">
        <f>E16</f>
        <v>29621997.36</v>
      </c>
    </row>
    <row r="79" spans="2:5" ht="12.75">
      <c r="B79" s="65"/>
      <c r="C79" s="57"/>
      <c r="D79" s="57"/>
      <c r="E79" s="57"/>
    </row>
    <row r="80" spans="2:5" ht="12.75">
      <c r="B80" s="65" t="s">
        <v>216</v>
      </c>
      <c r="C80" s="66"/>
      <c r="D80" s="57">
        <f>D20</f>
        <v>0</v>
      </c>
      <c r="E80" s="57">
        <f>E20</f>
        <v>0</v>
      </c>
    </row>
    <row r="81" spans="2:5" ht="12.75">
      <c r="B81" s="65"/>
      <c r="C81" s="57"/>
      <c r="D81" s="57"/>
      <c r="E81" s="57"/>
    </row>
    <row r="82" spans="2:5" ht="12.75">
      <c r="B82" s="67" t="s">
        <v>241</v>
      </c>
      <c r="C82" s="59">
        <f>C72+C74-C78+C80</f>
        <v>0</v>
      </c>
      <c r="D82" s="58">
        <f>D72+D74-D78+D80</f>
        <v>35907.86999999732</v>
      </c>
      <c r="E82" s="58">
        <f>E72+E74-E78+E80</f>
        <v>6495210.509999998</v>
      </c>
    </row>
    <row r="83" spans="2:5" ht="12.75">
      <c r="B83" s="67"/>
      <c r="C83" s="59"/>
      <c r="D83" s="58"/>
      <c r="E83" s="58"/>
    </row>
    <row r="84" spans="2:5" ht="25.5">
      <c r="B84" s="68" t="s">
        <v>242</v>
      </c>
      <c r="C84" s="59">
        <f>C82-C74</f>
        <v>0</v>
      </c>
      <c r="D84" s="58">
        <f>D82-D74</f>
        <v>35907.86999999732</v>
      </c>
      <c r="E84" s="58">
        <f>E82-E74</f>
        <v>6495210.509999998</v>
      </c>
    </row>
    <row r="85" spans="2:5" ht="13.5" thickBot="1">
      <c r="B85" s="62"/>
      <c r="C85" s="63"/>
      <c r="D85" s="62"/>
      <c r="E85" s="62"/>
    </row>
    <row r="91" spans="2:5" ht="12.75">
      <c r="B91" s="113" t="s">
        <v>450</v>
      </c>
      <c r="C91" s="117" t="s">
        <v>451</v>
      </c>
      <c r="D91" s="117"/>
      <c r="E91" s="117"/>
    </row>
    <row r="92" spans="2:5" ht="12.75">
      <c r="B92" s="113" t="s">
        <v>452</v>
      </c>
      <c r="C92" s="117" t="s">
        <v>453</v>
      </c>
      <c r="D92" s="117"/>
      <c r="E92" s="117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C92:E92"/>
    <mergeCell ref="B69:B70"/>
    <mergeCell ref="C69:C70"/>
    <mergeCell ref="D69:D70"/>
    <mergeCell ref="C91:E91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L22" sqref="L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0" customWidth="1"/>
    <col min="4" max="4" width="18.00390625" style="1" customWidth="1"/>
    <col min="5" max="5" width="14.7109375" style="70" customWidth="1"/>
    <col min="6" max="6" width="13.8515625" style="1" customWidth="1"/>
    <col min="7" max="7" width="14.8515625" style="1" customWidth="1"/>
    <col min="8" max="8" width="13.7109375" style="70" customWidth="1"/>
    <col min="9" max="16384" width="11.00390625" style="1" customWidth="1"/>
  </cols>
  <sheetData>
    <row r="1" ht="13.5" thickBot="1"/>
    <row r="2" spans="2:8" ht="12.75">
      <c r="B2" s="118" t="s">
        <v>120</v>
      </c>
      <c r="C2" s="119"/>
      <c r="D2" s="119"/>
      <c r="E2" s="119"/>
      <c r="F2" s="119"/>
      <c r="G2" s="119"/>
      <c r="H2" s="120"/>
    </row>
    <row r="3" spans="2:8" ht="12.75">
      <c r="B3" s="143" t="s">
        <v>243</v>
      </c>
      <c r="C3" s="144"/>
      <c r="D3" s="144"/>
      <c r="E3" s="144"/>
      <c r="F3" s="144"/>
      <c r="G3" s="144"/>
      <c r="H3" s="145"/>
    </row>
    <row r="4" spans="2:8" ht="12.75">
      <c r="B4" s="143" t="s">
        <v>434</v>
      </c>
      <c r="C4" s="144"/>
      <c r="D4" s="144"/>
      <c r="E4" s="144"/>
      <c r="F4" s="144"/>
      <c r="G4" s="144"/>
      <c r="H4" s="145"/>
    </row>
    <row r="5" spans="2:8" ht="13.5" thickBot="1">
      <c r="B5" s="146" t="s">
        <v>1</v>
      </c>
      <c r="C5" s="147"/>
      <c r="D5" s="147"/>
      <c r="E5" s="147"/>
      <c r="F5" s="147"/>
      <c r="G5" s="147"/>
      <c r="H5" s="148"/>
    </row>
    <row r="6" spans="2:8" ht="13.5" thickBot="1">
      <c r="B6" s="94"/>
      <c r="C6" s="153" t="s">
        <v>244</v>
      </c>
      <c r="D6" s="154"/>
      <c r="E6" s="154"/>
      <c r="F6" s="154"/>
      <c r="G6" s="155"/>
      <c r="H6" s="156" t="s">
        <v>245</v>
      </c>
    </row>
    <row r="7" spans="2:8" ht="12.75">
      <c r="B7" s="95" t="s">
        <v>220</v>
      </c>
      <c r="C7" s="156" t="s">
        <v>246</v>
      </c>
      <c r="D7" s="151" t="s">
        <v>247</v>
      </c>
      <c r="E7" s="156" t="s">
        <v>248</v>
      </c>
      <c r="F7" s="156" t="s">
        <v>203</v>
      </c>
      <c r="G7" s="156" t="s">
        <v>249</v>
      </c>
      <c r="H7" s="157"/>
    </row>
    <row r="8" spans="2:8" ht="13.5" thickBot="1">
      <c r="B8" s="96" t="s">
        <v>133</v>
      </c>
      <c r="C8" s="158"/>
      <c r="D8" s="152"/>
      <c r="E8" s="158"/>
      <c r="F8" s="158"/>
      <c r="G8" s="158"/>
      <c r="H8" s="158"/>
    </row>
    <row r="9" spans="2:8" ht="12.75">
      <c r="B9" s="58" t="s">
        <v>250</v>
      </c>
      <c r="C9" s="71"/>
      <c r="D9" s="72"/>
      <c r="E9" s="71"/>
      <c r="F9" s="72"/>
      <c r="G9" s="72"/>
      <c r="H9" s="71"/>
    </row>
    <row r="10" spans="2:8" ht="12.75">
      <c r="B10" s="65" t="s">
        <v>251</v>
      </c>
      <c r="C10" s="57"/>
      <c r="D10" s="57"/>
      <c r="E10" s="57">
        <f>C10+D10</f>
        <v>0</v>
      </c>
      <c r="F10" s="57"/>
      <c r="G10" s="57"/>
      <c r="H10" s="57">
        <f>G10-C10</f>
        <v>0</v>
      </c>
    </row>
    <row r="11" spans="2:8" ht="12.75">
      <c r="B11" s="65" t="s">
        <v>252</v>
      </c>
      <c r="C11" s="57"/>
      <c r="D11" s="57"/>
      <c r="E11" s="57">
        <f aca="true" t="shared" si="0" ref="E11:E40">C11+D11</f>
        <v>0</v>
      </c>
      <c r="F11" s="57"/>
      <c r="G11" s="57"/>
      <c r="H11" s="57">
        <f aca="true" t="shared" si="1" ref="H11:H16">G11-C11</f>
        <v>0</v>
      </c>
    </row>
    <row r="12" spans="2:8" ht="12.75">
      <c r="B12" s="65" t="s">
        <v>253</v>
      </c>
      <c r="C12" s="57"/>
      <c r="D12" s="57"/>
      <c r="E12" s="57">
        <f t="shared" si="0"/>
        <v>0</v>
      </c>
      <c r="F12" s="57"/>
      <c r="G12" s="57"/>
      <c r="H12" s="57">
        <f t="shared" si="1"/>
        <v>0</v>
      </c>
    </row>
    <row r="13" spans="2:8" ht="12.75">
      <c r="B13" s="65" t="s">
        <v>254</v>
      </c>
      <c r="C13" s="57"/>
      <c r="D13" s="57"/>
      <c r="E13" s="57">
        <f t="shared" si="0"/>
        <v>0</v>
      </c>
      <c r="F13" s="57"/>
      <c r="G13" s="57"/>
      <c r="H13" s="57">
        <f t="shared" si="1"/>
        <v>0</v>
      </c>
    </row>
    <row r="14" spans="2:8" ht="12.75">
      <c r="B14" s="65" t="s">
        <v>255</v>
      </c>
      <c r="C14" s="57">
        <v>0</v>
      </c>
      <c r="D14" s="57">
        <v>712403.96</v>
      </c>
      <c r="E14" s="57">
        <f t="shared" si="0"/>
        <v>712403.96</v>
      </c>
      <c r="F14" s="57">
        <v>712403.96</v>
      </c>
      <c r="G14" s="57">
        <v>712403.96</v>
      </c>
      <c r="H14" s="57">
        <f t="shared" si="1"/>
        <v>712403.96</v>
      </c>
    </row>
    <row r="15" spans="2:8" ht="12.75">
      <c r="B15" s="65" t="s">
        <v>256</v>
      </c>
      <c r="C15" s="57"/>
      <c r="D15" s="57"/>
      <c r="E15" s="57">
        <f t="shared" si="0"/>
        <v>0</v>
      </c>
      <c r="F15" s="57"/>
      <c r="G15" s="57"/>
      <c r="H15" s="57">
        <f t="shared" si="1"/>
        <v>0</v>
      </c>
    </row>
    <row r="16" spans="2:8" ht="12.75">
      <c r="B16" s="65" t="s">
        <v>257</v>
      </c>
      <c r="C16" s="57">
        <v>32245165</v>
      </c>
      <c r="D16" s="115">
        <v>8383448.21</v>
      </c>
      <c r="E16" s="57">
        <f t="shared" si="0"/>
        <v>40628613.21</v>
      </c>
      <c r="F16" s="115">
        <v>40628613.21</v>
      </c>
      <c r="G16" s="115">
        <v>40628613.21</v>
      </c>
      <c r="H16" s="57">
        <f t="shared" si="1"/>
        <v>8383448.210000001</v>
      </c>
    </row>
    <row r="17" spans="2:8" ht="25.5">
      <c r="B17" s="69" t="s">
        <v>258</v>
      </c>
      <c r="C17" s="57">
        <f aca="true" t="shared" si="2" ref="C17:H17">SUM(C18:C28)</f>
        <v>0</v>
      </c>
      <c r="D17" s="97">
        <f t="shared" si="2"/>
        <v>0</v>
      </c>
      <c r="E17" s="97">
        <f t="shared" si="2"/>
        <v>0</v>
      </c>
      <c r="F17" s="97">
        <f t="shared" si="2"/>
        <v>0</v>
      </c>
      <c r="G17" s="97">
        <f t="shared" si="2"/>
        <v>0</v>
      </c>
      <c r="H17" s="97">
        <f t="shared" si="2"/>
        <v>0</v>
      </c>
    </row>
    <row r="18" spans="2:8" ht="12.75">
      <c r="B18" s="73" t="s">
        <v>259</v>
      </c>
      <c r="C18" s="57"/>
      <c r="D18" s="57"/>
      <c r="E18" s="57">
        <f t="shared" si="0"/>
        <v>0</v>
      </c>
      <c r="F18" s="57"/>
      <c r="G18" s="57"/>
      <c r="H18" s="57">
        <f>G18-C18</f>
        <v>0</v>
      </c>
    </row>
    <row r="19" spans="2:8" ht="12.75">
      <c r="B19" s="73" t="s">
        <v>260</v>
      </c>
      <c r="C19" s="57"/>
      <c r="D19" s="57"/>
      <c r="E19" s="57">
        <f t="shared" si="0"/>
        <v>0</v>
      </c>
      <c r="F19" s="57"/>
      <c r="G19" s="57"/>
      <c r="H19" s="57">
        <f aca="true" t="shared" si="3" ref="H19:H40">G19-C19</f>
        <v>0</v>
      </c>
    </row>
    <row r="20" spans="2:8" ht="12.75">
      <c r="B20" s="73" t="s">
        <v>261</v>
      </c>
      <c r="C20" s="57"/>
      <c r="D20" s="57"/>
      <c r="E20" s="57">
        <f t="shared" si="0"/>
        <v>0</v>
      </c>
      <c r="F20" s="57"/>
      <c r="G20" s="57"/>
      <c r="H20" s="57">
        <f t="shared" si="3"/>
        <v>0</v>
      </c>
    </row>
    <row r="21" spans="2:8" ht="12.75">
      <c r="B21" s="73" t="s">
        <v>262</v>
      </c>
      <c r="C21" s="57"/>
      <c r="D21" s="57"/>
      <c r="E21" s="57">
        <f t="shared" si="0"/>
        <v>0</v>
      </c>
      <c r="F21" s="57"/>
      <c r="G21" s="57"/>
      <c r="H21" s="57">
        <f t="shared" si="3"/>
        <v>0</v>
      </c>
    </row>
    <row r="22" spans="2:8" ht="12.75">
      <c r="B22" s="73" t="s">
        <v>263</v>
      </c>
      <c r="C22" s="57"/>
      <c r="D22" s="57"/>
      <c r="E22" s="57">
        <f t="shared" si="0"/>
        <v>0</v>
      </c>
      <c r="F22" s="57"/>
      <c r="G22" s="57"/>
      <c r="H22" s="57">
        <f t="shared" si="3"/>
        <v>0</v>
      </c>
    </row>
    <row r="23" spans="2:8" ht="25.5">
      <c r="B23" s="74" t="s">
        <v>264</v>
      </c>
      <c r="C23" s="57"/>
      <c r="D23" s="57"/>
      <c r="E23" s="57">
        <f t="shared" si="0"/>
        <v>0</v>
      </c>
      <c r="F23" s="57"/>
      <c r="G23" s="57"/>
      <c r="H23" s="57">
        <f t="shared" si="3"/>
        <v>0</v>
      </c>
    </row>
    <row r="24" spans="2:8" ht="25.5">
      <c r="B24" s="74" t="s">
        <v>265</v>
      </c>
      <c r="C24" s="57"/>
      <c r="D24" s="57"/>
      <c r="E24" s="57">
        <f t="shared" si="0"/>
        <v>0</v>
      </c>
      <c r="F24" s="57"/>
      <c r="G24" s="57"/>
      <c r="H24" s="57">
        <f t="shared" si="3"/>
        <v>0</v>
      </c>
    </row>
    <row r="25" spans="2:8" ht="12.75">
      <c r="B25" s="73" t="s">
        <v>266</v>
      </c>
      <c r="C25" s="57"/>
      <c r="D25" s="57"/>
      <c r="E25" s="57">
        <f t="shared" si="0"/>
        <v>0</v>
      </c>
      <c r="F25" s="57"/>
      <c r="G25" s="57"/>
      <c r="H25" s="57">
        <f t="shared" si="3"/>
        <v>0</v>
      </c>
    </row>
    <row r="26" spans="2:8" ht="12.75">
      <c r="B26" s="73" t="s">
        <v>267</v>
      </c>
      <c r="C26" s="57"/>
      <c r="D26" s="57"/>
      <c r="E26" s="57">
        <f t="shared" si="0"/>
        <v>0</v>
      </c>
      <c r="F26" s="57"/>
      <c r="G26" s="57"/>
      <c r="H26" s="57">
        <f t="shared" si="3"/>
        <v>0</v>
      </c>
    </row>
    <row r="27" spans="2:8" ht="12.75">
      <c r="B27" s="73" t="s">
        <v>268</v>
      </c>
      <c r="C27" s="57"/>
      <c r="D27" s="57"/>
      <c r="E27" s="57">
        <f t="shared" si="0"/>
        <v>0</v>
      </c>
      <c r="F27" s="57"/>
      <c r="G27" s="57"/>
      <c r="H27" s="57">
        <f t="shared" si="3"/>
        <v>0</v>
      </c>
    </row>
    <row r="28" spans="2:8" ht="25.5">
      <c r="B28" s="74" t="s">
        <v>269</v>
      </c>
      <c r="C28" s="57"/>
      <c r="D28" s="57"/>
      <c r="E28" s="57">
        <f t="shared" si="0"/>
        <v>0</v>
      </c>
      <c r="F28" s="57"/>
      <c r="G28" s="57"/>
      <c r="H28" s="57">
        <f t="shared" si="3"/>
        <v>0</v>
      </c>
    </row>
    <row r="29" spans="2:8" ht="25.5">
      <c r="B29" s="69" t="s">
        <v>270</v>
      </c>
      <c r="C29" s="57">
        <f aca="true" t="shared" si="4" ref="C29:H29">SUM(C30:C34)</f>
        <v>0</v>
      </c>
      <c r="D29" s="57">
        <f t="shared" si="4"/>
        <v>0</v>
      </c>
      <c r="E29" s="57">
        <f t="shared" si="4"/>
        <v>0</v>
      </c>
      <c r="F29" s="57">
        <f t="shared" si="4"/>
        <v>0</v>
      </c>
      <c r="G29" s="57">
        <f t="shared" si="4"/>
        <v>0</v>
      </c>
      <c r="H29" s="57">
        <f t="shared" si="4"/>
        <v>0</v>
      </c>
    </row>
    <row r="30" spans="2:8" ht="12.75">
      <c r="B30" s="73" t="s">
        <v>271</v>
      </c>
      <c r="C30" s="57"/>
      <c r="D30" s="57"/>
      <c r="E30" s="57">
        <f t="shared" si="0"/>
        <v>0</v>
      </c>
      <c r="F30" s="57"/>
      <c r="G30" s="57"/>
      <c r="H30" s="57">
        <f t="shared" si="3"/>
        <v>0</v>
      </c>
    </row>
    <row r="31" spans="2:8" ht="12.75">
      <c r="B31" s="73" t="s">
        <v>272</v>
      </c>
      <c r="C31" s="57"/>
      <c r="D31" s="57"/>
      <c r="E31" s="57">
        <f t="shared" si="0"/>
        <v>0</v>
      </c>
      <c r="F31" s="57"/>
      <c r="G31" s="57"/>
      <c r="H31" s="57">
        <f t="shared" si="3"/>
        <v>0</v>
      </c>
    </row>
    <row r="32" spans="2:8" ht="12.75">
      <c r="B32" s="73" t="s">
        <v>273</v>
      </c>
      <c r="C32" s="57"/>
      <c r="D32" s="57"/>
      <c r="E32" s="57">
        <f t="shared" si="0"/>
        <v>0</v>
      </c>
      <c r="F32" s="57"/>
      <c r="G32" s="57"/>
      <c r="H32" s="57">
        <f t="shared" si="3"/>
        <v>0</v>
      </c>
    </row>
    <row r="33" spans="2:8" ht="25.5">
      <c r="B33" s="74" t="s">
        <v>274</v>
      </c>
      <c r="C33" s="57"/>
      <c r="D33" s="57"/>
      <c r="E33" s="57">
        <f t="shared" si="0"/>
        <v>0</v>
      </c>
      <c r="F33" s="57"/>
      <c r="G33" s="57"/>
      <c r="H33" s="57">
        <f t="shared" si="3"/>
        <v>0</v>
      </c>
    </row>
    <row r="34" spans="2:8" ht="12.75">
      <c r="B34" s="73" t="s">
        <v>275</v>
      </c>
      <c r="C34" s="57"/>
      <c r="D34" s="57"/>
      <c r="E34" s="57">
        <f t="shared" si="0"/>
        <v>0</v>
      </c>
      <c r="F34" s="57"/>
      <c r="G34" s="57"/>
      <c r="H34" s="57">
        <f t="shared" si="3"/>
        <v>0</v>
      </c>
    </row>
    <row r="35" spans="2:8" ht="12.75">
      <c r="B35" s="65" t="s">
        <v>276</v>
      </c>
      <c r="C35" s="57">
        <v>82329449.27</v>
      </c>
      <c r="D35" s="57">
        <v>15427373.95</v>
      </c>
      <c r="E35" s="57">
        <f t="shared" si="0"/>
        <v>97756823.22</v>
      </c>
      <c r="F35" s="57">
        <v>97756823.22</v>
      </c>
      <c r="G35" s="57">
        <v>97756823.22</v>
      </c>
      <c r="H35" s="57">
        <f t="shared" si="3"/>
        <v>15427373.950000003</v>
      </c>
    </row>
    <row r="36" spans="2:8" ht="12.75">
      <c r="B36" s="65" t="s">
        <v>277</v>
      </c>
      <c r="C36" s="57">
        <f aca="true" t="shared" si="5" ref="C36:H36">C37</f>
        <v>0</v>
      </c>
      <c r="D36" s="57">
        <f t="shared" si="5"/>
        <v>0</v>
      </c>
      <c r="E36" s="57">
        <f t="shared" si="5"/>
        <v>0</v>
      </c>
      <c r="F36" s="57">
        <f t="shared" si="5"/>
        <v>0</v>
      </c>
      <c r="G36" s="57">
        <f t="shared" si="5"/>
        <v>0</v>
      </c>
      <c r="H36" s="57">
        <f t="shared" si="5"/>
        <v>0</v>
      </c>
    </row>
    <row r="37" spans="2:8" ht="12.75">
      <c r="B37" s="73" t="s">
        <v>278</v>
      </c>
      <c r="C37" s="57"/>
      <c r="D37" s="57"/>
      <c r="E37" s="57">
        <f t="shared" si="0"/>
        <v>0</v>
      </c>
      <c r="F37" s="57"/>
      <c r="G37" s="57"/>
      <c r="H37" s="57">
        <f t="shared" si="3"/>
        <v>0</v>
      </c>
    </row>
    <row r="38" spans="2:8" ht="12.75">
      <c r="B38" s="65" t="s">
        <v>279</v>
      </c>
      <c r="C38" s="57">
        <f aca="true" t="shared" si="6" ref="C38:H38">C39+C40</f>
        <v>0</v>
      </c>
      <c r="D38" s="57">
        <f t="shared" si="6"/>
        <v>0</v>
      </c>
      <c r="E38" s="57">
        <f t="shared" si="6"/>
        <v>0</v>
      </c>
      <c r="F38" s="57">
        <f t="shared" si="6"/>
        <v>0</v>
      </c>
      <c r="G38" s="57">
        <f t="shared" si="6"/>
        <v>0</v>
      </c>
      <c r="H38" s="57">
        <f t="shared" si="6"/>
        <v>0</v>
      </c>
    </row>
    <row r="39" spans="2:8" ht="12.75">
      <c r="B39" s="73" t="s">
        <v>280</v>
      </c>
      <c r="C39" s="57"/>
      <c r="D39" s="57"/>
      <c r="E39" s="57">
        <f t="shared" si="0"/>
        <v>0</v>
      </c>
      <c r="F39" s="57"/>
      <c r="G39" s="57"/>
      <c r="H39" s="57">
        <f t="shared" si="3"/>
        <v>0</v>
      </c>
    </row>
    <row r="40" spans="2:8" ht="12.75">
      <c r="B40" s="73" t="s">
        <v>281</v>
      </c>
      <c r="C40" s="57"/>
      <c r="D40" s="57"/>
      <c r="E40" s="57">
        <f t="shared" si="0"/>
        <v>0</v>
      </c>
      <c r="F40" s="57"/>
      <c r="G40" s="57"/>
      <c r="H40" s="57">
        <f t="shared" si="3"/>
        <v>0</v>
      </c>
    </row>
    <row r="41" spans="2:8" ht="12.75">
      <c r="B41" s="75"/>
      <c r="C41" s="57"/>
      <c r="D41" s="57"/>
      <c r="E41" s="57"/>
      <c r="F41" s="57"/>
      <c r="G41" s="57"/>
      <c r="H41" s="57"/>
    </row>
    <row r="42" spans="2:8" ht="25.5">
      <c r="B42" s="44" t="s">
        <v>282</v>
      </c>
      <c r="C42" s="59">
        <f aca="true" t="shared" si="7" ref="C42:H42">C10+C11+C12+C13+C14+C15+C16+C17+C29+C35+C36+C38</f>
        <v>114574614.27</v>
      </c>
      <c r="D42" s="98">
        <f t="shared" si="7"/>
        <v>24523226.119999997</v>
      </c>
      <c r="E42" s="98">
        <f t="shared" si="7"/>
        <v>139097840.39</v>
      </c>
      <c r="F42" s="98">
        <f t="shared" si="7"/>
        <v>139097840.39</v>
      </c>
      <c r="G42" s="98">
        <f t="shared" si="7"/>
        <v>139097840.39</v>
      </c>
      <c r="H42" s="98">
        <f t="shared" si="7"/>
        <v>24523226.120000005</v>
      </c>
    </row>
    <row r="43" spans="2:8" ht="12.75">
      <c r="B43" s="61"/>
      <c r="C43" s="57"/>
      <c r="D43" s="61"/>
      <c r="E43" s="61"/>
      <c r="F43" s="61"/>
      <c r="G43" s="61"/>
      <c r="H43" s="61"/>
    </row>
    <row r="44" spans="2:8" ht="25.5">
      <c r="B44" s="44" t="s">
        <v>283</v>
      </c>
      <c r="C44" s="99"/>
      <c r="D44" s="99"/>
      <c r="E44" s="99"/>
      <c r="F44" s="99"/>
      <c r="G44" s="99"/>
      <c r="H44" s="57"/>
    </row>
    <row r="45" spans="2:8" ht="12.75">
      <c r="B45" s="75"/>
      <c r="C45" s="57"/>
      <c r="D45" s="57"/>
      <c r="E45" s="57"/>
      <c r="F45" s="57"/>
      <c r="G45" s="57"/>
      <c r="H45" s="57"/>
    </row>
    <row r="46" spans="2:8" ht="12.75">
      <c r="B46" s="58" t="s">
        <v>284</v>
      </c>
      <c r="C46" s="57"/>
      <c r="D46" s="57"/>
      <c r="E46" s="57"/>
      <c r="F46" s="57"/>
      <c r="G46" s="57"/>
      <c r="H46" s="57"/>
    </row>
    <row r="47" spans="2:8" ht="12.75">
      <c r="B47" s="65" t="s">
        <v>285</v>
      </c>
      <c r="C47" s="57">
        <f aca="true" t="shared" si="8" ref="C47:H47">SUM(C48:C55)</f>
        <v>0</v>
      </c>
      <c r="D47" s="57">
        <f t="shared" si="8"/>
        <v>0</v>
      </c>
      <c r="E47" s="57">
        <f t="shared" si="8"/>
        <v>0</v>
      </c>
      <c r="F47" s="57">
        <f t="shared" si="8"/>
        <v>0</v>
      </c>
      <c r="G47" s="57">
        <f t="shared" si="8"/>
        <v>0</v>
      </c>
      <c r="H47" s="57">
        <f t="shared" si="8"/>
        <v>0</v>
      </c>
    </row>
    <row r="48" spans="2:8" ht="25.5">
      <c r="B48" s="74" t="s">
        <v>286</v>
      </c>
      <c r="C48" s="57"/>
      <c r="D48" s="57"/>
      <c r="E48" s="57">
        <f aca="true" t="shared" si="9" ref="E48:E65">C48+D48</f>
        <v>0</v>
      </c>
      <c r="F48" s="57"/>
      <c r="G48" s="57"/>
      <c r="H48" s="57">
        <f aca="true" t="shared" si="10" ref="H48:H65">G48-C48</f>
        <v>0</v>
      </c>
    </row>
    <row r="49" spans="2:8" ht="25.5">
      <c r="B49" s="74" t="s">
        <v>287</v>
      </c>
      <c r="C49" s="57"/>
      <c r="D49" s="57"/>
      <c r="E49" s="57">
        <f t="shared" si="9"/>
        <v>0</v>
      </c>
      <c r="F49" s="57"/>
      <c r="G49" s="57"/>
      <c r="H49" s="57">
        <f t="shared" si="10"/>
        <v>0</v>
      </c>
    </row>
    <row r="50" spans="2:8" ht="25.5">
      <c r="B50" s="74" t="s">
        <v>288</v>
      </c>
      <c r="C50" s="57"/>
      <c r="D50" s="57"/>
      <c r="E50" s="57">
        <f t="shared" si="9"/>
        <v>0</v>
      </c>
      <c r="F50" s="57"/>
      <c r="G50" s="57"/>
      <c r="H50" s="57">
        <f t="shared" si="10"/>
        <v>0</v>
      </c>
    </row>
    <row r="51" spans="2:8" ht="38.25">
      <c r="B51" s="74" t="s">
        <v>289</v>
      </c>
      <c r="C51" s="57"/>
      <c r="D51" s="57"/>
      <c r="E51" s="57">
        <f t="shared" si="9"/>
        <v>0</v>
      </c>
      <c r="F51" s="57"/>
      <c r="G51" s="57"/>
      <c r="H51" s="57">
        <f t="shared" si="10"/>
        <v>0</v>
      </c>
    </row>
    <row r="52" spans="2:8" ht="12.75">
      <c r="B52" s="74" t="s">
        <v>290</v>
      </c>
      <c r="C52" s="57"/>
      <c r="D52" s="57"/>
      <c r="E52" s="57">
        <f t="shared" si="9"/>
        <v>0</v>
      </c>
      <c r="F52" s="57"/>
      <c r="G52" s="57"/>
      <c r="H52" s="57">
        <f t="shared" si="10"/>
        <v>0</v>
      </c>
    </row>
    <row r="53" spans="2:8" ht="25.5">
      <c r="B53" s="74" t="s">
        <v>291</v>
      </c>
      <c r="C53" s="57"/>
      <c r="D53" s="57"/>
      <c r="E53" s="57">
        <f t="shared" si="9"/>
        <v>0</v>
      </c>
      <c r="F53" s="57"/>
      <c r="G53" s="57"/>
      <c r="H53" s="57">
        <f t="shared" si="10"/>
        <v>0</v>
      </c>
    </row>
    <row r="54" spans="2:8" ht="25.5">
      <c r="B54" s="74" t="s">
        <v>292</v>
      </c>
      <c r="C54" s="57"/>
      <c r="D54" s="57"/>
      <c r="E54" s="57">
        <f t="shared" si="9"/>
        <v>0</v>
      </c>
      <c r="F54" s="57"/>
      <c r="G54" s="57"/>
      <c r="H54" s="57">
        <f t="shared" si="10"/>
        <v>0</v>
      </c>
    </row>
    <row r="55" spans="2:8" ht="25.5">
      <c r="B55" s="74" t="s">
        <v>293</v>
      </c>
      <c r="C55" s="57"/>
      <c r="D55" s="57"/>
      <c r="E55" s="57">
        <f t="shared" si="9"/>
        <v>0</v>
      </c>
      <c r="F55" s="57"/>
      <c r="G55" s="57"/>
      <c r="H55" s="57">
        <f t="shared" si="10"/>
        <v>0</v>
      </c>
    </row>
    <row r="56" spans="2:8" ht="12.75">
      <c r="B56" s="69" t="s">
        <v>294</v>
      </c>
      <c r="C56" s="57">
        <f aca="true" t="shared" si="11" ref="C56:H56">SUM(C57:C60)</f>
        <v>0</v>
      </c>
      <c r="D56" s="57">
        <f t="shared" si="11"/>
        <v>0</v>
      </c>
      <c r="E56" s="57">
        <f t="shared" si="11"/>
        <v>0</v>
      </c>
      <c r="F56" s="57">
        <f t="shared" si="11"/>
        <v>0</v>
      </c>
      <c r="G56" s="57">
        <f t="shared" si="11"/>
        <v>0</v>
      </c>
      <c r="H56" s="57">
        <f t="shared" si="11"/>
        <v>0</v>
      </c>
    </row>
    <row r="57" spans="2:8" ht="12.75">
      <c r="B57" s="74" t="s">
        <v>295</v>
      </c>
      <c r="C57" s="57"/>
      <c r="D57" s="57"/>
      <c r="E57" s="57">
        <f t="shared" si="9"/>
        <v>0</v>
      </c>
      <c r="F57" s="57"/>
      <c r="G57" s="57"/>
      <c r="H57" s="57">
        <f t="shared" si="10"/>
        <v>0</v>
      </c>
    </row>
    <row r="58" spans="2:8" ht="12.75">
      <c r="B58" s="74" t="s">
        <v>296</v>
      </c>
      <c r="C58" s="57"/>
      <c r="D58" s="57"/>
      <c r="E58" s="57">
        <f t="shared" si="9"/>
        <v>0</v>
      </c>
      <c r="F58" s="57"/>
      <c r="G58" s="57"/>
      <c r="H58" s="57">
        <f t="shared" si="10"/>
        <v>0</v>
      </c>
    </row>
    <row r="59" spans="2:8" ht="12.75">
      <c r="B59" s="74" t="s">
        <v>297</v>
      </c>
      <c r="C59" s="57"/>
      <c r="D59" s="57"/>
      <c r="E59" s="57">
        <f t="shared" si="9"/>
        <v>0</v>
      </c>
      <c r="F59" s="57"/>
      <c r="G59" s="57"/>
      <c r="H59" s="57">
        <f t="shared" si="10"/>
        <v>0</v>
      </c>
    </row>
    <row r="60" spans="2:8" ht="12.75">
      <c r="B60" s="74" t="s">
        <v>298</v>
      </c>
      <c r="C60" s="57"/>
      <c r="D60" s="57"/>
      <c r="E60" s="57">
        <f t="shared" si="9"/>
        <v>0</v>
      </c>
      <c r="F60" s="57"/>
      <c r="G60" s="57"/>
      <c r="H60" s="57">
        <f t="shared" si="10"/>
        <v>0</v>
      </c>
    </row>
    <row r="61" spans="2:8" ht="12.75">
      <c r="B61" s="69" t="s">
        <v>299</v>
      </c>
      <c r="C61" s="57">
        <f aca="true" t="shared" si="12" ref="C61:H61">C62+C63</f>
        <v>0</v>
      </c>
      <c r="D61" s="57">
        <f t="shared" si="12"/>
        <v>0</v>
      </c>
      <c r="E61" s="57">
        <f t="shared" si="12"/>
        <v>0</v>
      </c>
      <c r="F61" s="57">
        <f t="shared" si="12"/>
        <v>0</v>
      </c>
      <c r="G61" s="57">
        <f t="shared" si="12"/>
        <v>0</v>
      </c>
      <c r="H61" s="57">
        <f t="shared" si="12"/>
        <v>0</v>
      </c>
    </row>
    <row r="62" spans="2:8" ht="25.5">
      <c r="B62" s="74" t="s">
        <v>300</v>
      </c>
      <c r="C62" s="57"/>
      <c r="D62" s="57"/>
      <c r="E62" s="57">
        <f t="shared" si="9"/>
        <v>0</v>
      </c>
      <c r="F62" s="57"/>
      <c r="G62" s="57"/>
      <c r="H62" s="57">
        <f t="shared" si="10"/>
        <v>0</v>
      </c>
    </row>
    <row r="63" spans="2:8" ht="12.75">
      <c r="B63" s="74" t="s">
        <v>301</v>
      </c>
      <c r="C63" s="57"/>
      <c r="D63" s="57"/>
      <c r="E63" s="57">
        <f t="shared" si="9"/>
        <v>0</v>
      </c>
      <c r="F63" s="57"/>
      <c r="G63" s="57"/>
      <c r="H63" s="57">
        <f t="shared" si="10"/>
        <v>0</v>
      </c>
    </row>
    <row r="64" spans="2:8" ht="38.25">
      <c r="B64" s="69" t="s">
        <v>302</v>
      </c>
      <c r="C64" s="57">
        <v>0</v>
      </c>
      <c r="D64" s="57">
        <v>36117207.87</v>
      </c>
      <c r="E64" s="57">
        <f t="shared" si="9"/>
        <v>36117207.87</v>
      </c>
      <c r="F64" s="57">
        <v>36117207.87</v>
      </c>
      <c r="G64" s="57">
        <v>36117207.87</v>
      </c>
      <c r="H64" s="57">
        <f t="shared" si="10"/>
        <v>36117207.87</v>
      </c>
    </row>
    <row r="65" spans="2:8" ht="12.75">
      <c r="B65" s="77" t="s">
        <v>303</v>
      </c>
      <c r="C65" s="89"/>
      <c r="D65" s="89"/>
      <c r="E65" s="89">
        <f t="shared" si="9"/>
        <v>0</v>
      </c>
      <c r="F65" s="89"/>
      <c r="G65" s="89"/>
      <c r="H65" s="89">
        <f t="shared" si="10"/>
        <v>0</v>
      </c>
    </row>
    <row r="66" spans="2:8" ht="12.75">
      <c r="B66" s="75"/>
      <c r="C66" s="57"/>
      <c r="D66" s="57"/>
      <c r="E66" s="57"/>
      <c r="F66" s="57"/>
      <c r="G66" s="57"/>
      <c r="H66" s="57"/>
    </row>
    <row r="67" spans="2:8" ht="25.5">
      <c r="B67" s="44" t="s">
        <v>304</v>
      </c>
      <c r="C67" s="59">
        <f aca="true" t="shared" si="13" ref="C67:H67">C47+C56+C61+C64+C65</f>
        <v>0</v>
      </c>
      <c r="D67" s="59">
        <f t="shared" si="13"/>
        <v>36117207.87</v>
      </c>
      <c r="E67" s="59">
        <f t="shared" si="13"/>
        <v>36117207.87</v>
      </c>
      <c r="F67" s="59">
        <f t="shared" si="13"/>
        <v>36117207.87</v>
      </c>
      <c r="G67" s="59">
        <f t="shared" si="13"/>
        <v>36117207.87</v>
      </c>
      <c r="H67" s="59">
        <f t="shared" si="13"/>
        <v>36117207.87</v>
      </c>
    </row>
    <row r="68" spans="2:8" ht="12.75">
      <c r="B68" s="79"/>
      <c r="C68" s="57"/>
      <c r="D68" s="57"/>
      <c r="E68" s="57"/>
      <c r="F68" s="57"/>
      <c r="G68" s="57"/>
      <c r="H68" s="57"/>
    </row>
    <row r="69" spans="2:8" ht="25.5">
      <c r="B69" s="44" t="s">
        <v>305</v>
      </c>
      <c r="C69" s="59">
        <f aca="true" t="shared" si="14" ref="C69:H69">C70</f>
        <v>0</v>
      </c>
      <c r="D69" s="59">
        <f t="shared" si="14"/>
        <v>0</v>
      </c>
      <c r="E69" s="59">
        <f t="shared" si="14"/>
        <v>0</v>
      </c>
      <c r="F69" s="59">
        <f t="shared" si="14"/>
        <v>0</v>
      </c>
      <c r="G69" s="59">
        <f t="shared" si="14"/>
        <v>0</v>
      </c>
      <c r="H69" s="59">
        <f t="shared" si="14"/>
        <v>0</v>
      </c>
    </row>
    <row r="70" spans="2:8" ht="12.75">
      <c r="B70" s="79" t="s">
        <v>306</v>
      </c>
      <c r="C70" s="57"/>
      <c r="D70" s="57"/>
      <c r="E70" s="57">
        <f>C70+D70</f>
        <v>0</v>
      </c>
      <c r="F70" s="57"/>
      <c r="G70" s="57"/>
      <c r="H70" s="57">
        <f>G70-C70</f>
        <v>0</v>
      </c>
    </row>
    <row r="71" spans="2:8" ht="12.75">
      <c r="B71" s="79"/>
      <c r="C71" s="57"/>
      <c r="D71" s="57"/>
      <c r="E71" s="57"/>
      <c r="F71" s="57"/>
      <c r="G71" s="57"/>
      <c r="H71" s="57"/>
    </row>
    <row r="72" spans="2:8" ht="12.75">
      <c r="B72" s="44" t="s">
        <v>307</v>
      </c>
      <c r="C72" s="59">
        <f aca="true" t="shared" si="15" ref="C72:H72">C42+C67+C69</f>
        <v>114574614.27</v>
      </c>
      <c r="D72" s="59">
        <f t="shared" si="15"/>
        <v>60640433.989999995</v>
      </c>
      <c r="E72" s="59">
        <f t="shared" si="15"/>
        <v>175215048.26</v>
      </c>
      <c r="F72" s="59">
        <f t="shared" si="15"/>
        <v>175215048.26</v>
      </c>
      <c r="G72" s="59">
        <f t="shared" si="15"/>
        <v>175215048.26</v>
      </c>
      <c r="H72" s="59">
        <f t="shared" si="15"/>
        <v>60640433.99</v>
      </c>
    </row>
    <row r="73" spans="2:8" ht="12.75">
      <c r="B73" s="79"/>
      <c r="C73" s="57"/>
      <c r="D73" s="57"/>
      <c r="E73" s="57"/>
      <c r="F73" s="57"/>
      <c r="G73" s="57"/>
      <c r="H73" s="57"/>
    </row>
    <row r="74" spans="2:8" ht="12.75">
      <c r="B74" s="44" t="s">
        <v>308</v>
      </c>
      <c r="C74" s="57"/>
      <c r="D74" s="57"/>
      <c r="E74" s="57"/>
      <c r="F74" s="57"/>
      <c r="G74" s="57"/>
      <c r="H74" s="57"/>
    </row>
    <row r="75" spans="2:8" ht="25.5">
      <c r="B75" s="79" t="s">
        <v>309</v>
      </c>
      <c r="C75" s="57"/>
      <c r="D75" s="57"/>
      <c r="E75" s="57">
        <f>C75+D75</f>
        <v>0</v>
      </c>
      <c r="F75" s="57"/>
      <c r="G75" s="57"/>
      <c r="H75" s="57">
        <f>G75-C75</f>
        <v>0</v>
      </c>
    </row>
    <row r="76" spans="2:8" ht="25.5">
      <c r="B76" s="79" t="s">
        <v>310</v>
      </c>
      <c r="C76" s="57"/>
      <c r="D76" s="57"/>
      <c r="E76" s="57">
        <f>C76+D76</f>
        <v>0</v>
      </c>
      <c r="F76" s="57"/>
      <c r="G76" s="57"/>
      <c r="H76" s="57">
        <f>G76-C76</f>
        <v>0</v>
      </c>
    </row>
    <row r="77" spans="2:8" ht="25.5">
      <c r="B77" s="44" t="s">
        <v>311</v>
      </c>
      <c r="C77" s="59">
        <f aca="true" t="shared" si="16" ref="C77:H77">SUM(C75:C76)</f>
        <v>0</v>
      </c>
      <c r="D77" s="59">
        <f t="shared" si="16"/>
        <v>0</v>
      </c>
      <c r="E77" s="59">
        <f t="shared" si="16"/>
        <v>0</v>
      </c>
      <c r="F77" s="59">
        <f t="shared" si="16"/>
        <v>0</v>
      </c>
      <c r="G77" s="59">
        <f t="shared" si="16"/>
        <v>0</v>
      </c>
      <c r="H77" s="59">
        <f t="shared" si="16"/>
        <v>0</v>
      </c>
    </row>
    <row r="78" spans="2:8" ht="13.5" thickBot="1">
      <c r="B78" s="80"/>
      <c r="C78" s="81"/>
      <c r="D78" s="82"/>
      <c r="E78" s="81"/>
      <c r="F78" s="82"/>
      <c r="G78" s="82"/>
      <c r="H78" s="81"/>
    </row>
    <row r="85" spans="2:8" ht="12.75">
      <c r="B85" s="117" t="s">
        <v>450</v>
      </c>
      <c r="C85" s="117"/>
      <c r="E85" s="117" t="s">
        <v>451</v>
      </c>
      <c r="F85" s="117"/>
      <c r="G85" s="117"/>
      <c r="H85" s="117"/>
    </row>
    <row r="86" spans="2:8" ht="12.75">
      <c r="B86" s="117" t="s">
        <v>452</v>
      </c>
      <c r="C86" s="117"/>
      <c r="E86" s="117" t="s">
        <v>453</v>
      </c>
      <c r="F86" s="117"/>
      <c r="G86" s="117"/>
      <c r="H86" s="117"/>
    </row>
  </sheetData>
  <sheetProtection/>
  <mergeCells count="15">
    <mergeCell ref="C7:C8"/>
    <mergeCell ref="D7:D8"/>
    <mergeCell ref="E7:E8"/>
    <mergeCell ref="F7:F8"/>
    <mergeCell ref="G7:G8"/>
    <mergeCell ref="B85:C85"/>
    <mergeCell ref="E85:H85"/>
    <mergeCell ref="B86:C86"/>
    <mergeCell ref="E86:H86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20" sqref="M20"/>
    </sheetView>
  </sheetViews>
  <sheetFormatPr defaultColWidth="11.00390625" defaultRowHeight="15"/>
  <cols>
    <col min="1" max="1" width="4.00390625" style="166" customWidth="1"/>
    <col min="2" max="2" width="11.00390625" style="166" customWidth="1"/>
    <col min="3" max="3" width="46.00390625" style="166" customWidth="1"/>
    <col min="4" max="4" width="16.00390625" style="166" customWidth="1"/>
    <col min="5" max="5" width="19.140625" style="166" customWidth="1"/>
    <col min="6" max="6" width="13.57421875" style="166" customWidth="1"/>
    <col min="7" max="7" width="13.140625" style="166" customWidth="1"/>
    <col min="8" max="8" width="14.7109375" style="166" customWidth="1"/>
    <col min="9" max="9" width="15.28125" style="166" bestFit="1" customWidth="1"/>
    <col min="10" max="16384" width="11.00390625" style="166" customWidth="1"/>
  </cols>
  <sheetData>
    <row r="1" ht="13.5" thickBot="1"/>
    <row r="2" spans="2:9" ht="12.75">
      <c r="B2" s="167" t="s">
        <v>120</v>
      </c>
      <c r="C2" s="168"/>
      <c r="D2" s="168"/>
      <c r="E2" s="168"/>
      <c r="F2" s="168"/>
      <c r="G2" s="168"/>
      <c r="H2" s="168"/>
      <c r="I2" s="169"/>
    </row>
    <row r="3" spans="2:9" ht="12.75">
      <c r="B3" s="170" t="s">
        <v>312</v>
      </c>
      <c r="C3" s="171"/>
      <c r="D3" s="171"/>
      <c r="E3" s="171"/>
      <c r="F3" s="171"/>
      <c r="G3" s="171"/>
      <c r="H3" s="171"/>
      <c r="I3" s="172"/>
    </row>
    <row r="4" spans="2:9" ht="12.75">
      <c r="B4" s="170" t="s">
        <v>313</v>
      </c>
      <c r="C4" s="171"/>
      <c r="D4" s="171"/>
      <c r="E4" s="171"/>
      <c r="F4" s="171"/>
      <c r="G4" s="171"/>
      <c r="H4" s="171"/>
      <c r="I4" s="172"/>
    </row>
    <row r="5" spans="2:9" ht="12.75">
      <c r="B5" s="170" t="s">
        <v>455</v>
      </c>
      <c r="C5" s="171"/>
      <c r="D5" s="171"/>
      <c r="E5" s="171"/>
      <c r="F5" s="171"/>
      <c r="G5" s="171"/>
      <c r="H5" s="171"/>
      <c r="I5" s="172"/>
    </row>
    <row r="6" spans="2:9" ht="13.5" thickBot="1">
      <c r="B6" s="173" t="s">
        <v>1</v>
      </c>
      <c r="C6" s="174"/>
      <c r="D6" s="174"/>
      <c r="E6" s="174"/>
      <c r="F6" s="174"/>
      <c r="G6" s="174"/>
      <c r="H6" s="174"/>
      <c r="I6" s="175"/>
    </row>
    <row r="7" spans="2:9" ht="15.75" customHeight="1">
      <c r="B7" s="167" t="s">
        <v>2</v>
      </c>
      <c r="C7" s="176"/>
      <c r="D7" s="167" t="s">
        <v>314</v>
      </c>
      <c r="E7" s="168"/>
      <c r="F7" s="168"/>
      <c r="G7" s="168"/>
      <c r="H7" s="176"/>
      <c r="I7" s="177" t="s">
        <v>315</v>
      </c>
    </row>
    <row r="8" spans="2:9" ht="15" customHeight="1" thickBot="1">
      <c r="B8" s="170"/>
      <c r="C8" s="178"/>
      <c r="D8" s="173"/>
      <c r="E8" s="174"/>
      <c r="F8" s="174"/>
      <c r="G8" s="174"/>
      <c r="H8" s="179"/>
      <c r="I8" s="180"/>
    </row>
    <row r="9" spans="2:9" ht="26.25" thickBot="1">
      <c r="B9" s="173"/>
      <c r="C9" s="179"/>
      <c r="D9" s="181" t="s">
        <v>205</v>
      </c>
      <c r="E9" s="182" t="s">
        <v>316</v>
      </c>
      <c r="F9" s="181" t="s">
        <v>317</v>
      </c>
      <c r="G9" s="181" t="s">
        <v>203</v>
      </c>
      <c r="H9" s="181" t="s">
        <v>206</v>
      </c>
      <c r="I9" s="183"/>
    </row>
    <row r="10" spans="2:9" ht="12.75">
      <c r="B10" s="184" t="s">
        <v>318</v>
      </c>
      <c r="C10" s="185"/>
      <c r="D10" s="186">
        <f aca="true" t="shared" si="0" ref="D10:I10">D11+D19+D29+D39+D49+D59+D72+D76+D63</f>
        <v>114574614.27000001</v>
      </c>
      <c r="E10" s="186">
        <f t="shared" si="0"/>
        <v>24505596.71</v>
      </c>
      <c r="F10" s="186">
        <f t="shared" si="0"/>
        <v>139080210.98000002</v>
      </c>
      <c r="G10" s="186">
        <f t="shared" si="0"/>
        <v>130652450.13000001</v>
      </c>
      <c r="H10" s="186">
        <f t="shared" si="0"/>
        <v>124695108.33000001</v>
      </c>
      <c r="I10" s="186">
        <f t="shared" si="0"/>
        <v>8427760.85</v>
      </c>
    </row>
    <row r="11" spans="2:9" ht="12.75">
      <c r="B11" s="187" t="s">
        <v>319</v>
      </c>
      <c r="C11" s="188"/>
      <c r="D11" s="189">
        <f aca="true" t="shared" si="1" ref="D11:I11">SUM(D12:D18)</f>
        <v>102886787.71000001</v>
      </c>
      <c r="E11" s="189">
        <f t="shared" si="1"/>
        <v>-5573873.989999999</v>
      </c>
      <c r="F11" s="189">
        <f t="shared" si="1"/>
        <v>97312913.72</v>
      </c>
      <c r="G11" s="189">
        <f t="shared" si="1"/>
        <v>97312913.72</v>
      </c>
      <c r="H11" s="189">
        <f t="shared" si="1"/>
        <v>95142116.34</v>
      </c>
      <c r="I11" s="189">
        <f t="shared" si="1"/>
        <v>0</v>
      </c>
    </row>
    <row r="12" spans="2:9" ht="12.75">
      <c r="B12" s="190" t="s">
        <v>320</v>
      </c>
      <c r="C12" s="191"/>
      <c r="D12" s="189">
        <v>73432933.31</v>
      </c>
      <c r="E12" s="192">
        <v>-10371116.49</v>
      </c>
      <c r="F12" s="192">
        <f>D12+E12</f>
        <v>63061816.82</v>
      </c>
      <c r="G12" s="192">
        <v>63061816.82</v>
      </c>
      <c r="H12" s="192">
        <v>63061816.82</v>
      </c>
      <c r="I12" s="192">
        <f>F12-G12</f>
        <v>0</v>
      </c>
    </row>
    <row r="13" spans="2:9" ht="12.75">
      <c r="B13" s="190" t="s">
        <v>321</v>
      </c>
      <c r="C13" s="191"/>
      <c r="D13" s="189"/>
      <c r="E13" s="192"/>
      <c r="F13" s="192">
        <f aca="true" t="shared" si="2" ref="F13:F18">D13+E13</f>
        <v>0</v>
      </c>
      <c r="G13" s="192"/>
      <c r="H13" s="192"/>
      <c r="I13" s="192">
        <f aca="true" t="shared" si="3" ref="I13:I18">F13-G13</f>
        <v>0</v>
      </c>
    </row>
    <row r="14" spans="2:9" ht="12.75">
      <c r="B14" s="190" t="s">
        <v>322</v>
      </c>
      <c r="C14" s="191"/>
      <c r="D14" s="189">
        <v>17728346.81</v>
      </c>
      <c r="E14" s="192">
        <v>-1355115.35</v>
      </c>
      <c r="F14" s="192">
        <f t="shared" si="2"/>
        <v>16373231.459999999</v>
      </c>
      <c r="G14" s="192">
        <v>16373231.46</v>
      </c>
      <c r="H14" s="192">
        <v>16373231.46</v>
      </c>
      <c r="I14" s="192">
        <f t="shared" si="3"/>
        <v>0</v>
      </c>
    </row>
    <row r="15" spans="2:9" ht="12.75">
      <c r="B15" s="190" t="s">
        <v>323</v>
      </c>
      <c r="C15" s="191"/>
      <c r="D15" s="189">
        <v>11716107.59</v>
      </c>
      <c r="E15" s="192">
        <v>5506778.23</v>
      </c>
      <c r="F15" s="192">
        <f t="shared" si="2"/>
        <v>17222885.82</v>
      </c>
      <c r="G15" s="192">
        <v>17222885.82</v>
      </c>
      <c r="H15" s="192">
        <v>15052088.44</v>
      </c>
      <c r="I15" s="192">
        <f t="shared" si="3"/>
        <v>0</v>
      </c>
    </row>
    <row r="16" spans="2:9" ht="12.75">
      <c r="B16" s="190" t="s">
        <v>324</v>
      </c>
      <c r="C16" s="191"/>
      <c r="D16" s="189">
        <v>9400</v>
      </c>
      <c r="E16" s="192">
        <v>645579.62</v>
      </c>
      <c r="F16" s="192">
        <f t="shared" si="2"/>
        <v>654979.62</v>
      </c>
      <c r="G16" s="192">
        <v>654979.62</v>
      </c>
      <c r="H16" s="192">
        <v>654979.62</v>
      </c>
      <c r="I16" s="192">
        <f t="shared" si="3"/>
        <v>0</v>
      </c>
    </row>
    <row r="17" spans="2:9" ht="12.75">
      <c r="B17" s="190" t="s">
        <v>325</v>
      </c>
      <c r="C17" s="191"/>
      <c r="D17" s="189"/>
      <c r="E17" s="192"/>
      <c r="F17" s="192">
        <f t="shared" si="2"/>
        <v>0</v>
      </c>
      <c r="G17" s="192"/>
      <c r="H17" s="192"/>
      <c r="I17" s="192">
        <f t="shared" si="3"/>
        <v>0</v>
      </c>
    </row>
    <row r="18" spans="2:9" ht="12.75">
      <c r="B18" s="190" t="s">
        <v>326</v>
      </c>
      <c r="C18" s="191"/>
      <c r="D18" s="189"/>
      <c r="E18" s="192"/>
      <c r="F18" s="192">
        <f t="shared" si="2"/>
        <v>0</v>
      </c>
      <c r="G18" s="192"/>
      <c r="H18" s="192"/>
      <c r="I18" s="192">
        <f t="shared" si="3"/>
        <v>0</v>
      </c>
    </row>
    <row r="19" spans="2:9" ht="12.75">
      <c r="B19" s="187" t="s">
        <v>327</v>
      </c>
      <c r="C19" s="188"/>
      <c r="D19" s="189">
        <f aca="true" t="shared" si="4" ref="D19:I19">SUM(D20:D28)</f>
        <v>4280647.25</v>
      </c>
      <c r="E19" s="189">
        <f t="shared" si="4"/>
        <v>10629073.18</v>
      </c>
      <c r="F19" s="189">
        <f t="shared" si="4"/>
        <v>14909720.430000003</v>
      </c>
      <c r="G19" s="189">
        <f t="shared" si="4"/>
        <v>14909720.430000003</v>
      </c>
      <c r="H19" s="189">
        <f t="shared" si="4"/>
        <v>11874729.12</v>
      </c>
      <c r="I19" s="189">
        <f t="shared" si="4"/>
        <v>0</v>
      </c>
    </row>
    <row r="20" spans="2:9" ht="12.75">
      <c r="B20" s="190" t="s">
        <v>328</v>
      </c>
      <c r="C20" s="191"/>
      <c r="D20" s="189">
        <v>1507243.96</v>
      </c>
      <c r="E20" s="192">
        <v>7074467.43</v>
      </c>
      <c r="F20" s="189">
        <f aca="true" t="shared" si="5" ref="F20:F28">D20+E20</f>
        <v>8581711.39</v>
      </c>
      <c r="G20" s="192">
        <v>8581711.39</v>
      </c>
      <c r="H20" s="192">
        <v>6718604.07</v>
      </c>
      <c r="I20" s="192">
        <f>F20-G20</f>
        <v>0</v>
      </c>
    </row>
    <row r="21" spans="2:9" ht="12.75">
      <c r="B21" s="190" t="s">
        <v>329</v>
      </c>
      <c r="C21" s="191"/>
      <c r="D21" s="189">
        <v>85683</v>
      </c>
      <c r="E21" s="192">
        <v>348966.58</v>
      </c>
      <c r="F21" s="189">
        <f t="shared" si="5"/>
        <v>434649.58</v>
      </c>
      <c r="G21" s="192">
        <v>434649.58</v>
      </c>
      <c r="H21" s="192">
        <v>434649.58</v>
      </c>
      <c r="I21" s="192">
        <f aca="true" t="shared" si="6" ref="I21:I83">F21-G21</f>
        <v>0</v>
      </c>
    </row>
    <row r="22" spans="2:9" ht="12.75">
      <c r="B22" s="190" t="s">
        <v>330</v>
      </c>
      <c r="C22" s="191"/>
      <c r="D22" s="189"/>
      <c r="E22" s="192"/>
      <c r="F22" s="189">
        <f t="shared" si="5"/>
        <v>0</v>
      </c>
      <c r="G22" s="192"/>
      <c r="H22" s="192"/>
      <c r="I22" s="192">
        <f t="shared" si="6"/>
        <v>0</v>
      </c>
    </row>
    <row r="23" spans="2:9" ht="12.75">
      <c r="B23" s="190" t="s">
        <v>331</v>
      </c>
      <c r="C23" s="191"/>
      <c r="D23" s="189">
        <v>643714.29</v>
      </c>
      <c r="E23" s="192">
        <v>683936.46</v>
      </c>
      <c r="F23" s="189">
        <f t="shared" si="5"/>
        <v>1327650.75</v>
      </c>
      <c r="G23" s="192">
        <v>1327650.75</v>
      </c>
      <c r="H23" s="192">
        <v>1079758.28</v>
      </c>
      <c r="I23" s="192">
        <f t="shared" si="6"/>
        <v>0</v>
      </c>
    </row>
    <row r="24" spans="2:9" ht="12.75">
      <c r="B24" s="190" t="s">
        <v>332</v>
      </c>
      <c r="C24" s="191"/>
      <c r="D24" s="189">
        <v>514000</v>
      </c>
      <c r="E24" s="192">
        <v>465165.65</v>
      </c>
      <c r="F24" s="189">
        <f t="shared" si="5"/>
        <v>979165.65</v>
      </c>
      <c r="G24" s="192">
        <v>979165.65</v>
      </c>
      <c r="H24" s="192">
        <v>643174.65</v>
      </c>
      <c r="I24" s="192">
        <f t="shared" si="6"/>
        <v>0</v>
      </c>
    </row>
    <row r="25" spans="2:9" ht="12.75">
      <c r="B25" s="190" t="s">
        <v>333</v>
      </c>
      <c r="C25" s="191"/>
      <c r="D25" s="189">
        <v>475000</v>
      </c>
      <c r="E25" s="192">
        <v>-47065.35</v>
      </c>
      <c r="F25" s="189">
        <f t="shared" si="5"/>
        <v>427934.65</v>
      </c>
      <c r="G25" s="192">
        <v>427934.65</v>
      </c>
      <c r="H25" s="192">
        <v>427934.65</v>
      </c>
      <c r="I25" s="192">
        <f t="shared" si="6"/>
        <v>0</v>
      </c>
    </row>
    <row r="26" spans="2:9" ht="12.75">
      <c r="B26" s="190" t="s">
        <v>334</v>
      </c>
      <c r="C26" s="191"/>
      <c r="D26" s="189">
        <v>100000</v>
      </c>
      <c r="E26" s="192">
        <v>877470.54</v>
      </c>
      <c r="F26" s="189">
        <f t="shared" si="5"/>
        <v>977470.54</v>
      </c>
      <c r="G26" s="192">
        <v>977470.54</v>
      </c>
      <c r="H26" s="192">
        <v>977470.54</v>
      </c>
      <c r="I26" s="192">
        <f t="shared" si="6"/>
        <v>0</v>
      </c>
    </row>
    <row r="27" spans="2:9" ht="12.75">
      <c r="B27" s="190" t="s">
        <v>335</v>
      </c>
      <c r="C27" s="191"/>
      <c r="D27" s="189"/>
      <c r="E27" s="192"/>
      <c r="F27" s="189">
        <f t="shared" si="5"/>
        <v>0</v>
      </c>
      <c r="G27" s="192"/>
      <c r="H27" s="192"/>
      <c r="I27" s="192">
        <f t="shared" si="6"/>
        <v>0</v>
      </c>
    </row>
    <row r="28" spans="2:9" ht="12.75">
      <c r="B28" s="190" t="s">
        <v>336</v>
      </c>
      <c r="C28" s="191"/>
      <c r="D28" s="189">
        <v>955006</v>
      </c>
      <c r="E28" s="192">
        <v>1226131.87</v>
      </c>
      <c r="F28" s="189">
        <f t="shared" si="5"/>
        <v>2181137.87</v>
      </c>
      <c r="G28" s="192">
        <v>2181137.87</v>
      </c>
      <c r="H28" s="192">
        <v>1593137.35</v>
      </c>
      <c r="I28" s="192">
        <f t="shared" si="6"/>
        <v>0</v>
      </c>
    </row>
    <row r="29" spans="2:9" ht="12.75">
      <c r="B29" s="187" t="s">
        <v>337</v>
      </c>
      <c r="C29" s="188"/>
      <c r="D29" s="189">
        <f aca="true" t="shared" si="7" ref="D29:I29">SUM(D30:D38)</f>
        <v>6305179.3100000005</v>
      </c>
      <c r="E29" s="189">
        <f t="shared" si="7"/>
        <v>9489747.940000001</v>
      </c>
      <c r="F29" s="189">
        <f t="shared" si="7"/>
        <v>15794927.249999998</v>
      </c>
      <c r="G29" s="189">
        <f t="shared" si="7"/>
        <v>15794927.249999998</v>
      </c>
      <c r="H29" s="189">
        <f t="shared" si="7"/>
        <v>15043374.139999999</v>
      </c>
      <c r="I29" s="189">
        <f t="shared" si="7"/>
        <v>0</v>
      </c>
    </row>
    <row r="30" spans="2:9" ht="12.75">
      <c r="B30" s="190" t="s">
        <v>338</v>
      </c>
      <c r="C30" s="191"/>
      <c r="D30" s="189">
        <v>2720500</v>
      </c>
      <c r="E30" s="192">
        <v>750641.55</v>
      </c>
      <c r="F30" s="189">
        <f aca="true" t="shared" si="8" ref="F30:F38">D30+E30</f>
        <v>3471141.55</v>
      </c>
      <c r="G30" s="192">
        <v>3471141.55</v>
      </c>
      <c r="H30" s="192">
        <v>3471141.55</v>
      </c>
      <c r="I30" s="192">
        <f t="shared" si="6"/>
        <v>0</v>
      </c>
    </row>
    <row r="31" spans="2:9" ht="12.75">
      <c r="B31" s="190" t="s">
        <v>339</v>
      </c>
      <c r="C31" s="191"/>
      <c r="D31" s="189">
        <v>20000</v>
      </c>
      <c r="E31" s="192">
        <v>89715.36</v>
      </c>
      <c r="F31" s="189">
        <f t="shared" si="8"/>
        <v>109715.36</v>
      </c>
      <c r="G31" s="192">
        <v>109715.36</v>
      </c>
      <c r="H31" s="192">
        <v>109715.36</v>
      </c>
      <c r="I31" s="192">
        <f t="shared" si="6"/>
        <v>0</v>
      </c>
    </row>
    <row r="32" spans="2:9" ht="12.75">
      <c r="B32" s="190" t="s">
        <v>340</v>
      </c>
      <c r="C32" s="191"/>
      <c r="D32" s="189">
        <v>639200</v>
      </c>
      <c r="E32" s="192">
        <v>1815436.92</v>
      </c>
      <c r="F32" s="189">
        <f t="shared" si="8"/>
        <v>2454636.92</v>
      </c>
      <c r="G32" s="192">
        <v>2454636.92</v>
      </c>
      <c r="H32" s="192">
        <v>2454636.92</v>
      </c>
      <c r="I32" s="192">
        <f t="shared" si="6"/>
        <v>0</v>
      </c>
    </row>
    <row r="33" spans="2:9" ht="12.75">
      <c r="B33" s="190" t="s">
        <v>341</v>
      </c>
      <c r="C33" s="191"/>
      <c r="D33" s="189">
        <v>467271.5</v>
      </c>
      <c r="E33" s="192">
        <v>1275503</v>
      </c>
      <c r="F33" s="189">
        <f t="shared" si="8"/>
        <v>1742774.5</v>
      </c>
      <c r="G33" s="192">
        <v>1742774.5</v>
      </c>
      <c r="H33" s="192">
        <v>1742774.5</v>
      </c>
      <c r="I33" s="192">
        <f t="shared" si="6"/>
        <v>0</v>
      </c>
    </row>
    <row r="34" spans="2:9" ht="12.75">
      <c r="B34" s="190" t="s">
        <v>342</v>
      </c>
      <c r="C34" s="191"/>
      <c r="D34" s="189">
        <v>616204.81</v>
      </c>
      <c r="E34" s="192">
        <v>3305680.4</v>
      </c>
      <c r="F34" s="189">
        <f t="shared" si="8"/>
        <v>3921885.21</v>
      </c>
      <c r="G34" s="192">
        <v>3921885.21</v>
      </c>
      <c r="H34" s="192">
        <v>3701837.1</v>
      </c>
      <c r="I34" s="192">
        <f t="shared" si="6"/>
        <v>0</v>
      </c>
    </row>
    <row r="35" spans="2:9" ht="12.75">
      <c r="B35" s="190" t="s">
        <v>343</v>
      </c>
      <c r="C35" s="191"/>
      <c r="D35" s="189">
        <v>85000</v>
      </c>
      <c r="E35" s="192">
        <v>-85000</v>
      </c>
      <c r="F35" s="189">
        <f t="shared" si="8"/>
        <v>0</v>
      </c>
      <c r="G35" s="192">
        <v>0</v>
      </c>
      <c r="H35" s="192">
        <v>0</v>
      </c>
      <c r="I35" s="192">
        <f t="shared" si="6"/>
        <v>0</v>
      </c>
    </row>
    <row r="36" spans="2:9" ht="12.75">
      <c r="B36" s="190" t="s">
        <v>344</v>
      </c>
      <c r="C36" s="191"/>
      <c r="D36" s="189">
        <v>208000</v>
      </c>
      <c r="E36" s="192">
        <v>-3476.13</v>
      </c>
      <c r="F36" s="189">
        <f t="shared" si="8"/>
        <v>204523.87</v>
      </c>
      <c r="G36" s="192">
        <v>204523.87</v>
      </c>
      <c r="H36" s="192">
        <v>204523.87</v>
      </c>
      <c r="I36" s="192">
        <f t="shared" si="6"/>
        <v>0</v>
      </c>
    </row>
    <row r="37" spans="2:9" ht="12.75">
      <c r="B37" s="190" t="s">
        <v>345</v>
      </c>
      <c r="C37" s="191"/>
      <c r="D37" s="189">
        <v>387493</v>
      </c>
      <c r="E37" s="192">
        <v>887584.83</v>
      </c>
      <c r="F37" s="189">
        <f t="shared" si="8"/>
        <v>1275077.83</v>
      </c>
      <c r="G37" s="192">
        <v>1275077.83</v>
      </c>
      <c r="H37" s="192">
        <v>1275077.83</v>
      </c>
      <c r="I37" s="192">
        <f t="shared" si="6"/>
        <v>0</v>
      </c>
    </row>
    <row r="38" spans="2:9" ht="12.75">
      <c r="B38" s="190" t="s">
        <v>346</v>
      </c>
      <c r="C38" s="191"/>
      <c r="D38" s="189">
        <v>1161510</v>
      </c>
      <c r="E38" s="192">
        <v>1453662.01</v>
      </c>
      <c r="F38" s="189">
        <f t="shared" si="8"/>
        <v>2615172.01</v>
      </c>
      <c r="G38" s="192">
        <v>2615172.01</v>
      </c>
      <c r="H38" s="192">
        <v>2083667.01</v>
      </c>
      <c r="I38" s="192">
        <f t="shared" si="6"/>
        <v>0</v>
      </c>
    </row>
    <row r="39" spans="2:9" ht="25.5" customHeight="1">
      <c r="B39" s="193" t="s">
        <v>347</v>
      </c>
      <c r="C39" s="194"/>
      <c r="D39" s="189">
        <f aca="true" t="shared" si="9" ref="D39:I39">SUM(D40:D48)</f>
        <v>15000</v>
      </c>
      <c r="E39" s="189">
        <f t="shared" si="9"/>
        <v>43202</v>
      </c>
      <c r="F39" s="189">
        <f>SUM(F40:F48)</f>
        <v>58202</v>
      </c>
      <c r="G39" s="189">
        <f t="shared" si="9"/>
        <v>58202</v>
      </c>
      <c r="H39" s="189">
        <f t="shared" si="9"/>
        <v>58202</v>
      </c>
      <c r="I39" s="189">
        <f t="shared" si="9"/>
        <v>0</v>
      </c>
    </row>
    <row r="40" spans="2:9" ht="12.75">
      <c r="B40" s="190" t="s">
        <v>348</v>
      </c>
      <c r="C40" s="191"/>
      <c r="D40" s="189"/>
      <c r="E40" s="192"/>
      <c r="F40" s="189">
        <f>D40+E40</f>
        <v>0</v>
      </c>
      <c r="G40" s="192"/>
      <c r="H40" s="192"/>
      <c r="I40" s="192">
        <f t="shared" si="6"/>
        <v>0</v>
      </c>
    </row>
    <row r="41" spans="2:9" ht="12.75">
      <c r="B41" s="190" t="s">
        <v>349</v>
      </c>
      <c r="C41" s="191"/>
      <c r="D41" s="189"/>
      <c r="E41" s="192"/>
      <c r="F41" s="189">
        <f aca="true" t="shared" si="10" ref="F41:F83">D41+E41</f>
        <v>0</v>
      </c>
      <c r="G41" s="192"/>
      <c r="H41" s="192"/>
      <c r="I41" s="192">
        <f t="shared" si="6"/>
        <v>0</v>
      </c>
    </row>
    <row r="42" spans="2:9" ht="12.75">
      <c r="B42" s="190" t="s">
        <v>350</v>
      </c>
      <c r="C42" s="191"/>
      <c r="D42" s="189"/>
      <c r="E42" s="192"/>
      <c r="F42" s="189">
        <f t="shared" si="10"/>
        <v>0</v>
      </c>
      <c r="G42" s="192"/>
      <c r="H42" s="192"/>
      <c r="I42" s="192">
        <f t="shared" si="6"/>
        <v>0</v>
      </c>
    </row>
    <row r="43" spans="2:9" ht="12.75">
      <c r="B43" s="190" t="s">
        <v>351</v>
      </c>
      <c r="C43" s="191"/>
      <c r="D43" s="189">
        <v>15000</v>
      </c>
      <c r="E43" s="192">
        <v>43202</v>
      </c>
      <c r="F43" s="189">
        <f t="shared" si="10"/>
        <v>58202</v>
      </c>
      <c r="G43" s="192">
        <v>58202</v>
      </c>
      <c r="H43" s="192">
        <v>58202</v>
      </c>
      <c r="I43" s="192">
        <f t="shared" si="6"/>
        <v>0</v>
      </c>
    </row>
    <row r="44" spans="2:9" ht="12.75">
      <c r="B44" s="190" t="s">
        <v>352</v>
      </c>
      <c r="C44" s="191"/>
      <c r="D44" s="189"/>
      <c r="E44" s="192"/>
      <c r="F44" s="189">
        <f t="shared" si="10"/>
        <v>0</v>
      </c>
      <c r="G44" s="192"/>
      <c r="H44" s="192"/>
      <c r="I44" s="192">
        <f t="shared" si="6"/>
        <v>0</v>
      </c>
    </row>
    <row r="45" spans="2:9" ht="12.75">
      <c r="B45" s="190" t="s">
        <v>353</v>
      </c>
      <c r="C45" s="191"/>
      <c r="D45" s="189"/>
      <c r="E45" s="192"/>
      <c r="F45" s="189">
        <f t="shared" si="10"/>
        <v>0</v>
      </c>
      <c r="G45" s="192"/>
      <c r="H45" s="192"/>
      <c r="I45" s="192">
        <f t="shared" si="6"/>
        <v>0</v>
      </c>
    </row>
    <row r="46" spans="2:9" ht="12.75">
      <c r="B46" s="190" t="s">
        <v>354</v>
      </c>
      <c r="C46" s="191"/>
      <c r="D46" s="189"/>
      <c r="E46" s="192"/>
      <c r="F46" s="189">
        <f t="shared" si="10"/>
        <v>0</v>
      </c>
      <c r="G46" s="192"/>
      <c r="H46" s="192"/>
      <c r="I46" s="192">
        <f t="shared" si="6"/>
        <v>0</v>
      </c>
    </row>
    <row r="47" spans="2:9" ht="12.75">
      <c r="B47" s="190" t="s">
        <v>355</v>
      </c>
      <c r="C47" s="191"/>
      <c r="D47" s="189"/>
      <c r="E47" s="192"/>
      <c r="F47" s="189">
        <f t="shared" si="10"/>
        <v>0</v>
      </c>
      <c r="G47" s="192"/>
      <c r="H47" s="192"/>
      <c r="I47" s="192">
        <f t="shared" si="6"/>
        <v>0</v>
      </c>
    </row>
    <row r="48" spans="2:9" ht="12.75">
      <c r="B48" s="190" t="s">
        <v>356</v>
      </c>
      <c r="C48" s="191"/>
      <c r="D48" s="189"/>
      <c r="E48" s="192"/>
      <c r="F48" s="189">
        <f t="shared" si="10"/>
        <v>0</v>
      </c>
      <c r="G48" s="192"/>
      <c r="H48" s="192"/>
      <c r="I48" s="192">
        <f t="shared" si="6"/>
        <v>0</v>
      </c>
    </row>
    <row r="49" spans="2:9" ht="12.75">
      <c r="B49" s="193" t="s">
        <v>357</v>
      </c>
      <c r="C49" s="194"/>
      <c r="D49" s="189">
        <f aca="true" t="shared" si="11" ref="D49:I49">SUM(D50:D58)</f>
        <v>1087000</v>
      </c>
      <c r="E49" s="189">
        <f t="shared" si="11"/>
        <v>9878471.58</v>
      </c>
      <c r="F49" s="189">
        <f t="shared" si="11"/>
        <v>10965471.58</v>
      </c>
      <c r="G49" s="189">
        <f t="shared" si="11"/>
        <v>2537710.73</v>
      </c>
      <c r="H49" s="189">
        <f t="shared" si="11"/>
        <v>2537710.73</v>
      </c>
      <c r="I49" s="189">
        <f t="shared" si="11"/>
        <v>8427760.85</v>
      </c>
    </row>
    <row r="50" spans="2:9" ht="12.75">
      <c r="B50" s="190" t="s">
        <v>358</v>
      </c>
      <c r="C50" s="191"/>
      <c r="D50" s="189">
        <v>397000</v>
      </c>
      <c r="E50" s="192">
        <v>2923994.96</v>
      </c>
      <c r="F50" s="189">
        <f t="shared" si="10"/>
        <v>3320994.96</v>
      </c>
      <c r="G50" s="192">
        <v>1643234.11</v>
      </c>
      <c r="H50" s="192">
        <v>1643234.11</v>
      </c>
      <c r="I50" s="192">
        <f t="shared" si="6"/>
        <v>1677760.8499999999</v>
      </c>
    </row>
    <row r="51" spans="2:9" ht="12.75">
      <c r="B51" s="190" t="s">
        <v>359</v>
      </c>
      <c r="C51" s="191"/>
      <c r="D51" s="189">
        <v>60000</v>
      </c>
      <c r="E51" s="192">
        <v>444284.97</v>
      </c>
      <c r="F51" s="189">
        <f t="shared" si="10"/>
        <v>504284.97</v>
      </c>
      <c r="G51" s="192">
        <v>504284.97</v>
      </c>
      <c r="H51" s="192">
        <v>504284.97</v>
      </c>
      <c r="I51" s="192">
        <f t="shared" si="6"/>
        <v>0</v>
      </c>
    </row>
    <row r="52" spans="2:9" ht="12.75">
      <c r="B52" s="190" t="s">
        <v>360</v>
      </c>
      <c r="C52" s="191"/>
      <c r="D52" s="189">
        <v>90000</v>
      </c>
      <c r="E52" s="192">
        <v>-90000</v>
      </c>
      <c r="F52" s="189">
        <f t="shared" si="10"/>
        <v>0</v>
      </c>
      <c r="G52" s="192">
        <v>0</v>
      </c>
      <c r="H52" s="192">
        <v>0</v>
      </c>
      <c r="I52" s="192">
        <f t="shared" si="6"/>
        <v>0</v>
      </c>
    </row>
    <row r="53" spans="2:9" ht="12.75">
      <c r="B53" s="190" t="s">
        <v>361</v>
      </c>
      <c r="C53" s="191"/>
      <c r="D53" s="189">
        <v>200000</v>
      </c>
      <c r="E53" s="192">
        <v>6550000</v>
      </c>
      <c r="F53" s="189">
        <f t="shared" si="10"/>
        <v>6750000</v>
      </c>
      <c r="G53" s="192">
        <v>0</v>
      </c>
      <c r="H53" s="192">
        <v>0</v>
      </c>
      <c r="I53" s="192">
        <f t="shared" si="6"/>
        <v>6750000</v>
      </c>
    </row>
    <row r="54" spans="2:9" ht="12.75">
      <c r="B54" s="190" t="s">
        <v>362</v>
      </c>
      <c r="C54" s="191"/>
      <c r="D54" s="189"/>
      <c r="E54" s="192"/>
      <c r="F54" s="189">
        <f t="shared" si="10"/>
        <v>0</v>
      </c>
      <c r="G54" s="192"/>
      <c r="H54" s="192"/>
      <c r="I54" s="192">
        <f t="shared" si="6"/>
        <v>0</v>
      </c>
    </row>
    <row r="55" spans="2:9" ht="12.75">
      <c r="B55" s="190" t="s">
        <v>363</v>
      </c>
      <c r="C55" s="191"/>
      <c r="D55" s="189">
        <v>250000</v>
      </c>
      <c r="E55" s="192">
        <v>140191.65</v>
      </c>
      <c r="F55" s="189">
        <f t="shared" si="10"/>
        <v>390191.65</v>
      </c>
      <c r="G55" s="192">
        <v>390191.65</v>
      </c>
      <c r="H55" s="192">
        <v>390191.65</v>
      </c>
      <c r="I55" s="192">
        <f t="shared" si="6"/>
        <v>0</v>
      </c>
    </row>
    <row r="56" spans="2:9" ht="12.75">
      <c r="B56" s="190" t="s">
        <v>364</v>
      </c>
      <c r="C56" s="191"/>
      <c r="D56" s="189"/>
      <c r="E56" s="192"/>
      <c r="F56" s="189">
        <f t="shared" si="10"/>
        <v>0</v>
      </c>
      <c r="G56" s="192"/>
      <c r="H56" s="192"/>
      <c r="I56" s="192">
        <f t="shared" si="6"/>
        <v>0</v>
      </c>
    </row>
    <row r="57" spans="2:9" ht="12.75">
      <c r="B57" s="190" t="s">
        <v>365</v>
      </c>
      <c r="C57" s="191"/>
      <c r="D57" s="189"/>
      <c r="E57" s="192"/>
      <c r="F57" s="189">
        <f t="shared" si="10"/>
        <v>0</v>
      </c>
      <c r="G57" s="192"/>
      <c r="H57" s="192"/>
      <c r="I57" s="192">
        <f t="shared" si="6"/>
        <v>0</v>
      </c>
    </row>
    <row r="58" spans="2:9" ht="12.75">
      <c r="B58" s="190" t="s">
        <v>366</v>
      </c>
      <c r="C58" s="191"/>
      <c r="D58" s="189">
        <v>90000</v>
      </c>
      <c r="E58" s="192">
        <v>-90000</v>
      </c>
      <c r="F58" s="189">
        <f t="shared" si="10"/>
        <v>0</v>
      </c>
      <c r="G58" s="192">
        <v>0</v>
      </c>
      <c r="H58" s="192">
        <v>0</v>
      </c>
      <c r="I58" s="192">
        <f t="shared" si="6"/>
        <v>0</v>
      </c>
    </row>
    <row r="59" spans="2:9" ht="12.75">
      <c r="B59" s="187" t="s">
        <v>367</v>
      </c>
      <c r="C59" s="188"/>
      <c r="D59" s="189">
        <f>SUM(D60:D62)</f>
        <v>0</v>
      </c>
      <c r="E59" s="189">
        <f>SUM(E60:E62)</f>
        <v>38976</v>
      </c>
      <c r="F59" s="189">
        <f>SUM(F60:F62)</f>
        <v>38976</v>
      </c>
      <c r="G59" s="189">
        <f>SUM(G60:G62)</f>
        <v>38976</v>
      </c>
      <c r="H59" s="189">
        <f>SUM(H60:H62)</f>
        <v>38976</v>
      </c>
      <c r="I59" s="192">
        <f t="shared" si="6"/>
        <v>0</v>
      </c>
    </row>
    <row r="60" spans="2:9" ht="12.75">
      <c r="B60" s="190" t="s">
        <v>368</v>
      </c>
      <c r="C60" s="191"/>
      <c r="D60" s="189"/>
      <c r="E60" s="192"/>
      <c r="F60" s="189">
        <f t="shared" si="10"/>
        <v>0</v>
      </c>
      <c r="G60" s="192"/>
      <c r="H60" s="192"/>
      <c r="I60" s="192">
        <f t="shared" si="6"/>
        <v>0</v>
      </c>
    </row>
    <row r="61" spans="2:9" ht="12.75">
      <c r="B61" s="190" t="s">
        <v>369</v>
      </c>
      <c r="C61" s="191"/>
      <c r="D61" s="189">
        <v>0</v>
      </c>
      <c r="E61" s="192">
        <v>38976</v>
      </c>
      <c r="F61" s="189">
        <f t="shared" si="10"/>
        <v>38976</v>
      </c>
      <c r="G61" s="192">
        <v>38976</v>
      </c>
      <c r="H61" s="192">
        <v>38976</v>
      </c>
      <c r="I61" s="192">
        <f t="shared" si="6"/>
        <v>0</v>
      </c>
    </row>
    <row r="62" spans="2:9" ht="12.75">
      <c r="B62" s="190" t="s">
        <v>370</v>
      </c>
      <c r="C62" s="191"/>
      <c r="D62" s="189"/>
      <c r="E62" s="192"/>
      <c r="F62" s="189">
        <f t="shared" si="10"/>
        <v>0</v>
      </c>
      <c r="G62" s="192"/>
      <c r="H62" s="192"/>
      <c r="I62" s="192">
        <f t="shared" si="6"/>
        <v>0</v>
      </c>
    </row>
    <row r="63" spans="2:9" ht="12.75">
      <c r="B63" s="193" t="s">
        <v>371</v>
      </c>
      <c r="C63" s="194"/>
      <c r="D63" s="189">
        <f>SUM(D64:D71)</f>
        <v>0</v>
      </c>
      <c r="E63" s="189">
        <f>SUM(E64:E71)</f>
        <v>0</v>
      </c>
      <c r="F63" s="189">
        <f>F64+F65+F66+F67+F68+F70+F71</f>
        <v>0</v>
      </c>
      <c r="G63" s="189">
        <f>SUM(G64:G71)</f>
        <v>0</v>
      </c>
      <c r="H63" s="189">
        <f>SUM(H64:H71)</f>
        <v>0</v>
      </c>
      <c r="I63" s="192">
        <f t="shared" si="6"/>
        <v>0</v>
      </c>
    </row>
    <row r="64" spans="2:9" ht="12.75">
      <c r="B64" s="190" t="s">
        <v>372</v>
      </c>
      <c r="C64" s="191"/>
      <c r="D64" s="189"/>
      <c r="E64" s="192"/>
      <c r="F64" s="189">
        <f t="shared" si="10"/>
        <v>0</v>
      </c>
      <c r="G64" s="192"/>
      <c r="H64" s="192"/>
      <c r="I64" s="192">
        <f t="shared" si="6"/>
        <v>0</v>
      </c>
    </row>
    <row r="65" spans="2:9" ht="12.75">
      <c r="B65" s="190" t="s">
        <v>373</v>
      </c>
      <c r="C65" s="191"/>
      <c r="D65" s="189"/>
      <c r="E65" s="192"/>
      <c r="F65" s="189">
        <f t="shared" si="10"/>
        <v>0</v>
      </c>
      <c r="G65" s="192"/>
      <c r="H65" s="192"/>
      <c r="I65" s="192">
        <f t="shared" si="6"/>
        <v>0</v>
      </c>
    </row>
    <row r="66" spans="2:9" ht="12.75">
      <c r="B66" s="190" t="s">
        <v>374</v>
      </c>
      <c r="C66" s="191"/>
      <c r="D66" s="189"/>
      <c r="E66" s="192"/>
      <c r="F66" s="189">
        <f t="shared" si="10"/>
        <v>0</v>
      </c>
      <c r="G66" s="192"/>
      <c r="H66" s="192"/>
      <c r="I66" s="192">
        <f t="shared" si="6"/>
        <v>0</v>
      </c>
    </row>
    <row r="67" spans="2:9" ht="12.75">
      <c r="B67" s="190" t="s">
        <v>375</v>
      </c>
      <c r="C67" s="191"/>
      <c r="D67" s="189"/>
      <c r="E67" s="192"/>
      <c r="F67" s="189">
        <f t="shared" si="10"/>
        <v>0</v>
      </c>
      <c r="G67" s="192"/>
      <c r="H67" s="192"/>
      <c r="I67" s="192">
        <f t="shared" si="6"/>
        <v>0</v>
      </c>
    </row>
    <row r="68" spans="2:9" ht="12.75">
      <c r="B68" s="190" t="s">
        <v>376</v>
      </c>
      <c r="C68" s="191"/>
      <c r="D68" s="189"/>
      <c r="E68" s="192"/>
      <c r="F68" s="189">
        <f t="shared" si="10"/>
        <v>0</v>
      </c>
      <c r="G68" s="192"/>
      <c r="H68" s="192"/>
      <c r="I68" s="192">
        <f t="shared" si="6"/>
        <v>0</v>
      </c>
    </row>
    <row r="69" spans="2:9" ht="12.75">
      <c r="B69" s="190" t="s">
        <v>377</v>
      </c>
      <c r="C69" s="191"/>
      <c r="D69" s="189"/>
      <c r="E69" s="192"/>
      <c r="F69" s="189">
        <f t="shared" si="10"/>
        <v>0</v>
      </c>
      <c r="G69" s="192"/>
      <c r="H69" s="192"/>
      <c r="I69" s="192">
        <f t="shared" si="6"/>
        <v>0</v>
      </c>
    </row>
    <row r="70" spans="2:9" ht="12.75">
      <c r="B70" s="190" t="s">
        <v>378</v>
      </c>
      <c r="C70" s="191"/>
      <c r="D70" s="189"/>
      <c r="E70" s="192"/>
      <c r="F70" s="189">
        <f t="shared" si="10"/>
        <v>0</v>
      </c>
      <c r="G70" s="192"/>
      <c r="H70" s="192"/>
      <c r="I70" s="192">
        <f t="shared" si="6"/>
        <v>0</v>
      </c>
    </row>
    <row r="71" spans="2:9" ht="12.75">
      <c r="B71" s="190" t="s">
        <v>379</v>
      </c>
      <c r="C71" s="191"/>
      <c r="D71" s="189"/>
      <c r="E71" s="192"/>
      <c r="F71" s="189">
        <f t="shared" si="10"/>
        <v>0</v>
      </c>
      <c r="G71" s="192"/>
      <c r="H71" s="192"/>
      <c r="I71" s="192">
        <f t="shared" si="6"/>
        <v>0</v>
      </c>
    </row>
    <row r="72" spans="2:9" ht="12.75">
      <c r="B72" s="187" t="s">
        <v>380</v>
      </c>
      <c r="C72" s="188"/>
      <c r="D72" s="189">
        <f>SUM(D73:D75)</f>
        <v>0</v>
      </c>
      <c r="E72" s="189">
        <f>SUM(E73:E75)</f>
        <v>0</v>
      </c>
      <c r="F72" s="189">
        <f>SUM(F73:F75)</f>
        <v>0</v>
      </c>
      <c r="G72" s="189">
        <f>SUM(G73:G75)</f>
        <v>0</v>
      </c>
      <c r="H72" s="189">
        <f>SUM(H73:H75)</f>
        <v>0</v>
      </c>
      <c r="I72" s="192">
        <f t="shared" si="6"/>
        <v>0</v>
      </c>
    </row>
    <row r="73" spans="2:9" ht="12.75">
      <c r="B73" s="190" t="s">
        <v>381</v>
      </c>
      <c r="C73" s="191"/>
      <c r="D73" s="189"/>
      <c r="E73" s="192"/>
      <c r="F73" s="189">
        <f t="shared" si="10"/>
        <v>0</v>
      </c>
      <c r="G73" s="192"/>
      <c r="H73" s="192"/>
      <c r="I73" s="192">
        <f t="shared" si="6"/>
        <v>0</v>
      </c>
    </row>
    <row r="74" spans="2:9" ht="12.75">
      <c r="B74" s="190" t="s">
        <v>382</v>
      </c>
      <c r="C74" s="191"/>
      <c r="D74" s="189"/>
      <c r="E74" s="192"/>
      <c r="F74" s="189">
        <f t="shared" si="10"/>
        <v>0</v>
      </c>
      <c r="G74" s="192"/>
      <c r="H74" s="192"/>
      <c r="I74" s="192">
        <f t="shared" si="6"/>
        <v>0</v>
      </c>
    </row>
    <row r="75" spans="2:9" ht="12.75">
      <c r="B75" s="190" t="s">
        <v>383</v>
      </c>
      <c r="C75" s="191"/>
      <c r="D75" s="189"/>
      <c r="E75" s="192"/>
      <c r="F75" s="189">
        <f t="shared" si="10"/>
        <v>0</v>
      </c>
      <c r="G75" s="192"/>
      <c r="H75" s="192"/>
      <c r="I75" s="192">
        <f t="shared" si="6"/>
        <v>0</v>
      </c>
    </row>
    <row r="76" spans="2:9" ht="12.75">
      <c r="B76" s="187" t="s">
        <v>384</v>
      </c>
      <c r="C76" s="188"/>
      <c r="D76" s="189">
        <f>SUM(D77:D83)</f>
        <v>0</v>
      </c>
      <c r="E76" s="189">
        <f>SUM(E77:E83)</f>
        <v>0</v>
      </c>
      <c r="F76" s="189">
        <f>SUM(F77:F83)</f>
        <v>0</v>
      </c>
      <c r="G76" s="189">
        <f>SUM(G77:G83)</f>
        <v>0</v>
      </c>
      <c r="H76" s="189">
        <f>SUM(H77:H83)</f>
        <v>0</v>
      </c>
      <c r="I76" s="192">
        <f t="shared" si="6"/>
        <v>0</v>
      </c>
    </row>
    <row r="77" spans="2:9" ht="12.75">
      <c r="B77" s="190" t="s">
        <v>385</v>
      </c>
      <c r="C77" s="191"/>
      <c r="D77" s="189"/>
      <c r="E77" s="192"/>
      <c r="F77" s="189">
        <f t="shared" si="10"/>
        <v>0</v>
      </c>
      <c r="G77" s="192"/>
      <c r="H77" s="192"/>
      <c r="I77" s="192">
        <f t="shared" si="6"/>
        <v>0</v>
      </c>
    </row>
    <row r="78" spans="2:9" ht="12.75">
      <c r="B78" s="190" t="s">
        <v>386</v>
      </c>
      <c r="C78" s="191"/>
      <c r="D78" s="189"/>
      <c r="E78" s="192"/>
      <c r="F78" s="189">
        <f t="shared" si="10"/>
        <v>0</v>
      </c>
      <c r="G78" s="192"/>
      <c r="H78" s="192"/>
      <c r="I78" s="192">
        <f t="shared" si="6"/>
        <v>0</v>
      </c>
    </row>
    <row r="79" spans="2:9" ht="12.75">
      <c r="B79" s="190" t="s">
        <v>387</v>
      </c>
      <c r="C79" s="191"/>
      <c r="D79" s="189"/>
      <c r="E79" s="192"/>
      <c r="F79" s="189">
        <f t="shared" si="10"/>
        <v>0</v>
      </c>
      <c r="G79" s="192"/>
      <c r="H79" s="192"/>
      <c r="I79" s="192">
        <f t="shared" si="6"/>
        <v>0</v>
      </c>
    </row>
    <row r="80" spans="2:9" ht="12.75">
      <c r="B80" s="190" t="s">
        <v>388</v>
      </c>
      <c r="C80" s="191"/>
      <c r="D80" s="189"/>
      <c r="E80" s="192"/>
      <c r="F80" s="189">
        <f t="shared" si="10"/>
        <v>0</v>
      </c>
      <c r="G80" s="192"/>
      <c r="H80" s="192"/>
      <c r="I80" s="192">
        <f t="shared" si="6"/>
        <v>0</v>
      </c>
    </row>
    <row r="81" spans="2:9" ht="12.75">
      <c r="B81" s="190" t="s">
        <v>389</v>
      </c>
      <c r="C81" s="191"/>
      <c r="D81" s="189"/>
      <c r="E81" s="192"/>
      <c r="F81" s="189">
        <f t="shared" si="10"/>
        <v>0</v>
      </c>
      <c r="G81" s="192"/>
      <c r="H81" s="192"/>
      <c r="I81" s="192">
        <f t="shared" si="6"/>
        <v>0</v>
      </c>
    </row>
    <row r="82" spans="2:9" ht="12.75">
      <c r="B82" s="190" t="s">
        <v>390</v>
      </c>
      <c r="C82" s="191"/>
      <c r="D82" s="189"/>
      <c r="E82" s="192"/>
      <c r="F82" s="189">
        <f t="shared" si="10"/>
        <v>0</v>
      </c>
      <c r="G82" s="192"/>
      <c r="H82" s="192"/>
      <c r="I82" s="192">
        <f t="shared" si="6"/>
        <v>0</v>
      </c>
    </row>
    <row r="83" spans="2:9" ht="12.75">
      <c r="B83" s="190" t="s">
        <v>391</v>
      </c>
      <c r="C83" s="191"/>
      <c r="D83" s="189"/>
      <c r="E83" s="192"/>
      <c r="F83" s="189">
        <f t="shared" si="10"/>
        <v>0</v>
      </c>
      <c r="G83" s="192"/>
      <c r="H83" s="192"/>
      <c r="I83" s="192">
        <f t="shared" si="6"/>
        <v>0</v>
      </c>
    </row>
    <row r="84" spans="2:9" ht="12.75">
      <c r="B84" s="195"/>
      <c r="C84" s="196"/>
      <c r="D84" s="197"/>
      <c r="E84" s="198"/>
      <c r="F84" s="198"/>
      <c r="G84" s="198"/>
      <c r="H84" s="198"/>
      <c r="I84" s="198"/>
    </row>
    <row r="85" spans="2:9" ht="12.75">
      <c r="B85" s="199" t="s">
        <v>392</v>
      </c>
      <c r="C85" s="200"/>
      <c r="D85" s="201">
        <f aca="true" t="shared" si="12" ref="D85:I85">D86+D104+D94+D114+D124+D134+D138+D147+D151</f>
        <v>0</v>
      </c>
      <c r="E85" s="201">
        <f>E86+E104+E94+E114+E124+E134+E138+E147+E151</f>
        <v>36134837.28</v>
      </c>
      <c r="F85" s="201">
        <f t="shared" si="12"/>
        <v>36134837.28</v>
      </c>
      <c r="G85" s="201">
        <f>G86+G104+G94+G114+G124+G134+G138+G147+G151</f>
        <v>36081300</v>
      </c>
      <c r="H85" s="201">
        <f>H86+H104+H94+H114+H124+H134+H138+H147+H151</f>
        <v>29621997.36</v>
      </c>
      <c r="I85" s="201">
        <f t="shared" si="12"/>
        <v>53537.279999998806</v>
      </c>
    </row>
    <row r="86" spans="2:9" ht="12.75">
      <c r="B86" s="187" t="s">
        <v>319</v>
      </c>
      <c r="C86" s="188"/>
      <c r="D86" s="189">
        <f>SUM(D87:D93)</f>
        <v>0</v>
      </c>
      <c r="E86" s="189">
        <f>SUM(E87:E93)</f>
        <v>0</v>
      </c>
      <c r="F86" s="189">
        <f>SUM(F87:F93)</f>
        <v>0</v>
      </c>
      <c r="G86" s="189">
        <f>SUM(G87:G93)</f>
        <v>0</v>
      </c>
      <c r="H86" s="189">
        <f>SUM(H87:H93)</f>
        <v>0</v>
      </c>
      <c r="I86" s="192">
        <f aca="true" t="shared" si="13" ref="I86:I149">F86-G86</f>
        <v>0</v>
      </c>
    </row>
    <row r="87" spans="2:9" ht="12.75">
      <c r="B87" s="190" t="s">
        <v>320</v>
      </c>
      <c r="C87" s="191"/>
      <c r="D87" s="189"/>
      <c r="E87" s="192"/>
      <c r="F87" s="189">
        <f aca="true" t="shared" si="14" ref="F87:F103">D87+E87</f>
        <v>0</v>
      </c>
      <c r="G87" s="192"/>
      <c r="H87" s="192"/>
      <c r="I87" s="192">
        <f t="shared" si="13"/>
        <v>0</v>
      </c>
    </row>
    <row r="88" spans="2:9" ht="12.75">
      <c r="B88" s="190" t="s">
        <v>321</v>
      </c>
      <c r="C88" s="191"/>
      <c r="D88" s="189"/>
      <c r="E88" s="192"/>
      <c r="F88" s="189">
        <f t="shared" si="14"/>
        <v>0</v>
      </c>
      <c r="G88" s="192"/>
      <c r="H88" s="192"/>
      <c r="I88" s="192">
        <f t="shared" si="13"/>
        <v>0</v>
      </c>
    </row>
    <row r="89" spans="2:9" ht="12.75">
      <c r="B89" s="190" t="s">
        <v>322</v>
      </c>
      <c r="C89" s="191"/>
      <c r="D89" s="189"/>
      <c r="E89" s="192"/>
      <c r="F89" s="189">
        <f t="shared" si="14"/>
        <v>0</v>
      </c>
      <c r="G89" s="192"/>
      <c r="H89" s="192"/>
      <c r="I89" s="192">
        <f t="shared" si="13"/>
        <v>0</v>
      </c>
    </row>
    <row r="90" spans="2:9" ht="12.75">
      <c r="B90" s="190" t="s">
        <v>323</v>
      </c>
      <c r="C90" s="191"/>
      <c r="D90" s="189"/>
      <c r="E90" s="192"/>
      <c r="F90" s="189">
        <f t="shared" si="14"/>
        <v>0</v>
      </c>
      <c r="G90" s="192"/>
      <c r="H90" s="192"/>
      <c r="I90" s="192">
        <f t="shared" si="13"/>
        <v>0</v>
      </c>
    </row>
    <row r="91" spans="2:9" ht="12.75">
      <c r="B91" s="190" t="s">
        <v>324</v>
      </c>
      <c r="C91" s="191"/>
      <c r="D91" s="189"/>
      <c r="E91" s="192"/>
      <c r="F91" s="189">
        <f t="shared" si="14"/>
        <v>0</v>
      </c>
      <c r="G91" s="192"/>
      <c r="H91" s="192"/>
      <c r="I91" s="192">
        <f t="shared" si="13"/>
        <v>0</v>
      </c>
    </row>
    <row r="92" spans="2:9" ht="12.75">
      <c r="B92" s="190" t="s">
        <v>325</v>
      </c>
      <c r="C92" s="191"/>
      <c r="D92" s="189"/>
      <c r="E92" s="192"/>
      <c r="F92" s="189">
        <f t="shared" si="14"/>
        <v>0</v>
      </c>
      <c r="G92" s="192"/>
      <c r="H92" s="192"/>
      <c r="I92" s="192">
        <f t="shared" si="13"/>
        <v>0</v>
      </c>
    </row>
    <row r="93" spans="2:9" ht="12.75">
      <c r="B93" s="190" t="s">
        <v>326</v>
      </c>
      <c r="C93" s="191"/>
      <c r="D93" s="189"/>
      <c r="E93" s="192"/>
      <c r="F93" s="189">
        <f t="shared" si="14"/>
        <v>0</v>
      </c>
      <c r="G93" s="192"/>
      <c r="H93" s="192"/>
      <c r="I93" s="192">
        <f t="shared" si="13"/>
        <v>0</v>
      </c>
    </row>
    <row r="94" spans="2:9" ht="12.75">
      <c r="B94" s="187" t="s">
        <v>327</v>
      </c>
      <c r="C94" s="188"/>
      <c r="D94" s="189">
        <f>SUM(D95:D103)</f>
        <v>0</v>
      </c>
      <c r="E94" s="189">
        <f>SUM(E95:E103)</f>
        <v>11197.560000000001</v>
      </c>
      <c r="F94" s="189">
        <f>SUM(F95:F103)</f>
        <v>11197.560000000001</v>
      </c>
      <c r="G94" s="189">
        <f>SUM(G95:G103)</f>
        <v>10504</v>
      </c>
      <c r="H94" s="189">
        <f>SUM(H95:H103)</f>
        <v>10504</v>
      </c>
      <c r="I94" s="192">
        <f t="shared" si="13"/>
        <v>693.5600000000013</v>
      </c>
    </row>
    <row r="95" spans="2:9" ht="12.75">
      <c r="B95" s="190" t="s">
        <v>328</v>
      </c>
      <c r="C95" s="191"/>
      <c r="D95" s="189">
        <v>0</v>
      </c>
      <c r="E95" s="192">
        <v>5197.56</v>
      </c>
      <c r="F95" s="189">
        <f t="shared" si="14"/>
        <v>5197.56</v>
      </c>
      <c r="G95" s="192">
        <v>5000</v>
      </c>
      <c r="H95" s="192">
        <v>5000</v>
      </c>
      <c r="I95" s="192">
        <f t="shared" si="13"/>
        <v>197.5600000000004</v>
      </c>
    </row>
    <row r="96" spans="2:9" ht="12.75">
      <c r="B96" s="190" t="s">
        <v>329</v>
      </c>
      <c r="C96" s="191"/>
      <c r="D96" s="189"/>
      <c r="E96" s="192"/>
      <c r="F96" s="189">
        <f t="shared" si="14"/>
        <v>0</v>
      </c>
      <c r="G96" s="192"/>
      <c r="H96" s="192"/>
      <c r="I96" s="192">
        <f t="shared" si="13"/>
        <v>0</v>
      </c>
    </row>
    <row r="97" spans="2:9" ht="12.75">
      <c r="B97" s="190" t="s">
        <v>330</v>
      </c>
      <c r="C97" s="191"/>
      <c r="D97" s="189"/>
      <c r="E97" s="192"/>
      <c r="F97" s="189">
        <f t="shared" si="14"/>
        <v>0</v>
      </c>
      <c r="G97" s="192"/>
      <c r="H97" s="192"/>
      <c r="I97" s="192">
        <f t="shared" si="13"/>
        <v>0</v>
      </c>
    </row>
    <row r="98" spans="2:9" ht="12.75">
      <c r="B98" s="190" t="s">
        <v>331</v>
      </c>
      <c r="C98" s="191"/>
      <c r="D98" s="189"/>
      <c r="E98" s="192"/>
      <c r="F98" s="189">
        <f t="shared" si="14"/>
        <v>0</v>
      </c>
      <c r="G98" s="192"/>
      <c r="H98" s="192"/>
      <c r="I98" s="192">
        <f t="shared" si="13"/>
        <v>0</v>
      </c>
    </row>
    <row r="99" spans="2:9" ht="12.75">
      <c r="B99" s="190" t="s">
        <v>332</v>
      </c>
      <c r="C99" s="191"/>
      <c r="D99" s="189"/>
      <c r="E99" s="192"/>
      <c r="F99" s="189">
        <f t="shared" si="14"/>
        <v>0</v>
      </c>
      <c r="G99" s="192"/>
      <c r="H99" s="192"/>
      <c r="I99" s="192">
        <f t="shared" si="13"/>
        <v>0</v>
      </c>
    </row>
    <row r="100" spans="2:9" ht="12.75">
      <c r="B100" s="190" t="s">
        <v>333</v>
      </c>
      <c r="C100" s="191"/>
      <c r="D100" s="189"/>
      <c r="E100" s="192"/>
      <c r="F100" s="189">
        <f t="shared" si="14"/>
        <v>0</v>
      </c>
      <c r="G100" s="192"/>
      <c r="H100" s="192"/>
      <c r="I100" s="192">
        <f t="shared" si="13"/>
        <v>0</v>
      </c>
    </row>
    <row r="101" spans="2:9" ht="12.75">
      <c r="B101" s="190" t="s">
        <v>334</v>
      </c>
      <c r="C101" s="191"/>
      <c r="D101" s="189"/>
      <c r="E101" s="192"/>
      <c r="F101" s="189">
        <f t="shared" si="14"/>
        <v>0</v>
      </c>
      <c r="G101" s="192"/>
      <c r="H101" s="192"/>
      <c r="I101" s="192">
        <f t="shared" si="13"/>
        <v>0</v>
      </c>
    </row>
    <row r="102" spans="2:9" ht="12.75">
      <c r="B102" s="190" t="s">
        <v>335</v>
      </c>
      <c r="C102" s="191"/>
      <c r="D102" s="189"/>
      <c r="E102" s="192"/>
      <c r="F102" s="189">
        <f t="shared" si="14"/>
        <v>0</v>
      </c>
      <c r="G102" s="192"/>
      <c r="H102" s="192"/>
      <c r="I102" s="192">
        <f t="shared" si="13"/>
        <v>0</v>
      </c>
    </row>
    <row r="103" spans="2:9" ht="12.75">
      <c r="B103" s="190" t="s">
        <v>336</v>
      </c>
      <c r="C103" s="191"/>
      <c r="D103" s="189">
        <v>0</v>
      </c>
      <c r="E103" s="192">
        <v>6000</v>
      </c>
      <c r="F103" s="189">
        <f t="shared" si="14"/>
        <v>6000</v>
      </c>
      <c r="G103" s="192">
        <v>5504</v>
      </c>
      <c r="H103" s="192">
        <v>5504</v>
      </c>
      <c r="I103" s="192">
        <f t="shared" si="13"/>
        <v>496</v>
      </c>
    </row>
    <row r="104" spans="2:9" ht="12.75">
      <c r="B104" s="187" t="s">
        <v>337</v>
      </c>
      <c r="C104" s="188"/>
      <c r="D104" s="189">
        <f>SUM(D105:D113)</f>
        <v>0</v>
      </c>
      <c r="E104" s="189">
        <f>SUM(E105:E113)</f>
        <v>13462369</v>
      </c>
      <c r="F104" s="189">
        <f>SUM(F105:F113)</f>
        <v>13462369</v>
      </c>
      <c r="G104" s="189">
        <f>SUM(G105:G113)</f>
        <v>13462369</v>
      </c>
      <c r="H104" s="189">
        <f>SUM(H105:H113)</f>
        <v>13462369</v>
      </c>
      <c r="I104" s="192">
        <f t="shared" si="13"/>
        <v>0</v>
      </c>
    </row>
    <row r="105" spans="2:9" ht="12.75">
      <c r="B105" s="190" t="s">
        <v>338</v>
      </c>
      <c r="C105" s="191"/>
      <c r="D105" s="189"/>
      <c r="E105" s="192"/>
      <c r="F105" s="192">
        <f>D105+E105</f>
        <v>0</v>
      </c>
      <c r="G105" s="192"/>
      <c r="H105" s="192"/>
      <c r="I105" s="192">
        <f t="shared" si="13"/>
        <v>0</v>
      </c>
    </row>
    <row r="106" spans="2:9" ht="12.75">
      <c r="B106" s="190" t="s">
        <v>339</v>
      </c>
      <c r="C106" s="191"/>
      <c r="D106" s="189"/>
      <c r="E106" s="192"/>
      <c r="F106" s="192">
        <f aca="true" t="shared" si="15" ref="F106:F113">D106+E106</f>
        <v>0</v>
      </c>
      <c r="G106" s="192"/>
      <c r="H106" s="192"/>
      <c r="I106" s="192">
        <f t="shared" si="13"/>
        <v>0</v>
      </c>
    </row>
    <row r="107" spans="2:9" ht="12.75">
      <c r="B107" s="190" t="s">
        <v>340</v>
      </c>
      <c r="C107" s="191"/>
      <c r="D107" s="189"/>
      <c r="E107" s="192"/>
      <c r="F107" s="192">
        <f t="shared" si="15"/>
        <v>0</v>
      </c>
      <c r="G107" s="192"/>
      <c r="H107" s="192"/>
      <c r="I107" s="192">
        <f t="shared" si="13"/>
        <v>0</v>
      </c>
    </row>
    <row r="108" spans="2:9" ht="12.75">
      <c r="B108" s="190" t="s">
        <v>341</v>
      </c>
      <c r="C108" s="191"/>
      <c r="D108" s="189"/>
      <c r="E108" s="192"/>
      <c r="F108" s="192">
        <f t="shared" si="15"/>
        <v>0</v>
      </c>
      <c r="G108" s="192"/>
      <c r="H108" s="192"/>
      <c r="I108" s="192">
        <f t="shared" si="13"/>
        <v>0</v>
      </c>
    </row>
    <row r="109" spans="2:9" ht="12.75">
      <c r="B109" s="190" t="s">
        <v>342</v>
      </c>
      <c r="C109" s="191"/>
      <c r="D109" s="189">
        <v>0</v>
      </c>
      <c r="E109" s="192">
        <v>13462369</v>
      </c>
      <c r="F109" s="192">
        <f t="shared" si="15"/>
        <v>13462369</v>
      </c>
      <c r="G109" s="192">
        <v>13462369</v>
      </c>
      <c r="H109" s="192">
        <v>13462369</v>
      </c>
      <c r="I109" s="192">
        <f t="shared" si="13"/>
        <v>0</v>
      </c>
    </row>
    <row r="110" spans="2:9" ht="12.75">
      <c r="B110" s="190" t="s">
        <v>343</v>
      </c>
      <c r="C110" s="191"/>
      <c r="D110" s="189"/>
      <c r="E110" s="192"/>
      <c r="F110" s="192">
        <f t="shared" si="15"/>
        <v>0</v>
      </c>
      <c r="G110" s="192"/>
      <c r="H110" s="192"/>
      <c r="I110" s="192">
        <f t="shared" si="13"/>
        <v>0</v>
      </c>
    </row>
    <row r="111" spans="2:9" ht="12.75">
      <c r="B111" s="190" t="s">
        <v>344</v>
      </c>
      <c r="C111" s="191"/>
      <c r="D111" s="189"/>
      <c r="E111" s="192"/>
      <c r="F111" s="192">
        <f t="shared" si="15"/>
        <v>0</v>
      </c>
      <c r="G111" s="192"/>
      <c r="H111" s="192"/>
      <c r="I111" s="192">
        <f t="shared" si="13"/>
        <v>0</v>
      </c>
    </row>
    <row r="112" spans="2:9" ht="12.75">
      <c r="B112" s="190" t="s">
        <v>345</v>
      </c>
      <c r="C112" s="191"/>
      <c r="D112" s="189"/>
      <c r="E112" s="192"/>
      <c r="F112" s="192">
        <f t="shared" si="15"/>
        <v>0</v>
      </c>
      <c r="G112" s="192"/>
      <c r="H112" s="192"/>
      <c r="I112" s="192">
        <f t="shared" si="13"/>
        <v>0</v>
      </c>
    </row>
    <row r="113" spans="2:9" ht="12.75">
      <c r="B113" s="190" t="s">
        <v>346</v>
      </c>
      <c r="C113" s="191"/>
      <c r="D113" s="189"/>
      <c r="E113" s="192"/>
      <c r="F113" s="192">
        <f t="shared" si="15"/>
        <v>0</v>
      </c>
      <c r="G113" s="192"/>
      <c r="H113" s="192"/>
      <c r="I113" s="192">
        <f t="shared" si="13"/>
        <v>0</v>
      </c>
    </row>
    <row r="114" spans="2:9" ht="25.5" customHeight="1">
      <c r="B114" s="193" t="s">
        <v>347</v>
      </c>
      <c r="C114" s="194"/>
      <c r="D114" s="189">
        <f>SUM(D115:D123)</f>
        <v>0</v>
      </c>
      <c r="E114" s="189">
        <f>SUM(E115:E123)</f>
        <v>0</v>
      </c>
      <c r="F114" s="189">
        <f>SUM(F115:F123)</f>
        <v>0</v>
      </c>
      <c r="G114" s="189">
        <f>SUM(G115:G123)</f>
        <v>0</v>
      </c>
      <c r="H114" s="189">
        <f>SUM(H115:H123)</f>
        <v>0</v>
      </c>
      <c r="I114" s="192">
        <f t="shared" si="13"/>
        <v>0</v>
      </c>
    </row>
    <row r="115" spans="2:9" ht="12.75">
      <c r="B115" s="190" t="s">
        <v>348</v>
      </c>
      <c r="C115" s="191"/>
      <c r="D115" s="189"/>
      <c r="E115" s="192"/>
      <c r="F115" s="192">
        <f>D115+E115</f>
        <v>0</v>
      </c>
      <c r="G115" s="192"/>
      <c r="H115" s="192"/>
      <c r="I115" s="192">
        <f t="shared" si="13"/>
        <v>0</v>
      </c>
    </row>
    <row r="116" spans="2:9" ht="12.75">
      <c r="B116" s="190" t="s">
        <v>349</v>
      </c>
      <c r="C116" s="191"/>
      <c r="D116" s="189"/>
      <c r="E116" s="192"/>
      <c r="F116" s="192">
        <f aca="true" t="shared" si="16" ref="F116:F123">D116+E116</f>
        <v>0</v>
      </c>
      <c r="G116" s="192"/>
      <c r="H116" s="192"/>
      <c r="I116" s="192">
        <f t="shared" si="13"/>
        <v>0</v>
      </c>
    </row>
    <row r="117" spans="2:9" ht="12.75">
      <c r="B117" s="190" t="s">
        <v>350</v>
      </c>
      <c r="C117" s="191"/>
      <c r="D117" s="189"/>
      <c r="E117" s="192"/>
      <c r="F117" s="192">
        <f t="shared" si="16"/>
        <v>0</v>
      </c>
      <c r="G117" s="192"/>
      <c r="H117" s="192"/>
      <c r="I117" s="192">
        <f t="shared" si="13"/>
        <v>0</v>
      </c>
    </row>
    <row r="118" spans="2:9" ht="12.75">
      <c r="B118" s="190" t="s">
        <v>351</v>
      </c>
      <c r="C118" s="191"/>
      <c r="D118" s="189"/>
      <c r="E118" s="192"/>
      <c r="F118" s="192">
        <f t="shared" si="16"/>
        <v>0</v>
      </c>
      <c r="G118" s="192"/>
      <c r="H118" s="192"/>
      <c r="I118" s="192">
        <f t="shared" si="13"/>
        <v>0</v>
      </c>
    </row>
    <row r="119" spans="2:9" ht="12.75">
      <c r="B119" s="190" t="s">
        <v>352</v>
      </c>
      <c r="C119" s="191"/>
      <c r="D119" s="189"/>
      <c r="E119" s="192"/>
      <c r="F119" s="192">
        <f t="shared" si="16"/>
        <v>0</v>
      </c>
      <c r="G119" s="192"/>
      <c r="H119" s="192"/>
      <c r="I119" s="192">
        <f t="shared" si="13"/>
        <v>0</v>
      </c>
    </row>
    <row r="120" spans="2:9" ht="12.75">
      <c r="B120" s="190" t="s">
        <v>353</v>
      </c>
      <c r="C120" s="191"/>
      <c r="D120" s="189"/>
      <c r="E120" s="192"/>
      <c r="F120" s="192">
        <f t="shared" si="16"/>
        <v>0</v>
      </c>
      <c r="G120" s="192"/>
      <c r="H120" s="192"/>
      <c r="I120" s="192">
        <f t="shared" si="13"/>
        <v>0</v>
      </c>
    </row>
    <row r="121" spans="2:9" ht="12.75">
      <c r="B121" s="190" t="s">
        <v>354</v>
      </c>
      <c r="C121" s="191"/>
      <c r="D121" s="189"/>
      <c r="E121" s="192"/>
      <c r="F121" s="192">
        <f t="shared" si="16"/>
        <v>0</v>
      </c>
      <c r="G121" s="192"/>
      <c r="H121" s="192"/>
      <c r="I121" s="192">
        <f t="shared" si="13"/>
        <v>0</v>
      </c>
    </row>
    <row r="122" spans="2:9" ht="12.75">
      <c r="B122" s="190" t="s">
        <v>355</v>
      </c>
      <c r="C122" s="191"/>
      <c r="D122" s="189"/>
      <c r="E122" s="192"/>
      <c r="F122" s="192">
        <f t="shared" si="16"/>
        <v>0</v>
      </c>
      <c r="G122" s="192"/>
      <c r="H122" s="192"/>
      <c r="I122" s="192">
        <f t="shared" si="13"/>
        <v>0</v>
      </c>
    </row>
    <row r="123" spans="2:9" ht="12.75">
      <c r="B123" s="190" t="s">
        <v>356</v>
      </c>
      <c r="C123" s="191"/>
      <c r="D123" s="189"/>
      <c r="E123" s="192"/>
      <c r="F123" s="192">
        <f t="shared" si="16"/>
        <v>0</v>
      </c>
      <c r="G123" s="192"/>
      <c r="H123" s="192"/>
      <c r="I123" s="192">
        <f t="shared" si="13"/>
        <v>0</v>
      </c>
    </row>
    <row r="124" spans="2:9" ht="12.75">
      <c r="B124" s="187" t="s">
        <v>357</v>
      </c>
      <c r="C124" s="188"/>
      <c r="D124" s="189">
        <f>SUM(D125:D133)</f>
        <v>0</v>
      </c>
      <c r="E124" s="189">
        <f>SUM(E125:E133)</f>
        <v>59000</v>
      </c>
      <c r="F124" s="189">
        <f>SUM(F125:F133)</f>
        <v>59000</v>
      </c>
      <c r="G124" s="189">
        <f>SUM(G125:G133)</f>
        <v>57652</v>
      </c>
      <c r="H124" s="189">
        <f>SUM(H125:H133)</f>
        <v>57652</v>
      </c>
      <c r="I124" s="192">
        <f t="shared" si="13"/>
        <v>1348</v>
      </c>
    </row>
    <row r="125" spans="2:9" ht="12.75">
      <c r="B125" s="190" t="s">
        <v>358</v>
      </c>
      <c r="C125" s="191"/>
      <c r="D125" s="189">
        <v>0</v>
      </c>
      <c r="E125" s="192">
        <v>59000</v>
      </c>
      <c r="F125" s="192">
        <f>D125+E125</f>
        <v>59000</v>
      </c>
      <c r="G125" s="192">
        <v>57652</v>
      </c>
      <c r="H125" s="192">
        <v>57652</v>
      </c>
      <c r="I125" s="192">
        <f t="shared" si="13"/>
        <v>1348</v>
      </c>
    </row>
    <row r="126" spans="2:9" ht="12.75">
      <c r="B126" s="190" t="s">
        <v>359</v>
      </c>
      <c r="C126" s="191"/>
      <c r="D126" s="189"/>
      <c r="E126" s="192"/>
      <c r="F126" s="192">
        <f aca="true" t="shared" si="17" ref="F126:F133">D126+E126</f>
        <v>0</v>
      </c>
      <c r="G126" s="192"/>
      <c r="H126" s="192"/>
      <c r="I126" s="192">
        <f t="shared" si="13"/>
        <v>0</v>
      </c>
    </row>
    <row r="127" spans="2:9" ht="12.75">
      <c r="B127" s="190" t="s">
        <v>360</v>
      </c>
      <c r="C127" s="191"/>
      <c r="D127" s="189"/>
      <c r="E127" s="192"/>
      <c r="F127" s="192">
        <f t="shared" si="17"/>
        <v>0</v>
      </c>
      <c r="G127" s="192"/>
      <c r="H127" s="192"/>
      <c r="I127" s="192">
        <f t="shared" si="13"/>
        <v>0</v>
      </c>
    </row>
    <row r="128" spans="2:9" ht="12.75">
      <c r="B128" s="190" t="s">
        <v>361</v>
      </c>
      <c r="C128" s="191"/>
      <c r="D128" s="189"/>
      <c r="E128" s="192"/>
      <c r="F128" s="192">
        <f t="shared" si="17"/>
        <v>0</v>
      </c>
      <c r="G128" s="192"/>
      <c r="H128" s="192"/>
      <c r="I128" s="192">
        <f t="shared" si="13"/>
        <v>0</v>
      </c>
    </row>
    <row r="129" spans="2:9" ht="12.75">
      <c r="B129" s="190" t="s">
        <v>362</v>
      </c>
      <c r="C129" s="191"/>
      <c r="D129" s="189"/>
      <c r="E129" s="192"/>
      <c r="F129" s="192">
        <f t="shared" si="17"/>
        <v>0</v>
      </c>
      <c r="G129" s="192"/>
      <c r="H129" s="192"/>
      <c r="I129" s="192">
        <f t="shared" si="13"/>
        <v>0</v>
      </c>
    </row>
    <row r="130" spans="2:9" ht="12.75">
      <c r="B130" s="190" t="s">
        <v>363</v>
      </c>
      <c r="C130" s="191"/>
      <c r="D130" s="189"/>
      <c r="E130" s="192"/>
      <c r="F130" s="192">
        <f t="shared" si="17"/>
        <v>0</v>
      </c>
      <c r="G130" s="192"/>
      <c r="H130" s="192"/>
      <c r="I130" s="192">
        <f t="shared" si="13"/>
        <v>0</v>
      </c>
    </row>
    <row r="131" spans="2:9" ht="12.75">
      <c r="B131" s="190" t="s">
        <v>364</v>
      </c>
      <c r="C131" s="191"/>
      <c r="D131" s="189"/>
      <c r="E131" s="192"/>
      <c r="F131" s="192">
        <f t="shared" si="17"/>
        <v>0</v>
      </c>
      <c r="G131" s="192"/>
      <c r="H131" s="192"/>
      <c r="I131" s="192">
        <f t="shared" si="13"/>
        <v>0</v>
      </c>
    </row>
    <row r="132" spans="2:9" ht="12.75">
      <c r="B132" s="190" t="s">
        <v>365</v>
      </c>
      <c r="C132" s="191"/>
      <c r="D132" s="189"/>
      <c r="E132" s="192"/>
      <c r="F132" s="192">
        <f t="shared" si="17"/>
        <v>0</v>
      </c>
      <c r="G132" s="192"/>
      <c r="H132" s="192"/>
      <c r="I132" s="192">
        <f t="shared" si="13"/>
        <v>0</v>
      </c>
    </row>
    <row r="133" spans="2:9" ht="12.75">
      <c r="B133" s="190" t="s">
        <v>366</v>
      </c>
      <c r="C133" s="191"/>
      <c r="D133" s="189"/>
      <c r="E133" s="192"/>
      <c r="F133" s="192">
        <f t="shared" si="17"/>
        <v>0</v>
      </c>
      <c r="G133" s="192"/>
      <c r="H133" s="192"/>
      <c r="I133" s="192">
        <f t="shared" si="13"/>
        <v>0</v>
      </c>
    </row>
    <row r="134" spans="2:9" ht="12.75">
      <c r="B134" s="187" t="s">
        <v>367</v>
      </c>
      <c r="C134" s="188"/>
      <c r="D134" s="189">
        <f>SUM(D135:D137)</f>
        <v>0</v>
      </c>
      <c r="E134" s="189">
        <f>SUM(E135:E137)</f>
        <v>22602270.72</v>
      </c>
      <c r="F134" s="189">
        <f>SUM(F135:F137)</f>
        <v>22602270.72</v>
      </c>
      <c r="G134" s="189">
        <f>SUM(G135:G137)</f>
        <v>22550775</v>
      </c>
      <c r="H134" s="189">
        <f>SUM(H135:H137)</f>
        <v>16091472.36</v>
      </c>
      <c r="I134" s="192">
        <f t="shared" si="13"/>
        <v>51495.71999999881</v>
      </c>
    </row>
    <row r="135" spans="2:9" ht="12.75">
      <c r="B135" s="190" t="s">
        <v>368</v>
      </c>
      <c r="C135" s="191"/>
      <c r="D135" s="189"/>
      <c r="E135" s="192"/>
      <c r="F135" s="192">
        <f>D135+E135</f>
        <v>0</v>
      </c>
      <c r="G135" s="192"/>
      <c r="H135" s="192"/>
      <c r="I135" s="192">
        <f t="shared" si="13"/>
        <v>0</v>
      </c>
    </row>
    <row r="136" spans="2:9" ht="12.75">
      <c r="B136" s="190" t="s">
        <v>369</v>
      </c>
      <c r="C136" s="191"/>
      <c r="D136" s="189">
        <v>0</v>
      </c>
      <c r="E136" s="192">
        <v>22602270.72</v>
      </c>
      <c r="F136" s="192">
        <f>D136+E136</f>
        <v>22602270.72</v>
      </c>
      <c r="G136" s="192">
        <v>22550775</v>
      </c>
      <c r="H136" s="192">
        <v>16091472.36</v>
      </c>
      <c r="I136" s="192">
        <f t="shared" si="13"/>
        <v>51495.71999999881</v>
      </c>
    </row>
    <row r="137" spans="2:9" ht="12.75">
      <c r="B137" s="190" t="s">
        <v>370</v>
      </c>
      <c r="C137" s="191"/>
      <c r="D137" s="189"/>
      <c r="E137" s="192"/>
      <c r="F137" s="192">
        <f>D137+E137</f>
        <v>0</v>
      </c>
      <c r="G137" s="192"/>
      <c r="H137" s="192"/>
      <c r="I137" s="192">
        <f t="shared" si="13"/>
        <v>0</v>
      </c>
    </row>
    <row r="138" spans="2:9" ht="12.75">
      <c r="B138" s="187" t="s">
        <v>371</v>
      </c>
      <c r="C138" s="188"/>
      <c r="D138" s="189">
        <f>SUM(D139:D146)</f>
        <v>0</v>
      </c>
      <c r="E138" s="189">
        <f>SUM(E139:E146)</f>
        <v>0</v>
      </c>
      <c r="F138" s="189">
        <f>F139+F140+F141+F142+F143+F145+F146</f>
        <v>0</v>
      </c>
      <c r="G138" s="189">
        <f>SUM(G139:G146)</f>
        <v>0</v>
      </c>
      <c r="H138" s="189">
        <f>SUM(H139:H146)</f>
        <v>0</v>
      </c>
      <c r="I138" s="192">
        <f t="shared" si="13"/>
        <v>0</v>
      </c>
    </row>
    <row r="139" spans="2:9" ht="12.75">
      <c r="B139" s="190" t="s">
        <v>372</v>
      </c>
      <c r="C139" s="191"/>
      <c r="D139" s="189"/>
      <c r="E139" s="192"/>
      <c r="F139" s="192">
        <f>D139+E139</f>
        <v>0</v>
      </c>
      <c r="G139" s="192"/>
      <c r="H139" s="192"/>
      <c r="I139" s="192">
        <f t="shared" si="13"/>
        <v>0</v>
      </c>
    </row>
    <row r="140" spans="2:9" ht="12.75">
      <c r="B140" s="190" t="s">
        <v>373</v>
      </c>
      <c r="C140" s="191"/>
      <c r="D140" s="189"/>
      <c r="E140" s="192"/>
      <c r="F140" s="192">
        <f aca="true" t="shared" si="18" ref="F140:F146">D140+E140</f>
        <v>0</v>
      </c>
      <c r="G140" s="192"/>
      <c r="H140" s="192"/>
      <c r="I140" s="192">
        <f t="shared" si="13"/>
        <v>0</v>
      </c>
    </row>
    <row r="141" spans="2:9" ht="12.75">
      <c r="B141" s="190" t="s">
        <v>374</v>
      </c>
      <c r="C141" s="191"/>
      <c r="D141" s="189"/>
      <c r="E141" s="192"/>
      <c r="F141" s="192">
        <f t="shared" si="18"/>
        <v>0</v>
      </c>
      <c r="G141" s="192"/>
      <c r="H141" s="192"/>
      <c r="I141" s="192">
        <f t="shared" si="13"/>
        <v>0</v>
      </c>
    </row>
    <row r="142" spans="2:9" ht="12.75">
      <c r="B142" s="190" t="s">
        <v>375</v>
      </c>
      <c r="C142" s="191"/>
      <c r="D142" s="189"/>
      <c r="E142" s="192"/>
      <c r="F142" s="192">
        <f t="shared" si="18"/>
        <v>0</v>
      </c>
      <c r="G142" s="192"/>
      <c r="H142" s="192"/>
      <c r="I142" s="192">
        <f t="shared" si="13"/>
        <v>0</v>
      </c>
    </row>
    <row r="143" spans="2:9" ht="12.75">
      <c r="B143" s="190" t="s">
        <v>376</v>
      </c>
      <c r="C143" s="191"/>
      <c r="D143" s="189"/>
      <c r="E143" s="192"/>
      <c r="F143" s="192">
        <f t="shared" si="18"/>
        <v>0</v>
      </c>
      <c r="G143" s="192"/>
      <c r="H143" s="192"/>
      <c r="I143" s="192">
        <f t="shared" si="13"/>
        <v>0</v>
      </c>
    </row>
    <row r="144" spans="2:9" ht="12.75">
      <c r="B144" s="190" t="s">
        <v>377</v>
      </c>
      <c r="C144" s="191"/>
      <c r="D144" s="189"/>
      <c r="E144" s="192"/>
      <c r="F144" s="192">
        <f t="shared" si="18"/>
        <v>0</v>
      </c>
      <c r="G144" s="192"/>
      <c r="H144" s="192"/>
      <c r="I144" s="192">
        <f t="shared" si="13"/>
        <v>0</v>
      </c>
    </row>
    <row r="145" spans="2:9" ht="12.75">
      <c r="B145" s="190" t="s">
        <v>378</v>
      </c>
      <c r="C145" s="191"/>
      <c r="D145" s="189"/>
      <c r="E145" s="192"/>
      <c r="F145" s="192">
        <f t="shared" si="18"/>
        <v>0</v>
      </c>
      <c r="G145" s="192"/>
      <c r="H145" s="192"/>
      <c r="I145" s="192">
        <f t="shared" si="13"/>
        <v>0</v>
      </c>
    </row>
    <row r="146" spans="2:9" ht="12.75">
      <c r="B146" s="190" t="s">
        <v>379</v>
      </c>
      <c r="C146" s="191"/>
      <c r="D146" s="189"/>
      <c r="E146" s="192"/>
      <c r="F146" s="192">
        <f t="shared" si="18"/>
        <v>0</v>
      </c>
      <c r="G146" s="192"/>
      <c r="H146" s="192"/>
      <c r="I146" s="192">
        <f t="shared" si="13"/>
        <v>0</v>
      </c>
    </row>
    <row r="147" spans="2:9" ht="12.75">
      <c r="B147" s="187" t="s">
        <v>380</v>
      </c>
      <c r="C147" s="188"/>
      <c r="D147" s="189">
        <f>SUM(D148:D150)</f>
        <v>0</v>
      </c>
      <c r="E147" s="189">
        <f>SUM(E148:E150)</f>
        <v>0</v>
      </c>
      <c r="F147" s="189">
        <f>SUM(F148:F150)</f>
        <v>0</v>
      </c>
      <c r="G147" s="189">
        <f>SUM(G148:G150)</f>
        <v>0</v>
      </c>
      <c r="H147" s="189">
        <f>SUM(H148:H150)</f>
        <v>0</v>
      </c>
      <c r="I147" s="192">
        <f t="shared" si="13"/>
        <v>0</v>
      </c>
    </row>
    <row r="148" spans="2:9" ht="12.75">
      <c r="B148" s="190" t="s">
        <v>381</v>
      </c>
      <c r="C148" s="191"/>
      <c r="D148" s="189"/>
      <c r="E148" s="192"/>
      <c r="F148" s="192">
        <f>D148+E148</f>
        <v>0</v>
      </c>
      <c r="G148" s="192"/>
      <c r="H148" s="192"/>
      <c r="I148" s="192">
        <f t="shared" si="13"/>
        <v>0</v>
      </c>
    </row>
    <row r="149" spans="2:9" ht="12.75">
      <c r="B149" s="190" t="s">
        <v>382</v>
      </c>
      <c r="C149" s="191"/>
      <c r="D149" s="189"/>
      <c r="E149" s="192"/>
      <c r="F149" s="192">
        <f>D149+E149</f>
        <v>0</v>
      </c>
      <c r="G149" s="192"/>
      <c r="H149" s="192"/>
      <c r="I149" s="192">
        <f t="shared" si="13"/>
        <v>0</v>
      </c>
    </row>
    <row r="150" spans="2:9" ht="12.75">
      <c r="B150" s="190" t="s">
        <v>383</v>
      </c>
      <c r="C150" s="191"/>
      <c r="D150" s="189"/>
      <c r="E150" s="192"/>
      <c r="F150" s="192">
        <f>D150+E150</f>
        <v>0</v>
      </c>
      <c r="G150" s="192"/>
      <c r="H150" s="192"/>
      <c r="I150" s="192">
        <f aca="true" t="shared" si="19" ref="I150:I158">F150-G150</f>
        <v>0</v>
      </c>
    </row>
    <row r="151" spans="2:9" ht="12.75">
      <c r="B151" s="187" t="s">
        <v>384</v>
      </c>
      <c r="C151" s="188"/>
      <c r="D151" s="189">
        <f>SUM(D152:D158)</f>
        <v>0</v>
      </c>
      <c r="E151" s="189">
        <f>SUM(E152:E158)</f>
        <v>0</v>
      </c>
      <c r="F151" s="189">
        <f>SUM(F152:F158)</f>
        <v>0</v>
      </c>
      <c r="G151" s="189">
        <f>SUM(G152:G158)</f>
        <v>0</v>
      </c>
      <c r="H151" s="189">
        <f>SUM(H152:H158)</f>
        <v>0</v>
      </c>
      <c r="I151" s="192">
        <f t="shared" si="19"/>
        <v>0</v>
      </c>
    </row>
    <row r="152" spans="2:9" ht="12.75">
      <c r="B152" s="190" t="s">
        <v>385</v>
      </c>
      <c r="C152" s="191"/>
      <c r="D152" s="189"/>
      <c r="E152" s="192"/>
      <c r="F152" s="192">
        <f>D152+E152</f>
        <v>0</v>
      </c>
      <c r="G152" s="192"/>
      <c r="H152" s="192"/>
      <c r="I152" s="192">
        <f t="shared" si="19"/>
        <v>0</v>
      </c>
    </row>
    <row r="153" spans="2:9" ht="12.75">
      <c r="B153" s="190" t="s">
        <v>386</v>
      </c>
      <c r="C153" s="191"/>
      <c r="D153" s="189"/>
      <c r="E153" s="192"/>
      <c r="F153" s="192">
        <f aca="true" t="shared" si="20" ref="F153:F158">D153+E153</f>
        <v>0</v>
      </c>
      <c r="G153" s="192"/>
      <c r="H153" s="192"/>
      <c r="I153" s="192">
        <f t="shared" si="19"/>
        <v>0</v>
      </c>
    </row>
    <row r="154" spans="2:9" ht="12.75">
      <c r="B154" s="190" t="s">
        <v>387</v>
      </c>
      <c r="C154" s="191"/>
      <c r="D154" s="189"/>
      <c r="E154" s="192"/>
      <c r="F154" s="192">
        <f t="shared" si="20"/>
        <v>0</v>
      </c>
      <c r="G154" s="192"/>
      <c r="H154" s="192"/>
      <c r="I154" s="192">
        <f t="shared" si="19"/>
        <v>0</v>
      </c>
    </row>
    <row r="155" spans="2:9" ht="12.75">
      <c r="B155" s="190" t="s">
        <v>388</v>
      </c>
      <c r="C155" s="191"/>
      <c r="D155" s="189"/>
      <c r="E155" s="192"/>
      <c r="F155" s="192">
        <f t="shared" si="20"/>
        <v>0</v>
      </c>
      <c r="G155" s="192"/>
      <c r="H155" s="192"/>
      <c r="I155" s="192">
        <f t="shared" si="19"/>
        <v>0</v>
      </c>
    </row>
    <row r="156" spans="2:9" ht="12.75">
      <c r="B156" s="190" t="s">
        <v>389</v>
      </c>
      <c r="C156" s="191"/>
      <c r="D156" s="189"/>
      <c r="E156" s="192"/>
      <c r="F156" s="192">
        <f t="shared" si="20"/>
        <v>0</v>
      </c>
      <c r="G156" s="192"/>
      <c r="H156" s="192"/>
      <c r="I156" s="192">
        <f t="shared" si="19"/>
        <v>0</v>
      </c>
    </row>
    <row r="157" spans="2:9" ht="12.75">
      <c r="B157" s="190" t="s">
        <v>390</v>
      </c>
      <c r="C157" s="191"/>
      <c r="D157" s="189"/>
      <c r="E157" s="192"/>
      <c r="F157" s="192">
        <f t="shared" si="20"/>
        <v>0</v>
      </c>
      <c r="G157" s="192"/>
      <c r="H157" s="192"/>
      <c r="I157" s="192">
        <f t="shared" si="19"/>
        <v>0</v>
      </c>
    </row>
    <row r="158" spans="2:9" ht="12.75">
      <c r="B158" s="190" t="s">
        <v>391</v>
      </c>
      <c r="C158" s="191"/>
      <c r="D158" s="189"/>
      <c r="E158" s="192"/>
      <c r="F158" s="192">
        <f t="shared" si="20"/>
        <v>0</v>
      </c>
      <c r="G158" s="192"/>
      <c r="H158" s="192"/>
      <c r="I158" s="192">
        <f t="shared" si="19"/>
        <v>0</v>
      </c>
    </row>
    <row r="159" spans="2:9" ht="12.75">
      <c r="B159" s="187"/>
      <c r="C159" s="188"/>
      <c r="D159" s="189"/>
      <c r="E159" s="192"/>
      <c r="F159" s="192"/>
      <c r="G159" s="192"/>
      <c r="H159" s="192"/>
      <c r="I159" s="192"/>
    </row>
    <row r="160" spans="2:9" ht="12.75">
      <c r="B160" s="202" t="s">
        <v>393</v>
      </c>
      <c r="C160" s="203"/>
      <c r="D160" s="186">
        <f aca="true" t="shared" si="21" ref="D160:I160">D10+D85</f>
        <v>114574614.27000001</v>
      </c>
      <c r="E160" s="186">
        <f t="shared" si="21"/>
        <v>60640433.99</v>
      </c>
      <c r="F160" s="186">
        <f t="shared" si="21"/>
        <v>175215048.26000002</v>
      </c>
      <c r="G160" s="186">
        <f t="shared" si="21"/>
        <v>166733750.13</v>
      </c>
      <c r="H160" s="186">
        <f t="shared" si="21"/>
        <v>154317105.69</v>
      </c>
      <c r="I160" s="186">
        <f t="shared" si="21"/>
        <v>8481298.129999999</v>
      </c>
    </row>
    <row r="161" spans="2:9" ht="13.5" thickBot="1">
      <c r="B161" s="204"/>
      <c r="C161" s="205"/>
      <c r="D161" s="206"/>
      <c r="E161" s="207"/>
      <c r="F161" s="207"/>
      <c r="G161" s="207"/>
      <c r="H161" s="207"/>
      <c r="I161" s="207"/>
    </row>
    <row r="166" spans="3:9" ht="12.75">
      <c r="C166" s="208" t="s">
        <v>450</v>
      </c>
      <c r="D166" s="208"/>
      <c r="F166" s="208" t="s">
        <v>451</v>
      </c>
      <c r="G166" s="208"/>
      <c r="H166" s="208"/>
      <c r="I166" s="208"/>
    </row>
    <row r="167" spans="3:9" ht="12.75">
      <c r="C167" s="208" t="s">
        <v>452</v>
      </c>
      <c r="D167" s="208"/>
      <c r="F167" s="208" t="s">
        <v>453</v>
      </c>
      <c r="G167" s="208"/>
      <c r="H167" s="208"/>
      <c r="I167" s="208"/>
    </row>
  </sheetData>
  <sheetProtection/>
  <mergeCells count="16">
    <mergeCell ref="C167:D167"/>
    <mergeCell ref="F167:I167"/>
    <mergeCell ref="B39:C39"/>
    <mergeCell ref="B49:C49"/>
    <mergeCell ref="B63:C63"/>
    <mergeCell ref="B114:C114"/>
    <mergeCell ref="C166:D166"/>
    <mergeCell ref="F166:I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J19" sqref="J19"/>
    </sheetView>
  </sheetViews>
  <sheetFormatPr defaultColWidth="11.00390625" defaultRowHeight="15"/>
  <cols>
    <col min="1" max="1" width="4.421875" style="166" customWidth="1"/>
    <col min="2" max="2" width="39.00390625" style="166" customWidth="1"/>
    <col min="3" max="3" width="14.00390625" style="166" customWidth="1"/>
    <col min="4" max="4" width="13.28125" style="166" customWidth="1"/>
    <col min="5" max="5" width="12.8515625" style="166" customWidth="1"/>
    <col min="6" max="6" width="13.00390625" style="166" customWidth="1"/>
    <col min="7" max="7" width="14.28125" style="166" customWidth="1"/>
    <col min="8" max="8" width="13.57421875" style="166" customWidth="1"/>
    <col min="9" max="16384" width="11.00390625" style="166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212" t="s">
        <v>312</v>
      </c>
      <c r="C3" s="213"/>
      <c r="D3" s="213"/>
      <c r="E3" s="213"/>
      <c r="F3" s="213"/>
      <c r="G3" s="213"/>
      <c r="H3" s="214"/>
    </row>
    <row r="4" spans="2:8" ht="12.75">
      <c r="B4" s="212" t="s">
        <v>394</v>
      </c>
      <c r="C4" s="213"/>
      <c r="D4" s="213"/>
      <c r="E4" s="213"/>
      <c r="F4" s="213"/>
      <c r="G4" s="213"/>
      <c r="H4" s="214"/>
    </row>
    <row r="5" spans="2:8" ht="12.75">
      <c r="B5" s="212" t="s">
        <v>434</v>
      </c>
      <c r="C5" s="213"/>
      <c r="D5" s="213"/>
      <c r="E5" s="213"/>
      <c r="F5" s="213"/>
      <c r="G5" s="213"/>
      <c r="H5" s="214"/>
    </row>
    <row r="6" spans="2:8" ht="13.5" thickBot="1">
      <c r="B6" s="215" t="s">
        <v>1</v>
      </c>
      <c r="C6" s="216"/>
      <c r="D6" s="216"/>
      <c r="E6" s="216"/>
      <c r="F6" s="216"/>
      <c r="G6" s="216"/>
      <c r="H6" s="217"/>
    </row>
    <row r="7" spans="2:8" ht="13.5" thickBot="1">
      <c r="B7" s="218" t="s">
        <v>2</v>
      </c>
      <c r="C7" s="219" t="s">
        <v>314</v>
      </c>
      <c r="D7" s="220"/>
      <c r="E7" s="220"/>
      <c r="F7" s="220"/>
      <c r="G7" s="221"/>
      <c r="H7" s="218" t="s">
        <v>315</v>
      </c>
    </row>
    <row r="8" spans="2:8" ht="26.25" thickBot="1">
      <c r="B8" s="222"/>
      <c r="C8" s="182" t="s">
        <v>205</v>
      </c>
      <c r="D8" s="182" t="s">
        <v>247</v>
      </c>
      <c r="E8" s="182" t="s">
        <v>248</v>
      </c>
      <c r="F8" s="182" t="s">
        <v>203</v>
      </c>
      <c r="G8" s="182" t="s">
        <v>222</v>
      </c>
      <c r="H8" s="222"/>
    </row>
    <row r="9" spans="2:8" ht="12.75">
      <c r="B9" s="223" t="s">
        <v>395</v>
      </c>
      <c r="C9" s="224">
        <f aca="true" t="shared" si="0" ref="C9:H9">SUM(C10:C17)</f>
        <v>114574614.27</v>
      </c>
      <c r="D9" s="224">
        <f t="shared" si="0"/>
        <v>24505596.71</v>
      </c>
      <c r="E9" s="224">
        <f t="shared" si="0"/>
        <v>139080210.98</v>
      </c>
      <c r="F9" s="224">
        <f t="shared" si="0"/>
        <v>130652450.13</v>
      </c>
      <c r="G9" s="224">
        <f t="shared" si="0"/>
        <v>124695108.33</v>
      </c>
      <c r="H9" s="224">
        <f t="shared" si="0"/>
        <v>8427760.849999994</v>
      </c>
    </row>
    <row r="10" spans="2:8" ht="12.75" customHeight="1">
      <c r="B10" s="225" t="s">
        <v>396</v>
      </c>
      <c r="C10" s="226">
        <v>67921559.96</v>
      </c>
      <c r="D10" s="226">
        <v>-8761027.61</v>
      </c>
      <c r="E10" s="226">
        <f>C10+D10</f>
        <v>59160532.349999994</v>
      </c>
      <c r="F10" s="226">
        <v>59160532.35</v>
      </c>
      <c r="G10" s="226">
        <v>59160532.35</v>
      </c>
      <c r="H10" s="227">
        <f>E10-F10</f>
        <v>0</v>
      </c>
    </row>
    <row r="11" spans="2:8" ht="12.75">
      <c r="B11" s="225" t="s">
        <v>397</v>
      </c>
      <c r="C11" s="228">
        <v>46653054.31</v>
      </c>
      <c r="D11" s="229">
        <v>33266624.32</v>
      </c>
      <c r="E11" s="228">
        <f>C11+D11</f>
        <v>79919678.63</v>
      </c>
      <c r="F11" s="228">
        <v>71491917.78</v>
      </c>
      <c r="G11" s="228">
        <v>65534575.98</v>
      </c>
      <c r="H11" s="227">
        <f>E11-F11</f>
        <v>8427760.849999994</v>
      </c>
    </row>
    <row r="12" spans="2:8" ht="12.75">
      <c r="B12" s="225"/>
      <c r="C12" s="228"/>
      <c r="D12" s="228"/>
      <c r="E12" s="228"/>
      <c r="F12" s="228"/>
      <c r="G12" s="228"/>
      <c r="H12" s="227">
        <f aca="true" t="shared" si="1" ref="H12:H17">E12-F12</f>
        <v>0</v>
      </c>
    </row>
    <row r="13" spans="2:8" ht="12.75">
      <c r="B13" s="225"/>
      <c r="C13" s="228"/>
      <c r="D13" s="228"/>
      <c r="E13" s="228"/>
      <c r="F13" s="228"/>
      <c r="G13" s="228"/>
      <c r="H13" s="227">
        <f t="shared" si="1"/>
        <v>0</v>
      </c>
    </row>
    <row r="14" spans="2:8" ht="12.75">
      <c r="B14" s="225"/>
      <c r="C14" s="228"/>
      <c r="D14" s="228"/>
      <c r="E14" s="228"/>
      <c r="F14" s="228"/>
      <c r="G14" s="228"/>
      <c r="H14" s="227">
        <f t="shared" si="1"/>
        <v>0</v>
      </c>
    </row>
    <row r="15" spans="2:8" ht="12.75">
      <c r="B15" s="225"/>
      <c r="C15" s="228"/>
      <c r="D15" s="228"/>
      <c r="E15" s="228"/>
      <c r="F15" s="228"/>
      <c r="G15" s="228"/>
      <c r="H15" s="227">
        <f t="shared" si="1"/>
        <v>0</v>
      </c>
    </row>
    <row r="16" spans="2:8" ht="12.75">
      <c r="B16" s="225"/>
      <c r="C16" s="228"/>
      <c r="D16" s="228"/>
      <c r="E16" s="228"/>
      <c r="F16" s="228"/>
      <c r="G16" s="228"/>
      <c r="H16" s="227">
        <f t="shared" si="1"/>
        <v>0</v>
      </c>
    </row>
    <row r="17" spans="2:8" ht="12.75">
      <c r="B17" s="225"/>
      <c r="C17" s="228"/>
      <c r="D17" s="228"/>
      <c r="E17" s="228"/>
      <c r="F17" s="228"/>
      <c r="G17" s="228"/>
      <c r="H17" s="227">
        <f t="shared" si="1"/>
        <v>0</v>
      </c>
    </row>
    <row r="18" spans="2:8" ht="12.75">
      <c r="B18" s="230"/>
      <c r="C18" s="228"/>
      <c r="D18" s="228"/>
      <c r="E18" s="228"/>
      <c r="F18" s="228"/>
      <c r="G18" s="228"/>
      <c r="H18" s="228"/>
    </row>
    <row r="19" spans="2:8" ht="12.75">
      <c r="B19" s="231" t="s">
        <v>398</v>
      </c>
      <c r="C19" s="232">
        <f aca="true" t="shared" si="2" ref="C19:H19">SUM(C20:C27)</f>
        <v>0</v>
      </c>
      <c r="D19" s="232">
        <f t="shared" si="2"/>
        <v>36134837.28</v>
      </c>
      <c r="E19" s="232">
        <f t="shared" si="2"/>
        <v>36134837.28</v>
      </c>
      <c r="F19" s="232">
        <f t="shared" si="2"/>
        <v>36081300</v>
      </c>
      <c r="G19" s="232">
        <f t="shared" si="2"/>
        <v>29621997.36</v>
      </c>
      <c r="H19" s="232">
        <f t="shared" si="2"/>
        <v>53537.28000000119</v>
      </c>
    </row>
    <row r="20" spans="2:8" ht="12.75">
      <c r="B20" s="225" t="s">
        <v>396</v>
      </c>
      <c r="C20" s="226">
        <v>0</v>
      </c>
      <c r="D20" s="226">
        <v>0</v>
      </c>
      <c r="E20" s="226">
        <f>C20+D20</f>
        <v>0</v>
      </c>
      <c r="F20" s="226">
        <v>0</v>
      </c>
      <c r="G20" s="226">
        <v>0</v>
      </c>
      <c r="H20" s="227">
        <f>E20-F20</f>
        <v>0</v>
      </c>
    </row>
    <row r="21" spans="2:8" ht="12.75">
      <c r="B21" s="225" t="s">
        <v>397</v>
      </c>
      <c r="C21" s="226">
        <v>0</v>
      </c>
      <c r="D21" s="226">
        <v>36134837.28</v>
      </c>
      <c r="E21" s="226">
        <f>C21+D21</f>
        <v>36134837.28</v>
      </c>
      <c r="F21" s="226">
        <v>36081300</v>
      </c>
      <c r="G21" s="226">
        <v>29621997.36</v>
      </c>
      <c r="H21" s="227">
        <f>E21-F21</f>
        <v>53537.28000000119</v>
      </c>
    </row>
    <row r="22" spans="2:8" ht="12.75">
      <c r="B22" s="225"/>
      <c r="C22" s="226"/>
      <c r="D22" s="226"/>
      <c r="E22" s="226"/>
      <c r="F22" s="226"/>
      <c r="G22" s="226"/>
      <c r="H22" s="227">
        <f aca="true" t="shared" si="3" ref="H22:H28">E22-F22</f>
        <v>0</v>
      </c>
    </row>
    <row r="23" spans="2:8" ht="12.75">
      <c r="B23" s="225"/>
      <c r="C23" s="226"/>
      <c r="D23" s="226"/>
      <c r="E23" s="226"/>
      <c r="F23" s="226"/>
      <c r="G23" s="226"/>
      <c r="H23" s="227">
        <f t="shared" si="3"/>
        <v>0</v>
      </c>
    </row>
    <row r="24" spans="2:8" ht="12.75">
      <c r="B24" s="225"/>
      <c r="C24" s="228"/>
      <c r="D24" s="228"/>
      <c r="E24" s="228"/>
      <c r="F24" s="228"/>
      <c r="G24" s="228"/>
      <c r="H24" s="227">
        <f t="shared" si="3"/>
        <v>0</v>
      </c>
    </row>
    <row r="25" spans="2:8" ht="12.75">
      <c r="B25" s="225"/>
      <c r="C25" s="228"/>
      <c r="D25" s="228"/>
      <c r="E25" s="228"/>
      <c r="F25" s="228"/>
      <c r="G25" s="228"/>
      <c r="H25" s="227">
        <f t="shared" si="3"/>
        <v>0</v>
      </c>
    </row>
    <row r="26" spans="2:8" ht="12.75">
      <c r="B26" s="225"/>
      <c r="C26" s="228"/>
      <c r="D26" s="228"/>
      <c r="E26" s="228"/>
      <c r="F26" s="228"/>
      <c r="G26" s="228"/>
      <c r="H26" s="227">
        <f t="shared" si="3"/>
        <v>0</v>
      </c>
    </row>
    <row r="27" spans="2:8" ht="12.75">
      <c r="B27" s="225"/>
      <c r="C27" s="228"/>
      <c r="D27" s="228"/>
      <c r="E27" s="228"/>
      <c r="F27" s="228"/>
      <c r="G27" s="228"/>
      <c r="H27" s="227">
        <f t="shared" si="3"/>
        <v>0</v>
      </c>
    </row>
    <row r="28" spans="2:8" ht="12.75">
      <c r="B28" s="230"/>
      <c r="C28" s="228"/>
      <c r="D28" s="228"/>
      <c r="E28" s="228"/>
      <c r="F28" s="228"/>
      <c r="G28" s="228"/>
      <c r="H28" s="227">
        <f t="shared" si="3"/>
        <v>0</v>
      </c>
    </row>
    <row r="29" spans="2:8" ht="12.75">
      <c r="B29" s="223" t="s">
        <v>393</v>
      </c>
      <c r="C29" s="233">
        <f aca="true" t="shared" si="4" ref="C29:H29">C9+C19</f>
        <v>114574614.27</v>
      </c>
      <c r="D29" s="233">
        <f t="shared" si="4"/>
        <v>60640433.99</v>
      </c>
      <c r="E29" s="233">
        <f t="shared" si="4"/>
        <v>175215048.26</v>
      </c>
      <c r="F29" s="233">
        <f t="shared" si="4"/>
        <v>166733750.13</v>
      </c>
      <c r="G29" s="233">
        <f t="shared" si="4"/>
        <v>154317105.69</v>
      </c>
      <c r="H29" s="233">
        <f t="shared" si="4"/>
        <v>8481298.129999995</v>
      </c>
    </row>
    <row r="30" spans="2:8" ht="13.5" thickBot="1">
      <c r="B30" s="234"/>
      <c r="C30" s="235"/>
      <c r="D30" s="235"/>
      <c r="E30" s="235"/>
      <c r="F30" s="235"/>
      <c r="G30" s="235"/>
      <c r="H30" s="235"/>
    </row>
    <row r="36" spans="2:8" ht="12.75">
      <c r="B36" s="208" t="s">
        <v>450</v>
      </c>
      <c r="C36" s="208"/>
      <c r="E36" s="208" t="s">
        <v>451</v>
      </c>
      <c r="F36" s="208"/>
      <c r="G36" s="208"/>
      <c r="H36" s="208"/>
    </row>
    <row r="37" spans="2:8" ht="12.75">
      <c r="B37" s="208" t="s">
        <v>452</v>
      </c>
      <c r="C37" s="208"/>
      <c r="E37" s="208" t="s">
        <v>453</v>
      </c>
      <c r="F37" s="208"/>
      <c r="G37" s="208"/>
      <c r="H37" s="208"/>
    </row>
  </sheetData>
  <sheetProtection/>
  <mergeCells count="12">
    <mergeCell ref="B36:C36"/>
    <mergeCell ref="E36:H36"/>
    <mergeCell ref="B37:C37"/>
    <mergeCell ref="E37:H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64" sqref="D6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18" t="s">
        <v>120</v>
      </c>
      <c r="B2" s="119"/>
      <c r="C2" s="119"/>
      <c r="D2" s="119"/>
      <c r="E2" s="119"/>
      <c r="F2" s="119"/>
      <c r="G2" s="159"/>
    </row>
    <row r="3" spans="1:7" ht="12.75">
      <c r="A3" s="143" t="s">
        <v>312</v>
      </c>
      <c r="B3" s="144"/>
      <c r="C3" s="144"/>
      <c r="D3" s="144"/>
      <c r="E3" s="144"/>
      <c r="F3" s="144"/>
      <c r="G3" s="160"/>
    </row>
    <row r="4" spans="1:7" ht="12.75">
      <c r="A4" s="143" t="s">
        <v>399</v>
      </c>
      <c r="B4" s="144"/>
      <c r="C4" s="144"/>
      <c r="D4" s="144"/>
      <c r="E4" s="144"/>
      <c r="F4" s="144"/>
      <c r="G4" s="160"/>
    </row>
    <row r="5" spans="1:7" ht="12.75">
      <c r="A5" s="143" t="s">
        <v>434</v>
      </c>
      <c r="B5" s="144"/>
      <c r="C5" s="144"/>
      <c r="D5" s="144"/>
      <c r="E5" s="144"/>
      <c r="F5" s="144"/>
      <c r="G5" s="160"/>
    </row>
    <row r="6" spans="1:7" ht="13.5" thickBot="1">
      <c r="A6" s="146" t="s">
        <v>1</v>
      </c>
      <c r="B6" s="147"/>
      <c r="C6" s="147"/>
      <c r="D6" s="147"/>
      <c r="E6" s="147"/>
      <c r="F6" s="147"/>
      <c r="G6" s="161"/>
    </row>
    <row r="7" spans="1:7" ht="15.75" customHeight="1">
      <c r="A7" s="118" t="s">
        <v>2</v>
      </c>
      <c r="B7" s="162" t="s">
        <v>314</v>
      </c>
      <c r="C7" s="163"/>
      <c r="D7" s="163"/>
      <c r="E7" s="163"/>
      <c r="F7" s="164"/>
      <c r="G7" s="151" t="s">
        <v>315</v>
      </c>
    </row>
    <row r="8" spans="1:7" ht="15.75" customHeight="1" thickBot="1">
      <c r="A8" s="143"/>
      <c r="B8" s="124"/>
      <c r="C8" s="125"/>
      <c r="D8" s="125"/>
      <c r="E8" s="125"/>
      <c r="F8" s="126"/>
      <c r="G8" s="165"/>
    </row>
    <row r="9" spans="1:7" ht="26.25" thickBot="1">
      <c r="A9" s="146"/>
      <c r="B9" s="92" t="s">
        <v>205</v>
      </c>
      <c r="C9" s="93" t="s">
        <v>316</v>
      </c>
      <c r="D9" s="93" t="s">
        <v>317</v>
      </c>
      <c r="E9" s="93" t="s">
        <v>203</v>
      </c>
      <c r="F9" s="93" t="s">
        <v>222</v>
      </c>
      <c r="G9" s="152"/>
    </row>
    <row r="10" spans="1:7" ht="12.75">
      <c r="A10" s="83"/>
      <c r="B10" s="84"/>
      <c r="C10" s="84"/>
      <c r="D10" s="84"/>
      <c r="E10" s="84"/>
      <c r="F10" s="84"/>
      <c r="G10" s="84"/>
    </row>
    <row r="11" spans="1:7" ht="12.75">
      <c r="A11" s="85" t="s">
        <v>400</v>
      </c>
      <c r="B11" s="76">
        <f aca="true" t="shared" si="0" ref="B11:G11">B12+B22+B31+B42</f>
        <v>114574614.27</v>
      </c>
      <c r="C11" s="76">
        <f t="shared" si="0"/>
        <v>24505596.71</v>
      </c>
      <c r="D11" s="76">
        <f t="shared" si="0"/>
        <v>139080210.98</v>
      </c>
      <c r="E11" s="76">
        <f t="shared" si="0"/>
        <v>130652450.13</v>
      </c>
      <c r="F11" s="76">
        <f t="shared" si="0"/>
        <v>124695108.33</v>
      </c>
      <c r="G11" s="76">
        <f t="shared" si="0"/>
        <v>8427760.849999994</v>
      </c>
    </row>
    <row r="12" spans="1:7" ht="12.75">
      <c r="A12" s="85" t="s">
        <v>401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86" t="s">
        <v>402</v>
      </c>
      <c r="B13" s="71"/>
      <c r="C13" s="71"/>
      <c r="D13" s="71">
        <f>B13+C13</f>
        <v>0</v>
      </c>
      <c r="E13" s="71"/>
      <c r="F13" s="71"/>
      <c r="G13" s="71">
        <f aca="true" t="shared" si="1" ref="G13:G20">D13-E13</f>
        <v>0</v>
      </c>
    </row>
    <row r="14" spans="1:7" ht="12.75">
      <c r="A14" s="86" t="s">
        <v>403</v>
      </c>
      <c r="B14" s="71"/>
      <c r="C14" s="71"/>
      <c r="D14" s="71">
        <f aca="true" t="shared" si="2" ref="D14:D20">B14+C14</f>
        <v>0</v>
      </c>
      <c r="E14" s="71"/>
      <c r="F14" s="71"/>
      <c r="G14" s="71">
        <f t="shared" si="1"/>
        <v>0</v>
      </c>
    </row>
    <row r="15" spans="1:7" ht="12.75">
      <c r="A15" s="86" t="s">
        <v>404</v>
      </c>
      <c r="B15" s="71"/>
      <c r="C15" s="71"/>
      <c r="D15" s="71">
        <f t="shared" si="2"/>
        <v>0</v>
      </c>
      <c r="E15" s="71"/>
      <c r="F15" s="71"/>
      <c r="G15" s="71">
        <f t="shared" si="1"/>
        <v>0</v>
      </c>
    </row>
    <row r="16" spans="1:7" ht="12.75">
      <c r="A16" s="86" t="s">
        <v>405</v>
      </c>
      <c r="B16" s="71"/>
      <c r="C16" s="71"/>
      <c r="D16" s="71">
        <f t="shared" si="2"/>
        <v>0</v>
      </c>
      <c r="E16" s="71"/>
      <c r="F16" s="71"/>
      <c r="G16" s="71">
        <f t="shared" si="1"/>
        <v>0</v>
      </c>
    </row>
    <row r="17" spans="1:7" ht="12.75">
      <c r="A17" s="86" t="s">
        <v>406</v>
      </c>
      <c r="B17" s="71"/>
      <c r="C17" s="71"/>
      <c r="D17" s="71">
        <f t="shared" si="2"/>
        <v>0</v>
      </c>
      <c r="E17" s="71"/>
      <c r="F17" s="71"/>
      <c r="G17" s="71">
        <f t="shared" si="1"/>
        <v>0</v>
      </c>
    </row>
    <row r="18" spans="1:7" ht="12.75">
      <c r="A18" s="86" t="s">
        <v>407</v>
      </c>
      <c r="B18" s="71"/>
      <c r="C18" s="71"/>
      <c r="D18" s="71">
        <f t="shared" si="2"/>
        <v>0</v>
      </c>
      <c r="E18" s="71"/>
      <c r="F18" s="71"/>
      <c r="G18" s="71">
        <f t="shared" si="1"/>
        <v>0</v>
      </c>
    </row>
    <row r="19" spans="1:7" ht="12.75">
      <c r="A19" s="86" t="s">
        <v>408</v>
      </c>
      <c r="B19" s="71"/>
      <c r="C19" s="71"/>
      <c r="D19" s="71">
        <f t="shared" si="2"/>
        <v>0</v>
      </c>
      <c r="E19" s="71"/>
      <c r="F19" s="71"/>
      <c r="G19" s="71">
        <f t="shared" si="1"/>
        <v>0</v>
      </c>
    </row>
    <row r="20" spans="1:7" ht="12.75">
      <c r="A20" s="86" t="s">
        <v>409</v>
      </c>
      <c r="B20" s="71"/>
      <c r="C20" s="71"/>
      <c r="D20" s="71">
        <f t="shared" si="2"/>
        <v>0</v>
      </c>
      <c r="E20" s="71"/>
      <c r="F20" s="71"/>
      <c r="G20" s="71">
        <f t="shared" si="1"/>
        <v>0</v>
      </c>
    </row>
    <row r="21" spans="1:7" ht="12.75">
      <c r="A21" s="87"/>
      <c r="B21" s="71"/>
      <c r="C21" s="71"/>
      <c r="D21" s="71"/>
      <c r="E21" s="71"/>
      <c r="F21" s="71"/>
      <c r="G21" s="71"/>
    </row>
    <row r="22" spans="1:7" ht="12.75">
      <c r="A22" s="85" t="s">
        <v>410</v>
      </c>
      <c r="B22" s="76">
        <f>SUM(B23:B29)</f>
        <v>114574614.27</v>
      </c>
      <c r="C22" s="76">
        <f>SUM(C23:C29)</f>
        <v>24505596.71</v>
      </c>
      <c r="D22" s="76">
        <f>SUM(D23:D29)</f>
        <v>139080210.98</v>
      </c>
      <c r="E22" s="76">
        <f>SUM(E23:E29)</f>
        <v>130652450.13</v>
      </c>
      <c r="F22" s="76">
        <f>SUM(F23:F29)</f>
        <v>124695108.33</v>
      </c>
      <c r="G22" s="76">
        <f aca="true" t="shared" si="3" ref="G22:G29">D22-E22</f>
        <v>8427760.849999994</v>
      </c>
    </row>
    <row r="23" spans="1:7" ht="12.75">
      <c r="A23" s="86" t="s">
        <v>411</v>
      </c>
      <c r="B23" s="71"/>
      <c r="C23" s="71"/>
      <c r="D23" s="71">
        <f>B23+C23</f>
        <v>0</v>
      </c>
      <c r="E23" s="71"/>
      <c r="F23" s="71"/>
      <c r="G23" s="71">
        <f t="shared" si="3"/>
        <v>0</v>
      </c>
    </row>
    <row r="24" spans="1:7" ht="12.75">
      <c r="A24" s="86" t="s">
        <v>412</v>
      </c>
      <c r="B24" s="71"/>
      <c r="C24" s="71"/>
      <c r="D24" s="71">
        <f aca="true" t="shared" si="4" ref="D24:D29">B24+C24</f>
        <v>0</v>
      </c>
      <c r="E24" s="71"/>
      <c r="F24" s="71"/>
      <c r="G24" s="71">
        <f t="shared" si="3"/>
        <v>0</v>
      </c>
    </row>
    <row r="25" spans="1:7" ht="12.75">
      <c r="A25" s="86" t="s">
        <v>413</v>
      </c>
      <c r="B25" s="71"/>
      <c r="C25" s="71"/>
      <c r="D25" s="71">
        <f t="shared" si="4"/>
        <v>0</v>
      </c>
      <c r="E25" s="71"/>
      <c r="F25" s="71"/>
      <c r="G25" s="71">
        <f t="shared" si="3"/>
        <v>0</v>
      </c>
    </row>
    <row r="26" spans="1:7" ht="12.75">
      <c r="A26" s="86" t="s">
        <v>414</v>
      </c>
      <c r="B26" s="71"/>
      <c r="C26" s="71"/>
      <c r="D26" s="71">
        <f t="shared" si="4"/>
        <v>0</v>
      </c>
      <c r="E26" s="71"/>
      <c r="F26" s="71"/>
      <c r="G26" s="71">
        <f t="shared" si="3"/>
        <v>0</v>
      </c>
    </row>
    <row r="27" spans="1:7" ht="12.75">
      <c r="A27" s="86" t="s">
        <v>415</v>
      </c>
      <c r="B27" s="71">
        <v>114574614.27</v>
      </c>
      <c r="C27" s="116">
        <v>24505596.71</v>
      </c>
      <c r="D27" s="71">
        <f t="shared" si="4"/>
        <v>139080210.98</v>
      </c>
      <c r="E27" s="71">
        <v>130652450.13</v>
      </c>
      <c r="F27" s="71">
        <v>124695108.33</v>
      </c>
      <c r="G27" s="71">
        <f t="shared" si="3"/>
        <v>8427760.849999994</v>
      </c>
    </row>
    <row r="28" spans="1:7" ht="12.75">
      <c r="A28" s="86" t="s">
        <v>416</v>
      </c>
      <c r="B28" s="71"/>
      <c r="C28" s="71"/>
      <c r="D28" s="71">
        <f t="shared" si="4"/>
        <v>0</v>
      </c>
      <c r="E28" s="71"/>
      <c r="F28" s="71"/>
      <c r="G28" s="71">
        <f t="shared" si="3"/>
        <v>0</v>
      </c>
    </row>
    <row r="29" spans="1:7" ht="12.75">
      <c r="A29" s="86" t="s">
        <v>417</v>
      </c>
      <c r="B29" s="71"/>
      <c r="C29" s="71"/>
      <c r="D29" s="71">
        <f t="shared" si="4"/>
        <v>0</v>
      </c>
      <c r="E29" s="71"/>
      <c r="F29" s="71"/>
      <c r="G29" s="71">
        <f t="shared" si="3"/>
        <v>0</v>
      </c>
    </row>
    <row r="30" spans="1:7" ht="12.75">
      <c r="A30" s="87"/>
      <c r="B30" s="71"/>
      <c r="C30" s="71"/>
      <c r="D30" s="71"/>
      <c r="E30" s="71"/>
      <c r="F30" s="71"/>
      <c r="G30" s="71"/>
    </row>
    <row r="31" spans="1:7" ht="12.75">
      <c r="A31" s="85" t="s">
        <v>418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86" t="s">
        <v>419</v>
      </c>
      <c r="B32" s="71"/>
      <c r="C32" s="71"/>
      <c r="D32" s="71">
        <f>B32+C32</f>
        <v>0</v>
      </c>
      <c r="E32" s="71"/>
      <c r="F32" s="71"/>
      <c r="G32" s="71">
        <f t="shared" si="5"/>
        <v>0</v>
      </c>
    </row>
    <row r="33" spans="1:7" ht="12.75">
      <c r="A33" s="86" t="s">
        <v>420</v>
      </c>
      <c r="B33" s="71"/>
      <c r="C33" s="71"/>
      <c r="D33" s="71">
        <f aca="true" t="shared" si="6" ref="D33:D40">B33+C33</f>
        <v>0</v>
      </c>
      <c r="E33" s="71"/>
      <c r="F33" s="71"/>
      <c r="G33" s="71">
        <f t="shared" si="5"/>
        <v>0</v>
      </c>
    </row>
    <row r="34" spans="1:7" ht="12.75">
      <c r="A34" s="86" t="s">
        <v>421</v>
      </c>
      <c r="B34" s="71"/>
      <c r="C34" s="71"/>
      <c r="D34" s="71">
        <f t="shared" si="6"/>
        <v>0</v>
      </c>
      <c r="E34" s="71"/>
      <c r="F34" s="71"/>
      <c r="G34" s="71">
        <f t="shared" si="5"/>
        <v>0</v>
      </c>
    </row>
    <row r="35" spans="1:7" ht="12.75">
      <c r="A35" s="86" t="s">
        <v>422</v>
      </c>
      <c r="B35" s="71"/>
      <c r="C35" s="71"/>
      <c r="D35" s="71">
        <f t="shared" si="6"/>
        <v>0</v>
      </c>
      <c r="E35" s="71"/>
      <c r="F35" s="71"/>
      <c r="G35" s="71">
        <f t="shared" si="5"/>
        <v>0</v>
      </c>
    </row>
    <row r="36" spans="1:7" ht="12.75">
      <c r="A36" s="86" t="s">
        <v>423</v>
      </c>
      <c r="B36" s="71"/>
      <c r="C36" s="71"/>
      <c r="D36" s="71">
        <f t="shared" si="6"/>
        <v>0</v>
      </c>
      <c r="E36" s="71"/>
      <c r="F36" s="71"/>
      <c r="G36" s="71">
        <f t="shared" si="5"/>
        <v>0</v>
      </c>
    </row>
    <row r="37" spans="1:7" ht="12.75">
      <c r="A37" s="86" t="s">
        <v>424</v>
      </c>
      <c r="B37" s="71"/>
      <c r="C37" s="71"/>
      <c r="D37" s="71">
        <f t="shared" si="6"/>
        <v>0</v>
      </c>
      <c r="E37" s="71"/>
      <c r="F37" s="71"/>
      <c r="G37" s="71">
        <f t="shared" si="5"/>
        <v>0</v>
      </c>
    </row>
    <row r="38" spans="1:7" ht="12.75">
      <c r="A38" s="86" t="s">
        <v>425</v>
      </c>
      <c r="B38" s="71"/>
      <c r="C38" s="71"/>
      <c r="D38" s="71">
        <f t="shared" si="6"/>
        <v>0</v>
      </c>
      <c r="E38" s="71"/>
      <c r="F38" s="71"/>
      <c r="G38" s="71">
        <f t="shared" si="5"/>
        <v>0</v>
      </c>
    </row>
    <row r="39" spans="1:7" ht="12.75">
      <c r="A39" s="86" t="s">
        <v>426</v>
      </c>
      <c r="B39" s="71"/>
      <c r="C39" s="71"/>
      <c r="D39" s="71">
        <f t="shared" si="6"/>
        <v>0</v>
      </c>
      <c r="E39" s="71"/>
      <c r="F39" s="71"/>
      <c r="G39" s="71">
        <f t="shared" si="5"/>
        <v>0</v>
      </c>
    </row>
    <row r="40" spans="1:7" ht="12.75">
      <c r="A40" s="86" t="s">
        <v>427</v>
      </c>
      <c r="B40" s="71"/>
      <c r="C40" s="71"/>
      <c r="D40" s="71">
        <f t="shared" si="6"/>
        <v>0</v>
      </c>
      <c r="E40" s="71"/>
      <c r="F40" s="71"/>
      <c r="G40" s="71">
        <f t="shared" si="5"/>
        <v>0</v>
      </c>
    </row>
    <row r="41" spans="1:7" ht="12.75">
      <c r="A41" s="87"/>
      <c r="B41" s="71"/>
      <c r="C41" s="71"/>
      <c r="D41" s="71"/>
      <c r="E41" s="71"/>
      <c r="F41" s="71"/>
      <c r="G41" s="71"/>
    </row>
    <row r="42" spans="1:7" ht="12.75">
      <c r="A42" s="85" t="s">
        <v>428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86" t="s">
        <v>429</v>
      </c>
      <c r="B43" s="71"/>
      <c r="C43" s="71"/>
      <c r="D43" s="71">
        <f>B43+C43</f>
        <v>0</v>
      </c>
      <c r="E43" s="71"/>
      <c r="F43" s="71"/>
      <c r="G43" s="71">
        <f>D43-E43</f>
        <v>0</v>
      </c>
    </row>
    <row r="44" spans="1:7" ht="25.5">
      <c r="A44" s="7" t="s">
        <v>430</v>
      </c>
      <c r="B44" s="71"/>
      <c r="C44" s="71"/>
      <c r="D44" s="71">
        <f>B44+C44</f>
        <v>0</v>
      </c>
      <c r="E44" s="71"/>
      <c r="F44" s="71"/>
      <c r="G44" s="71">
        <f>D44-E44</f>
        <v>0</v>
      </c>
    </row>
    <row r="45" spans="1:7" ht="12.75">
      <c r="A45" s="86" t="s">
        <v>431</v>
      </c>
      <c r="B45" s="71"/>
      <c r="C45" s="71"/>
      <c r="D45" s="71">
        <f>B45+C45</f>
        <v>0</v>
      </c>
      <c r="E45" s="71"/>
      <c r="F45" s="71"/>
      <c r="G45" s="71">
        <f>D45-E45</f>
        <v>0</v>
      </c>
    </row>
    <row r="46" spans="1:7" ht="12.75">
      <c r="A46" s="86" t="s">
        <v>432</v>
      </c>
      <c r="B46" s="71"/>
      <c r="C46" s="71"/>
      <c r="D46" s="71">
        <f>B46+C46</f>
        <v>0</v>
      </c>
      <c r="E46" s="71"/>
      <c r="F46" s="71"/>
      <c r="G46" s="71">
        <f>D46-E46</f>
        <v>0</v>
      </c>
    </row>
    <row r="47" spans="1:7" ht="12.75">
      <c r="A47" s="87"/>
      <c r="B47" s="71"/>
      <c r="C47" s="71"/>
      <c r="D47" s="71"/>
      <c r="E47" s="71"/>
      <c r="F47" s="71"/>
      <c r="G47" s="71"/>
    </row>
    <row r="48" spans="1:7" ht="12.75">
      <c r="A48" s="85" t="s">
        <v>433</v>
      </c>
      <c r="B48" s="76">
        <f>B49+B59+B68+B79</f>
        <v>0</v>
      </c>
      <c r="C48" s="76">
        <f>C49+C59+C68+C79</f>
        <v>36134837.28</v>
      </c>
      <c r="D48" s="76">
        <f>D49+D59+D68+D79</f>
        <v>36134837.28</v>
      </c>
      <c r="E48" s="76">
        <f>E49+E59+E68+E79</f>
        <v>36081300</v>
      </c>
      <c r="F48" s="76">
        <f>F49+F59+F68+F79</f>
        <v>29621997.36</v>
      </c>
      <c r="G48" s="76">
        <f aca="true" t="shared" si="7" ref="G48:G83">D48-E48</f>
        <v>53537.28000000119</v>
      </c>
    </row>
    <row r="49" spans="1:7" ht="12.75">
      <c r="A49" s="85" t="s">
        <v>401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86" t="s">
        <v>402</v>
      </c>
      <c r="B50" s="71"/>
      <c r="C50" s="71"/>
      <c r="D50" s="71">
        <f>B50+C50</f>
        <v>0</v>
      </c>
      <c r="E50" s="71"/>
      <c r="F50" s="71"/>
      <c r="G50" s="71">
        <f t="shared" si="7"/>
        <v>0</v>
      </c>
    </row>
    <row r="51" spans="1:7" ht="12.75">
      <c r="A51" s="86" t="s">
        <v>403</v>
      </c>
      <c r="B51" s="71"/>
      <c r="C51" s="71"/>
      <c r="D51" s="71">
        <f aca="true" t="shared" si="8" ref="D51:D57">B51+C51</f>
        <v>0</v>
      </c>
      <c r="E51" s="71"/>
      <c r="F51" s="71"/>
      <c r="G51" s="71">
        <f t="shared" si="7"/>
        <v>0</v>
      </c>
    </row>
    <row r="52" spans="1:7" ht="12.75">
      <c r="A52" s="86" t="s">
        <v>404</v>
      </c>
      <c r="B52" s="71"/>
      <c r="C52" s="71"/>
      <c r="D52" s="71">
        <f t="shared" si="8"/>
        <v>0</v>
      </c>
      <c r="E52" s="71"/>
      <c r="F52" s="71"/>
      <c r="G52" s="71">
        <f t="shared" si="7"/>
        <v>0</v>
      </c>
    </row>
    <row r="53" spans="1:7" ht="12.75">
      <c r="A53" s="86" t="s">
        <v>405</v>
      </c>
      <c r="B53" s="71"/>
      <c r="C53" s="71"/>
      <c r="D53" s="71">
        <f t="shared" si="8"/>
        <v>0</v>
      </c>
      <c r="E53" s="71"/>
      <c r="F53" s="71"/>
      <c r="G53" s="71">
        <f t="shared" si="7"/>
        <v>0</v>
      </c>
    </row>
    <row r="54" spans="1:7" ht="12.75">
      <c r="A54" s="86" t="s">
        <v>406</v>
      </c>
      <c r="B54" s="71"/>
      <c r="C54" s="71"/>
      <c r="D54" s="71">
        <f t="shared" si="8"/>
        <v>0</v>
      </c>
      <c r="E54" s="71"/>
      <c r="F54" s="71"/>
      <c r="G54" s="71">
        <f t="shared" si="7"/>
        <v>0</v>
      </c>
    </row>
    <row r="55" spans="1:7" ht="12.75">
      <c r="A55" s="86" t="s">
        <v>407</v>
      </c>
      <c r="B55" s="71"/>
      <c r="C55" s="71"/>
      <c r="D55" s="71">
        <f t="shared" si="8"/>
        <v>0</v>
      </c>
      <c r="E55" s="71"/>
      <c r="F55" s="71"/>
      <c r="G55" s="71">
        <f t="shared" si="7"/>
        <v>0</v>
      </c>
    </row>
    <row r="56" spans="1:7" ht="12.75">
      <c r="A56" s="86" t="s">
        <v>408</v>
      </c>
      <c r="B56" s="71"/>
      <c r="C56" s="71"/>
      <c r="D56" s="71">
        <f t="shared" si="8"/>
        <v>0</v>
      </c>
      <c r="E56" s="71"/>
      <c r="F56" s="71"/>
      <c r="G56" s="71">
        <f t="shared" si="7"/>
        <v>0</v>
      </c>
    </row>
    <row r="57" spans="1:7" ht="12.75">
      <c r="A57" s="86" t="s">
        <v>409</v>
      </c>
      <c r="B57" s="71"/>
      <c r="C57" s="71"/>
      <c r="D57" s="71">
        <f t="shared" si="8"/>
        <v>0</v>
      </c>
      <c r="E57" s="71"/>
      <c r="F57" s="71"/>
      <c r="G57" s="71">
        <f t="shared" si="7"/>
        <v>0</v>
      </c>
    </row>
    <row r="58" spans="1:7" ht="12.75">
      <c r="A58" s="87"/>
      <c r="B58" s="71"/>
      <c r="C58" s="71"/>
      <c r="D58" s="71"/>
      <c r="E58" s="71"/>
      <c r="F58" s="71"/>
      <c r="G58" s="71"/>
    </row>
    <row r="59" spans="1:7" ht="12.75">
      <c r="A59" s="85" t="s">
        <v>410</v>
      </c>
      <c r="B59" s="76">
        <f>SUM(B60:B66)</f>
        <v>0</v>
      </c>
      <c r="C59" s="76">
        <f>SUM(C60:C66)</f>
        <v>36134837.28</v>
      </c>
      <c r="D59" s="76">
        <f>SUM(D60:D66)</f>
        <v>36134837.28</v>
      </c>
      <c r="E59" s="76">
        <f>SUM(E60:E66)</f>
        <v>36081300</v>
      </c>
      <c r="F59" s="76">
        <f>SUM(F60:F66)</f>
        <v>29621997.36</v>
      </c>
      <c r="G59" s="76">
        <f t="shared" si="7"/>
        <v>53537.28000000119</v>
      </c>
    </row>
    <row r="60" spans="1:7" ht="12.75">
      <c r="A60" s="86" t="s">
        <v>411</v>
      </c>
      <c r="B60" s="71"/>
      <c r="C60" s="71"/>
      <c r="D60" s="71">
        <f>B60+C60</f>
        <v>0</v>
      </c>
      <c r="E60" s="71"/>
      <c r="F60" s="71"/>
      <c r="G60" s="71">
        <f t="shared" si="7"/>
        <v>0</v>
      </c>
    </row>
    <row r="61" spans="1:7" ht="12.75">
      <c r="A61" s="86" t="s">
        <v>412</v>
      </c>
      <c r="B61" s="71"/>
      <c r="C61" s="71"/>
      <c r="D61" s="71">
        <f aca="true" t="shared" si="9" ref="D61:D66">B61+C61</f>
        <v>0</v>
      </c>
      <c r="E61" s="71"/>
      <c r="F61" s="71"/>
      <c r="G61" s="71">
        <f t="shared" si="7"/>
        <v>0</v>
      </c>
    </row>
    <row r="62" spans="1:7" ht="12.75">
      <c r="A62" s="86" t="s">
        <v>413</v>
      </c>
      <c r="B62" s="71"/>
      <c r="C62" s="71"/>
      <c r="D62" s="71">
        <f t="shared" si="9"/>
        <v>0</v>
      </c>
      <c r="E62" s="71"/>
      <c r="F62" s="71"/>
      <c r="G62" s="71">
        <f t="shared" si="7"/>
        <v>0</v>
      </c>
    </row>
    <row r="63" spans="1:7" ht="12.75">
      <c r="A63" s="86" t="s">
        <v>414</v>
      </c>
      <c r="B63" s="71"/>
      <c r="C63" s="71"/>
      <c r="D63" s="71">
        <f t="shared" si="9"/>
        <v>0</v>
      </c>
      <c r="E63" s="71"/>
      <c r="F63" s="71"/>
      <c r="G63" s="71">
        <f t="shared" si="7"/>
        <v>0</v>
      </c>
    </row>
    <row r="64" spans="1:7" ht="12.75">
      <c r="A64" s="86" t="s">
        <v>415</v>
      </c>
      <c r="B64" s="71">
        <v>0</v>
      </c>
      <c r="C64" s="71">
        <v>36134837.28</v>
      </c>
      <c r="D64" s="71">
        <f t="shared" si="9"/>
        <v>36134837.28</v>
      </c>
      <c r="E64" s="71">
        <v>36081300</v>
      </c>
      <c r="F64" s="71">
        <v>29621997.36</v>
      </c>
      <c r="G64" s="71">
        <f t="shared" si="7"/>
        <v>53537.28000000119</v>
      </c>
    </row>
    <row r="65" spans="1:7" ht="12.75">
      <c r="A65" s="86" t="s">
        <v>416</v>
      </c>
      <c r="B65" s="71"/>
      <c r="C65" s="71"/>
      <c r="D65" s="71">
        <f t="shared" si="9"/>
        <v>0</v>
      </c>
      <c r="E65" s="71"/>
      <c r="F65" s="71"/>
      <c r="G65" s="71">
        <f t="shared" si="7"/>
        <v>0</v>
      </c>
    </row>
    <row r="66" spans="1:7" ht="12.75">
      <c r="A66" s="86" t="s">
        <v>417</v>
      </c>
      <c r="B66" s="71"/>
      <c r="C66" s="71"/>
      <c r="D66" s="71">
        <f t="shared" si="9"/>
        <v>0</v>
      </c>
      <c r="E66" s="71"/>
      <c r="F66" s="71"/>
      <c r="G66" s="71">
        <f t="shared" si="7"/>
        <v>0</v>
      </c>
    </row>
    <row r="67" spans="1:7" ht="12.75">
      <c r="A67" s="87"/>
      <c r="B67" s="71"/>
      <c r="C67" s="71"/>
      <c r="D67" s="71"/>
      <c r="E67" s="71"/>
      <c r="F67" s="71"/>
      <c r="G67" s="71"/>
    </row>
    <row r="68" spans="1:7" ht="12.75">
      <c r="A68" s="85" t="s">
        <v>418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86" t="s">
        <v>419</v>
      </c>
      <c r="B69" s="71"/>
      <c r="C69" s="71"/>
      <c r="D69" s="71">
        <f>B69+C69</f>
        <v>0</v>
      </c>
      <c r="E69" s="71"/>
      <c r="F69" s="71"/>
      <c r="G69" s="71">
        <f t="shared" si="7"/>
        <v>0</v>
      </c>
    </row>
    <row r="70" spans="1:7" ht="12.75">
      <c r="A70" s="86" t="s">
        <v>420</v>
      </c>
      <c r="B70" s="71"/>
      <c r="C70" s="71"/>
      <c r="D70" s="71">
        <f aca="true" t="shared" si="10" ref="D70:D77">B70+C70</f>
        <v>0</v>
      </c>
      <c r="E70" s="71"/>
      <c r="F70" s="71"/>
      <c r="G70" s="71">
        <f t="shared" si="7"/>
        <v>0</v>
      </c>
    </row>
    <row r="71" spans="1:7" ht="12.75">
      <c r="A71" s="86" t="s">
        <v>421</v>
      </c>
      <c r="B71" s="71"/>
      <c r="C71" s="71"/>
      <c r="D71" s="71">
        <f t="shared" si="10"/>
        <v>0</v>
      </c>
      <c r="E71" s="71"/>
      <c r="F71" s="71"/>
      <c r="G71" s="71">
        <f t="shared" si="7"/>
        <v>0</v>
      </c>
    </row>
    <row r="72" spans="1:7" ht="12.75">
      <c r="A72" s="86" t="s">
        <v>422</v>
      </c>
      <c r="B72" s="71"/>
      <c r="C72" s="71"/>
      <c r="D72" s="71">
        <f t="shared" si="10"/>
        <v>0</v>
      </c>
      <c r="E72" s="71"/>
      <c r="F72" s="71"/>
      <c r="G72" s="71">
        <f t="shared" si="7"/>
        <v>0</v>
      </c>
    </row>
    <row r="73" spans="1:7" ht="12.75">
      <c r="A73" s="86" t="s">
        <v>423</v>
      </c>
      <c r="B73" s="71"/>
      <c r="C73" s="71"/>
      <c r="D73" s="71">
        <f t="shared" si="10"/>
        <v>0</v>
      </c>
      <c r="E73" s="71"/>
      <c r="F73" s="71"/>
      <c r="G73" s="71">
        <f t="shared" si="7"/>
        <v>0</v>
      </c>
    </row>
    <row r="74" spans="1:7" ht="12.75">
      <c r="A74" s="86" t="s">
        <v>424</v>
      </c>
      <c r="B74" s="71"/>
      <c r="C74" s="71"/>
      <c r="D74" s="71">
        <f t="shared" si="10"/>
        <v>0</v>
      </c>
      <c r="E74" s="71"/>
      <c r="F74" s="71"/>
      <c r="G74" s="71">
        <f t="shared" si="7"/>
        <v>0</v>
      </c>
    </row>
    <row r="75" spans="1:7" ht="12.75">
      <c r="A75" s="86" t="s">
        <v>425</v>
      </c>
      <c r="B75" s="71"/>
      <c r="C75" s="71"/>
      <c r="D75" s="71">
        <f t="shared" si="10"/>
        <v>0</v>
      </c>
      <c r="E75" s="71"/>
      <c r="F75" s="71"/>
      <c r="G75" s="71">
        <f t="shared" si="7"/>
        <v>0</v>
      </c>
    </row>
    <row r="76" spans="1:7" ht="12.75">
      <c r="A76" s="86" t="s">
        <v>426</v>
      </c>
      <c r="B76" s="71"/>
      <c r="C76" s="71"/>
      <c r="D76" s="71">
        <f t="shared" si="10"/>
        <v>0</v>
      </c>
      <c r="E76" s="71"/>
      <c r="F76" s="71"/>
      <c r="G76" s="71">
        <f t="shared" si="7"/>
        <v>0</v>
      </c>
    </row>
    <row r="77" spans="1:7" ht="12.75">
      <c r="A77" s="88" t="s">
        <v>427</v>
      </c>
      <c r="B77" s="78"/>
      <c r="C77" s="78"/>
      <c r="D77" s="78">
        <f t="shared" si="10"/>
        <v>0</v>
      </c>
      <c r="E77" s="78"/>
      <c r="F77" s="78"/>
      <c r="G77" s="78">
        <f t="shared" si="7"/>
        <v>0</v>
      </c>
    </row>
    <row r="78" spans="1:7" ht="12.75">
      <c r="A78" s="87"/>
      <c r="B78" s="71"/>
      <c r="C78" s="71"/>
      <c r="D78" s="71"/>
      <c r="E78" s="71"/>
      <c r="F78" s="71"/>
      <c r="G78" s="71"/>
    </row>
    <row r="79" spans="1:7" ht="12.75">
      <c r="A79" s="85" t="s">
        <v>428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86" t="s">
        <v>429</v>
      </c>
      <c r="B80" s="71"/>
      <c r="C80" s="71"/>
      <c r="D80" s="71">
        <f>B80+C80</f>
        <v>0</v>
      </c>
      <c r="E80" s="71"/>
      <c r="F80" s="71"/>
      <c r="G80" s="71">
        <f t="shared" si="7"/>
        <v>0</v>
      </c>
    </row>
    <row r="81" spans="1:7" ht="25.5">
      <c r="A81" s="7" t="s">
        <v>430</v>
      </c>
      <c r="B81" s="71"/>
      <c r="C81" s="71"/>
      <c r="D81" s="71">
        <f>B81+C81</f>
        <v>0</v>
      </c>
      <c r="E81" s="71"/>
      <c r="F81" s="71"/>
      <c r="G81" s="71">
        <f t="shared" si="7"/>
        <v>0</v>
      </c>
    </row>
    <row r="82" spans="1:7" ht="12.75">
      <c r="A82" s="86" t="s">
        <v>431</v>
      </c>
      <c r="B82" s="71"/>
      <c r="C82" s="71"/>
      <c r="D82" s="71">
        <f>B82+C82</f>
        <v>0</v>
      </c>
      <c r="E82" s="71"/>
      <c r="F82" s="71"/>
      <c r="G82" s="71">
        <f t="shared" si="7"/>
        <v>0</v>
      </c>
    </row>
    <row r="83" spans="1:7" ht="12.75">
      <c r="A83" s="86" t="s">
        <v>432</v>
      </c>
      <c r="B83" s="71"/>
      <c r="C83" s="71"/>
      <c r="D83" s="71">
        <f>B83+C83</f>
        <v>0</v>
      </c>
      <c r="E83" s="71"/>
      <c r="F83" s="71"/>
      <c r="G83" s="71">
        <f t="shared" si="7"/>
        <v>0</v>
      </c>
    </row>
    <row r="84" spans="1:7" ht="12.75">
      <c r="A84" s="87"/>
      <c r="B84" s="71"/>
      <c r="C84" s="71"/>
      <c r="D84" s="71"/>
      <c r="E84" s="71"/>
      <c r="F84" s="71"/>
      <c r="G84" s="71"/>
    </row>
    <row r="85" spans="1:7" ht="12.75">
      <c r="A85" s="85" t="s">
        <v>393</v>
      </c>
      <c r="B85" s="76">
        <f aca="true" t="shared" si="11" ref="B85:G85">B11+B48</f>
        <v>114574614.27</v>
      </c>
      <c r="C85" s="76">
        <f t="shared" si="11"/>
        <v>60640433.99</v>
      </c>
      <c r="D85" s="76">
        <f t="shared" si="11"/>
        <v>175215048.26</v>
      </c>
      <c r="E85" s="76">
        <f t="shared" si="11"/>
        <v>166733750.13</v>
      </c>
      <c r="F85" s="76">
        <f t="shared" si="11"/>
        <v>154317105.69</v>
      </c>
      <c r="G85" s="76">
        <f t="shared" si="11"/>
        <v>8481298.129999995</v>
      </c>
    </row>
    <row r="86" spans="1:7" ht="13.5" thickBot="1">
      <c r="A86" s="90"/>
      <c r="B86" s="91"/>
      <c r="C86" s="91"/>
      <c r="D86" s="91"/>
      <c r="E86" s="91"/>
      <c r="F86" s="91"/>
      <c r="G86" s="91"/>
    </row>
    <row r="94" spans="1:7" ht="12.75">
      <c r="A94" s="117" t="s">
        <v>450</v>
      </c>
      <c r="B94" s="117"/>
      <c r="D94" s="117" t="s">
        <v>451</v>
      </c>
      <c r="E94" s="117"/>
      <c r="F94" s="117"/>
      <c r="G94" s="117"/>
    </row>
    <row r="95" spans="1:7" ht="12.75">
      <c r="A95" s="117" t="s">
        <v>452</v>
      </c>
      <c r="B95" s="117"/>
      <c r="D95" s="117" t="s">
        <v>453</v>
      </c>
      <c r="E95" s="117"/>
      <c r="F95" s="117"/>
      <c r="G95" s="117"/>
    </row>
  </sheetData>
  <sheetProtection/>
  <mergeCells count="12">
    <mergeCell ref="A94:B94"/>
    <mergeCell ref="D94:G94"/>
    <mergeCell ref="A95:B95"/>
    <mergeCell ref="D95:G95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20" sqref="D20"/>
    </sheetView>
  </sheetViews>
  <sheetFormatPr defaultColWidth="11.00390625" defaultRowHeight="15"/>
  <cols>
    <col min="1" max="1" width="11.00390625" style="166" hidden="1" customWidth="1"/>
    <col min="2" max="2" width="42.8515625" style="166" customWidth="1"/>
    <col min="3" max="3" width="15.7109375" style="166" customWidth="1"/>
    <col min="4" max="4" width="15.00390625" style="166" customWidth="1"/>
    <col min="5" max="5" width="13.28125" style="166" customWidth="1"/>
    <col min="6" max="6" width="13.7109375" style="166" customWidth="1"/>
    <col min="7" max="7" width="13.28125" style="166" customWidth="1"/>
    <col min="8" max="8" width="14.28125" style="166" customWidth="1"/>
    <col min="9" max="16384" width="11.00390625" style="166" customWidth="1"/>
  </cols>
  <sheetData>
    <row r="1" ht="13.5" thickBot="1"/>
    <row r="2" spans="2:8" ht="12.75">
      <c r="B2" s="167" t="s">
        <v>120</v>
      </c>
      <c r="C2" s="168"/>
      <c r="D2" s="168"/>
      <c r="E2" s="168"/>
      <c r="F2" s="168"/>
      <c r="G2" s="168"/>
      <c r="H2" s="169"/>
    </row>
    <row r="3" spans="2:8" ht="12.75">
      <c r="B3" s="170" t="s">
        <v>312</v>
      </c>
      <c r="C3" s="171"/>
      <c r="D3" s="171"/>
      <c r="E3" s="171"/>
      <c r="F3" s="171"/>
      <c r="G3" s="171"/>
      <c r="H3" s="172"/>
    </row>
    <row r="4" spans="2:8" ht="12.75">
      <c r="B4" s="170" t="s">
        <v>435</v>
      </c>
      <c r="C4" s="171"/>
      <c r="D4" s="171"/>
      <c r="E4" s="171"/>
      <c r="F4" s="171"/>
      <c r="G4" s="171"/>
      <c r="H4" s="172"/>
    </row>
    <row r="5" spans="2:8" ht="12.75">
      <c r="B5" s="170" t="s">
        <v>454</v>
      </c>
      <c r="C5" s="171"/>
      <c r="D5" s="171"/>
      <c r="E5" s="171"/>
      <c r="F5" s="171"/>
      <c r="G5" s="171"/>
      <c r="H5" s="172"/>
    </row>
    <row r="6" spans="2:8" ht="13.5" thickBot="1">
      <c r="B6" s="173" t="s">
        <v>1</v>
      </c>
      <c r="C6" s="174"/>
      <c r="D6" s="174"/>
      <c r="E6" s="174"/>
      <c r="F6" s="174"/>
      <c r="G6" s="174"/>
      <c r="H6" s="175"/>
    </row>
    <row r="7" spans="2:8" ht="13.5" thickBot="1">
      <c r="B7" s="177" t="s">
        <v>2</v>
      </c>
      <c r="C7" s="219" t="s">
        <v>314</v>
      </c>
      <c r="D7" s="220"/>
      <c r="E7" s="220"/>
      <c r="F7" s="220"/>
      <c r="G7" s="221"/>
      <c r="H7" s="218" t="s">
        <v>315</v>
      </c>
    </row>
    <row r="8" spans="2:8" ht="26.25" thickBot="1">
      <c r="B8" s="183"/>
      <c r="C8" s="182" t="s">
        <v>205</v>
      </c>
      <c r="D8" s="182" t="s">
        <v>316</v>
      </c>
      <c r="E8" s="182" t="s">
        <v>317</v>
      </c>
      <c r="F8" s="182" t="s">
        <v>436</v>
      </c>
      <c r="G8" s="182" t="s">
        <v>222</v>
      </c>
      <c r="H8" s="222"/>
    </row>
    <row r="9" spans="2:8" ht="12.75">
      <c r="B9" s="236" t="s">
        <v>437</v>
      </c>
      <c r="C9" s="237">
        <f>C10+C11+C12+C15+C16+C19</f>
        <v>102886787.71</v>
      </c>
      <c r="D9" s="237">
        <f>D10+D11+D12+D15+D16+D19</f>
        <v>-5573873.99</v>
      </c>
      <c r="E9" s="237">
        <f>E10+E11+E12+E15+E16+E19</f>
        <v>97312913.72</v>
      </c>
      <c r="F9" s="237">
        <f>F10+F11+F12+F15+F16+F19</f>
        <v>97312913.72</v>
      </c>
      <c r="G9" s="237">
        <f>G10+G11+G12+G15+G16+G19</f>
        <v>95142116.34</v>
      </c>
      <c r="H9" s="238">
        <f>E9-F9</f>
        <v>0</v>
      </c>
    </row>
    <row r="10" spans="2:8" ht="20.25" customHeight="1">
      <c r="B10" s="239" t="s">
        <v>438</v>
      </c>
      <c r="C10" s="237">
        <v>102886787.71</v>
      </c>
      <c r="D10" s="238">
        <v>-5573873.99</v>
      </c>
      <c r="E10" s="229">
        <f>C10+D10</f>
        <v>97312913.72</v>
      </c>
      <c r="F10" s="238">
        <v>97312913.72</v>
      </c>
      <c r="G10" s="238">
        <v>95142116.34</v>
      </c>
      <c r="H10" s="229">
        <f>E10-F10</f>
        <v>0</v>
      </c>
    </row>
    <row r="11" spans="2:8" ht="12.75">
      <c r="B11" s="239" t="s">
        <v>439</v>
      </c>
      <c r="C11" s="237"/>
      <c r="D11" s="238"/>
      <c r="E11" s="229">
        <f>C11+D11</f>
        <v>0</v>
      </c>
      <c r="F11" s="238"/>
      <c r="G11" s="238"/>
      <c r="H11" s="229">
        <f aca="true" t="shared" si="0" ref="H11:H31">E11-F11</f>
        <v>0</v>
      </c>
    </row>
    <row r="12" spans="2:8" ht="12.75">
      <c r="B12" s="239" t="s">
        <v>440</v>
      </c>
      <c r="C12" s="240">
        <f>SUM(C13:C14)</f>
        <v>0</v>
      </c>
      <c r="D12" s="240">
        <f>SUM(D13:D14)</f>
        <v>0</v>
      </c>
      <c r="E12" s="240">
        <f>SUM(E13:E14)</f>
        <v>0</v>
      </c>
      <c r="F12" s="240">
        <f>SUM(F13:F14)</f>
        <v>0</v>
      </c>
      <c r="G12" s="240">
        <f>SUM(G13:G14)</f>
        <v>0</v>
      </c>
      <c r="H12" s="229">
        <f t="shared" si="0"/>
        <v>0</v>
      </c>
    </row>
    <row r="13" spans="2:8" ht="12.75">
      <c r="B13" s="241" t="s">
        <v>441</v>
      </c>
      <c r="C13" s="237"/>
      <c r="D13" s="238"/>
      <c r="E13" s="229">
        <f>C13+D13</f>
        <v>0</v>
      </c>
      <c r="F13" s="238"/>
      <c r="G13" s="238"/>
      <c r="H13" s="229">
        <f t="shared" si="0"/>
        <v>0</v>
      </c>
    </row>
    <row r="14" spans="2:8" ht="12.75">
      <c r="B14" s="241" t="s">
        <v>442</v>
      </c>
      <c r="C14" s="237"/>
      <c r="D14" s="238"/>
      <c r="E14" s="229">
        <f>C14+D14</f>
        <v>0</v>
      </c>
      <c r="F14" s="238"/>
      <c r="G14" s="238"/>
      <c r="H14" s="229">
        <f t="shared" si="0"/>
        <v>0</v>
      </c>
    </row>
    <row r="15" spans="2:8" ht="12.75">
      <c r="B15" s="239" t="s">
        <v>443</v>
      </c>
      <c r="C15" s="237"/>
      <c r="D15" s="238"/>
      <c r="E15" s="229">
        <f>C15+D15</f>
        <v>0</v>
      </c>
      <c r="F15" s="238"/>
      <c r="G15" s="238"/>
      <c r="H15" s="229">
        <f t="shared" si="0"/>
        <v>0</v>
      </c>
    </row>
    <row r="16" spans="2:8" ht="25.5">
      <c r="B16" s="239" t="s">
        <v>444</v>
      </c>
      <c r="C16" s="240">
        <f>C17+C18</f>
        <v>0</v>
      </c>
      <c r="D16" s="240">
        <f>D17+D18</f>
        <v>0</v>
      </c>
      <c r="E16" s="240">
        <f>E17+E18</f>
        <v>0</v>
      </c>
      <c r="F16" s="240">
        <f>F17+F18</f>
        <v>0</v>
      </c>
      <c r="G16" s="240">
        <f>G17+G18</f>
        <v>0</v>
      </c>
      <c r="H16" s="229">
        <f t="shared" si="0"/>
        <v>0</v>
      </c>
    </row>
    <row r="17" spans="2:8" ht="12.75">
      <c r="B17" s="241" t="s">
        <v>445</v>
      </c>
      <c r="C17" s="237"/>
      <c r="D17" s="238"/>
      <c r="E17" s="229">
        <f>C17+D17</f>
        <v>0</v>
      </c>
      <c r="F17" s="238"/>
      <c r="G17" s="238"/>
      <c r="H17" s="229">
        <f t="shared" si="0"/>
        <v>0</v>
      </c>
    </row>
    <row r="18" spans="2:8" ht="12.75">
      <c r="B18" s="241" t="s">
        <v>446</v>
      </c>
      <c r="C18" s="237"/>
      <c r="D18" s="238"/>
      <c r="E18" s="229">
        <f>C18+D18</f>
        <v>0</v>
      </c>
      <c r="F18" s="238"/>
      <c r="G18" s="238"/>
      <c r="H18" s="229">
        <f t="shared" si="0"/>
        <v>0</v>
      </c>
    </row>
    <row r="19" spans="2:8" ht="12.75">
      <c r="B19" s="239" t="s">
        <v>447</v>
      </c>
      <c r="C19" s="237"/>
      <c r="D19" s="238"/>
      <c r="E19" s="229">
        <f>C19+D19</f>
        <v>0</v>
      </c>
      <c r="F19" s="238"/>
      <c r="G19" s="238"/>
      <c r="H19" s="229">
        <f t="shared" si="0"/>
        <v>0</v>
      </c>
    </row>
    <row r="20" spans="2:8" ht="12.75">
      <c r="B20" s="239"/>
      <c r="C20" s="237"/>
      <c r="D20" s="238"/>
      <c r="E20" s="238"/>
      <c r="F20" s="238"/>
      <c r="G20" s="238"/>
      <c r="H20" s="229"/>
    </row>
    <row r="21" spans="2:8" ht="12.75">
      <c r="B21" s="236" t="s">
        <v>448</v>
      </c>
      <c r="C21" s="237">
        <f>C22+C23+C24+C27+C28+C31</f>
        <v>0</v>
      </c>
      <c r="D21" s="237">
        <f>D22+D23+D24+D27+D28+D31</f>
        <v>0</v>
      </c>
      <c r="E21" s="237">
        <f>E22+E23+E24+E27+E28+E31</f>
        <v>0</v>
      </c>
      <c r="F21" s="237">
        <f>F22+F23+F24+F27+F28+F31</f>
        <v>0</v>
      </c>
      <c r="G21" s="237">
        <f>G22+G23+G24+G27+G28+G31</f>
        <v>0</v>
      </c>
      <c r="H21" s="238">
        <f t="shared" si="0"/>
        <v>0</v>
      </c>
    </row>
    <row r="22" spans="2:8" ht="18.75" customHeight="1">
      <c r="B22" s="239" t="s">
        <v>438</v>
      </c>
      <c r="C22" s="237"/>
      <c r="D22" s="238"/>
      <c r="E22" s="229">
        <f>C22+D22</f>
        <v>0</v>
      </c>
      <c r="F22" s="238"/>
      <c r="G22" s="238"/>
      <c r="H22" s="229">
        <f t="shared" si="0"/>
        <v>0</v>
      </c>
    </row>
    <row r="23" spans="2:8" ht="12.75">
      <c r="B23" s="239" t="s">
        <v>439</v>
      </c>
      <c r="C23" s="237"/>
      <c r="D23" s="238"/>
      <c r="E23" s="229">
        <f>C23+D23</f>
        <v>0</v>
      </c>
      <c r="F23" s="238"/>
      <c r="G23" s="238"/>
      <c r="H23" s="229">
        <f t="shared" si="0"/>
        <v>0</v>
      </c>
    </row>
    <row r="24" spans="2:8" ht="12.75">
      <c r="B24" s="239" t="s">
        <v>440</v>
      </c>
      <c r="C24" s="240">
        <f>SUM(C25:C26)</f>
        <v>0</v>
      </c>
      <c r="D24" s="240">
        <f>SUM(D25:D26)</f>
        <v>0</v>
      </c>
      <c r="E24" s="240">
        <f>SUM(E25:E26)</f>
        <v>0</v>
      </c>
      <c r="F24" s="240">
        <f>SUM(F25:F26)</f>
        <v>0</v>
      </c>
      <c r="G24" s="240">
        <f>SUM(G25:G26)</f>
        <v>0</v>
      </c>
      <c r="H24" s="229">
        <f t="shared" si="0"/>
        <v>0</v>
      </c>
    </row>
    <row r="25" spans="2:8" ht="12.75">
      <c r="B25" s="241" t="s">
        <v>441</v>
      </c>
      <c r="C25" s="237"/>
      <c r="D25" s="238"/>
      <c r="E25" s="229">
        <f>C25+D25</f>
        <v>0</v>
      </c>
      <c r="F25" s="238"/>
      <c r="G25" s="238"/>
      <c r="H25" s="229">
        <f t="shared" si="0"/>
        <v>0</v>
      </c>
    </row>
    <row r="26" spans="2:8" ht="12.75">
      <c r="B26" s="241" t="s">
        <v>442</v>
      </c>
      <c r="C26" s="237"/>
      <c r="D26" s="238"/>
      <c r="E26" s="229">
        <f>C26+D26</f>
        <v>0</v>
      </c>
      <c r="F26" s="238"/>
      <c r="G26" s="238"/>
      <c r="H26" s="229">
        <f t="shared" si="0"/>
        <v>0</v>
      </c>
    </row>
    <row r="27" spans="2:8" ht="12.75">
      <c r="B27" s="239" t="s">
        <v>443</v>
      </c>
      <c r="C27" s="237"/>
      <c r="D27" s="238"/>
      <c r="E27" s="229">
        <f>C27+D27</f>
        <v>0</v>
      </c>
      <c r="F27" s="238"/>
      <c r="G27" s="238"/>
      <c r="H27" s="229">
        <f t="shared" si="0"/>
        <v>0</v>
      </c>
    </row>
    <row r="28" spans="2:8" ht="25.5">
      <c r="B28" s="239" t="s">
        <v>444</v>
      </c>
      <c r="C28" s="240">
        <f>C29+C30</f>
        <v>0</v>
      </c>
      <c r="D28" s="240">
        <f>D29+D30</f>
        <v>0</v>
      </c>
      <c r="E28" s="240">
        <f>E29+E30</f>
        <v>0</v>
      </c>
      <c r="F28" s="240">
        <f>F29+F30</f>
        <v>0</v>
      </c>
      <c r="G28" s="240">
        <f>G29+G30</f>
        <v>0</v>
      </c>
      <c r="H28" s="229">
        <f t="shared" si="0"/>
        <v>0</v>
      </c>
    </row>
    <row r="29" spans="2:8" ht="12.75">
      <c r="B29" s="241" t="s">
        <v>445</v>
      </c>
      <c r="C29" s="237"/>
      <c r="D29" s="238"/>
      <c r="E29" s="229">
        <f>C29+D29</f>
        <v>0</v>
      </c>
      <c r="F29" s="238"/>
      <c r="G29" s="238"/>
      <c r="H29" s="229">
        <f t="shared" si="0"/>
        <v>0</v>
      </c>
    </row>
    <row r="30" spans="2:8" ht="12.75">
      <c r="B30" s="241" t="s">
        <v>446</v>
      </c>
      <c r="C30" s="237"/>
      <c r="D30" s="238"/>
      <c r="E30" s="229">
        <f>C30+D30</f>
        <v>0</v>
      </c>
      <c r="F30" s="238"/>
      <c r="G30" s="238"/>
      <c r="H30" s="229">
        <f t="shared" si="0"/>
        <v>0</v>
      </c>
    </row>
    <row r="31" spans="2:8" ht="12.75">
      <c r="B31" s="239" t="s">
        <v>447</v>
      </c>
      <c r="C31" s="237"/>
      <c r="D31" s="238"/>
      <c r="E31" s="229">
        <f>C31+D31</f>
        <v>0</v>
      </c>
      <c r="F31" s="238"/>
      <c r="G31" s="238"/>
      <c r="H31" s="229">
        <f t="shared" si="0"/>
        <v>0</v>
      </c>
    </row>
    <row r="32" spans="2:8" ht="25.5">
      <c r="B32" s="236" t="s">
        <v>449</v>
      </c>
      <c r="C32" s="237">
        <f aca="true" t="shared" si="1" ref="C32:H32">C9+C21</f>
        <v>102886787.71</v>
      </c>
      <c r="D32" s="237">
        <f t="shared" si="1"/>
        <v>-5573873.99</v>
      </c>
      <c r="E32" s="237">
        <f t="shared" si="1"/>
        <v>97312913.72</v>
      </c>
      <c r="F32" s="237">
        <f t="shared" si="1"/>
        <v>97312913.72</v>
      </c>
      <c r="G32" s="237">
        <f t="shared" si="1"/>
        <v>95142116.34</v>
      </c>
      <c r="H32" s="237">
        <f t="shared" si="1"/>
        <v>0</v>
      </c>
    </row>
    <row r="33" spans="2:8" ht="13.5" thickBot="1">
      <c r="B33" s="242"/>
      <c r="C33" s="243"/>
      <c r="D33" s="244"/>
      <c r="E33" s="244"/>
      <c r="F33" s="244"/>
      <c r="G33" s="244"/>
      <c r="H33" s="244"/>
    </row>
    <row r="39" spans="2:8" ht="12.75">
      <c r="B39" s="208" t="s">
        <v>450</v>
      </c>
      <c r="C39" s="208"/>
      <c r="D39" s="245"/>
      <c r="E39" s="208" t="s">
        <v>451</v>
      </c>
      <c r="F39" s="208"/>
      <c r="G39" s="208"/>
      <c r="H39" s="208"/>
    </row>
    <row r="40" spans="2:8" ht="12.75">
      <c r="B40" s="208" t="s">
        <v>452</v>
      </c>
      <c r="C40" s="208"/>
      <c r="D40" s="245"/>
      <c r="E40" s="208" t="s">
        <v>453</v>
      </c>
      <c r="F40" s="208"/>
      <c r="G40" s="208"/>
      <c r="H40" s="208"/>
    </row>
  </sheetData>
  <sheetProtection/>
  <mergeCells count="12">
    <mergeCell ref="B39:C39"/>
    <mergeCell ref="E39:H39"/>
    <mergeCell ref="B40:C40"/>
    <mergeCell ref="E40:H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2024-01-09T17:43:14Z</cp:lastPrinted>
  <dcterms:created xsi:type="dcterms:W3CDTF">2016-10-11T18:36:49Z</dcterms:created>
  <dcterms:modified xsi:type="dcterms:W3CDTF">2024-01-24T23:03:51Z</dcterms:modified>
  <cp:category/>
  <cp:version/>
  <cp:contentType/>
  <cp:contentStatus/>
</cp:coreProperties>
</file>