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1'!$A$1:$G$96</definedName>
    <definedName name="_xlnm.Print_Area" localSheetId="1">'FORMATO 2'!$A$1:$I$58</definedName>
    <definedName name="_xlnm.Print_Area" localSheetId="2">'FORMATO 3'!$A$1:$L$35</definedName>
    <definedName name="_xlnm.Print_Area" localSheetId="3">'FORMATO 4'!$A$1:$E$102</definedName>
    <definedName name="_xlnm.Print_Area" localSheetId="4">'FORMATO 5'!$A$1:$H$92</definedName>
    <definedName name="_xlnm.Print_Area" localSheetId="5">'FORMATO 6A'!$A$1:$I$178</definedName>
    <definedName name="_xlnm.Print_Area" localSheetId="6">'FORMATO 6B'!$A$1:$H$168</definedName>
    <definedName name="_xlnm.Print_Area" localSheetId="7">'FORMATO 6C'!$A$1:$G$115</definedName>
    <definedName name="_xlnm.Print_Area" localSheetId="8">'FORMATO 6D'!$A$1:$H$49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<sst xmlns="http://schemas.openxmlformats.org/spreadsheetml/2006/main" count="802" uniqueCount="522">
  <si>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</si>
  <si>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</si>
  <si>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</si>
  <si>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</si>
  <si>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</si>
  <si>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</si>
  <si>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</si>
  <si>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</si>
  <si>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</si>
  <si>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</si>
  <si>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</si>
  <si>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</si>
  <si>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</si>
  <si>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</si>
  <si>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</si>
  <si>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</si>
  <si>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</si>
  <si>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</si>
  <si>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</si>
  <si>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</si>
  <si>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</si>
  <si>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</si>
  <si>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</si>
  <si>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</si>
  <si>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</si>
  <si>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</si>
  <si>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</si>
  <si>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</si>
  <si>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</si>
  <si>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</si>
  <si>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</si>
  <si>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</si>
  <si>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</si>
  <si>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</si>
  <si>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</si>
  <si>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</si>
  <si>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</si>
  <si>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</si>
  <si>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</si>
  <si>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</si>
  <si>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</si>
  <si>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</si>
  <si>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</si>
  <si>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</si>
  <si>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</si>
  <si>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</si>
  <si>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</si>
  <si>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</si>
  <si>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</si>
  <si>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</si>
  <si>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</si>
  <si>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</si>
  <si>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</si>
  <si>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</si>
  <si>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</si>
  <si>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</si>
  <si>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</si>
  <si>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</si>
  <si>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</si>
  <si>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</si>
  <si>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</si>
  <si>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</si>
  <si>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</si>
  <si>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</si>
  <si>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</si>
  <si>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</si>
  <si>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</si>
  <si>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</si>
  <si>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</si>
  <si>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</si>
  <si>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</si>
  <si>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</si>
  <si>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</si>
  <si>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</si>
  <si>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</si>
  <si>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</si>
  <si>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</si>
  <si>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</si>
  <si>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</si>
  <si>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</si>
  <si>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</si>
  <si>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</si>
  <si>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</si>
  <si>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</si>
  <si>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</si>
  <si>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</si>
  <si>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</si>
  <si>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</si>
  <si>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</si>
  <si>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</si>
  <si>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</si>
  <si>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</si>
  <si>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</si>
  <si>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</si>
  <si>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</si>
  <si>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</si>
  <si>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</si>
  <si>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</si>
  <si>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</si>
  <si>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</si>
  <si>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</si>
  <si>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</si>
  <si>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</si>
  <si>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</si>
  <si>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</si>
  <si>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</si>
  <si>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</si>
  <si>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</si>
  <si>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</si>
  <si>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</si>
  <si>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</si>
  <si>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</si>
  <si>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</si>
  <si>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</si>
  <si>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</si>
  <si>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</si>
  <si>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</si>
  <si>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</si>
  <si>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</si>
  <si>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</si>
  <si>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</si>
  <si>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2023 (d)</t>
  </si>
  <si>
    <t>31 de diciembre de 2022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</si>
  <si>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</si>
  <si>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</si>
  <si>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</si>
  <si>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</si>
  <si>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</si>
  <si>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</si>
  <si>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</si>
  <si>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</si>
  <si>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</si>
  <si>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</si>
  <si>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</si>
  <si>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</si>
  <si>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</si>
  <si>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</si>
  <si>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</si>
  <si>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</si>
  <si>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</si>
  <si>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</si>
  <si>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</si>
  <si>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</si>
  <si>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</si>
  <si>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</si>
  <si>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</si>
  <si>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</si>
  <si>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</si>
  <si>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</si>
  <si>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</si>
  <si>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</si>
  <si>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</si>
  <si>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</si>
  <si>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</si>
  <si>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</si>
  <si>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</si>
  <si>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</si>
  <si>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</si>
  <si>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</si>
  <si>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</si>
  <si>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</si>
  <si>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</si>
  <si>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</si>
  <si>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</si>
  <si>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</si>
  <si>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</si>
  <si>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</si>
  <si>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</si>
  <si>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</si>
  <si>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</si>
  <si>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2022 (d)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</si>
  <si>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</si>
  <si>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</si>
  <si>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</si>
  <si>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</si>
  <si>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</si>
  <si>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</si>
  <si>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</si>
  <si>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</si>
  <si>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</si>
  <si>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</si>
  <si>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</si>
  <si>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</si>
  <si>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</si>
  <si>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</si>
  <si>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</si>
  <si>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</si>
  <si>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</si>
  <si>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</si>
  <si>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</si>
  <si>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</si>
  <si>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</si>
  <si>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</si>
  <si>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</si>
  <si>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</si>
  <si>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</si>
  <si>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</si>
  <si>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</si>
  <si>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</si>
  <si>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</si>
  <si>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</si>
  <si>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</si>
  <si>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</si>
  <si>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</si>
  <si>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</si>
  <si>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</si>
  <si>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</si>
  <si>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</si>
  <si>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</si>
  <si>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</si>
  <si>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</si>
  <si>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</si>
  <si>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</si>
  <si>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</si>
  <si>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</si>
  <si>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</si>
  <si>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</si>
  <si>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</si>
  <si>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</si>
  <si>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</si>
  <si>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</si>
  <si>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</si>
  <si>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</si>
  <si>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</si>
  <si>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</si>
  <si>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</si>
  <si>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</si>
  <si>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</si>
  <si>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</si>
  <si>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</si>
  <si>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</si>
  <si>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</si>
  <si>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</si>
  <si>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</si>
  <si>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</si>
  <si>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</si>
  <si>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</si>
  <si>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</si>
  <si>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</si>
  <si>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</si>
  <si>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</si>
  <si>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</si>
  <si>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</si>
  <si>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</si>
  <si>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</si>
  <si>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</si>
  <si>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</si>
  <si>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</si>
  <si>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</si>
  <si>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</si>
  <si>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</si>
  <si>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</si>
  <si>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</si>
  <si>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</si>
  <si>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</si>
  <si>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</si>
  <si>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</si>
  <si>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</si>
  <si>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</si>
  <si>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</si>
  <si>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</si>
  <si>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</si>
  <si>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</si>
  <si>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</si>
  <si>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</si>
  <si>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</si>
  <si>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</si>
  <si>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</si>
  <si>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</si>
  <si>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</si>
  <si>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</si>
  <si>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</si>
  <si>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</si>
  <si>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</si>
  <si>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</si>
  <si>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</si>
  <si>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</si>
  <si>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</si>
  <si>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</si>
  <si>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</si>
  <si>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</si>
  <si>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</si>
  <si>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</si>
  <si>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</si>
  <si>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</si>
  <si>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</si>
  <si>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</si>
  <si>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</si>
  <si>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</si>
  <si>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</si>
  <si>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</si>
  <si>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</si>
  <si>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</si>
  <si>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</si>
  <si>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</si>
  <si>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</si>
  <si>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</si>
  <si>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</si>
  <si>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</si>
  <si>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</si>
  <si>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</si>
  <si>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</si>
  <si>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</si>
  <si>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</si>
  <si>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</si>
  <si>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</si>
  <si>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</si>
  <si>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</si>
  <si>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</si>
  <si>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</si>
  <si>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</si>
  <si>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</si>
  <si>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</si>
  <si>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</si>
  <si>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</si>
  <si>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</si>
  <si>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</si>
  <si>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</si>
  <si>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</si>
  <si>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</si>
  <si>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</si>
  <si>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</si>
  <si>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</si>
  <si>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</si>
  <si>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</si>
  <si>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</si>
  <si>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</si>
  <si>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</si>
  <si>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</si>
  <si>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</si>
  <si>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</si>
  <si>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</si>
  <si>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</si>
  <si>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</si>
  <si>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</si>
  <si>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</si>
  <si>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</si>
  <si>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</si>
  <si>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</si>
  <si>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</si>
  <si>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</si>
  <si>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</si>
  <si>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</si>
  <si>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</si>
  <si>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</si>
  <si>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</si>
  <si>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</si>
  <si>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</si>
  <si>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</si>
  <si>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</si>
  <si>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</si>
  <si>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</si>
  <si>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</si>
  <si>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</si>
  <si>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</si>
  <si>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</si>
  <si>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</si>
  <si>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</si>
  <si>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</si>
  <si>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</si>
  <si>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</si>
  <si>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</si>
  <si>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</si>
  <si>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</si>
  <si>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</si>
  <si>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</si>
  <si>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</si>
  <si>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</si>
  <si>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</si>
  <si>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</si>
  <si>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</si>
  <si>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</si>
  <si>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</si>
  <si>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</si>
  <si>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</si>
  <si>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</si>
  <si>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</si>
  <si>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</si>
  <si>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</si>
  <si>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</si>
  <si>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</si>
  <si>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</si>
  <si>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</si>
  <si>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</si>
  <si>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</si>
  <si>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</si>
  <si>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</si>
  <si>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</si>
  <si>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</si>
  <si>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</si>
  <si>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</si>
  <si>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</si>
  <si>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</si>
  <si>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Programa Expansión de la Educación Inicial</t>
  </si>
  <si>
    <t>Normal Leonarda Gomez Blanco</t>
  </si>
  <si>
    <t>Instancia Estatal de Formación Continua</t>
  </si>
  <si>
    <t>Normal Rural Lic. Benito Juárez</t>
  </si>
  <si>
    <t>Normal Preescolar Lic. Francisca Madera Martínez</t>
  </si>
  <si>
    <t>Normal Urbana Lic. Emilio Sánchez Piedras</t>
  </si>
  <si>
    <t>Dirección de Educación Terminal</t>
  </si>
  <si>
    <t>Dirección de Educación Física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</si>
  <si>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</si>
  <si>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</si>
  <si>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</si>
  <si>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</si>
  <si>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</si>
  <si>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</si>
  <si>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</si>
  <si>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</si>
  <si>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USICAMM</t>
  </si>
  <si>
    <t>Departamento de Misiones Culturales</t>
  </si>
  <si>
    <t>Coordinación de Educación Extraescolar</t>
  </si>
  <si>
    <t>Departamento de Secundarias Generales</t>
  </si>
  <si>
    <t>Departamento de Educación Especial</t>
  </si>
  <si>
    <t>Departamento de Telesecundarias</t>
  </si>
  <si>
    <t>Departamento de Secundarias Técnicas</t>
  </si>
  <si>
    <t>CAI. 6 Panotla</t>
  </si>
  <si>
    <t>CAI. 5 Huamantla</t>
  </si>
  <si>
    <t>CAI. 4 Zacatelco</t>
  </si>
  <si>
    <t>CAI. 3 Apetatitlan</t>
  </si>
  <si>
    <t>CAI. 2 Apizaco</t>
  </si>
  <si>
    <t>CAI. 1 Acuitlapilco</t>
  </si>
  <si>
    <t>Coordinación de Educación Inicial</t>
  </si>
  <si>
    <t>Educación Indígena Primaria</t>
  </si>
  <si>
    <t>Educación Indígena Preescolar</t>
  </si>
  <si>
    <t>Educación Inicial Indígena</t>
  </si>
  <si>
    <t>Departamento de Educación Indígena</t>
  </si>
  <si>
    <t>Departamento de Educación Preescolar</t>
  </si>
  <si>
    <t>Dirección de Educación Básica</t>
  </si>
  <si>
    <t>Coordinación de Auditorías</t>
  </si>
  <si>
    <t>Departamento de Adquisiciones</t>
  </si>
  <si>
    <t>Departamento de Recursos Materiales y Servicios</t>
  </si>
  <si>
    <t>Departamento de Recursos Financieros</t>
  </si>
  <si>
    <t>Dirección de Administración y Finanzas</t>
  </si>
  <si>
    <t>Módulo Regional de Calpulalpan</t>
  </si>
  <si>
    <t>Módulo Regional de Huamantla</t>
  </si>
  <si>
    <t>Coordinación de Seguridad e Higiene</t>
  </si>
  <si>
    <t>Centro de Cómputo</t>
  </si>
  <si>
    <t>Departamento de Recursos Humanos</t>
  </si>
  <si>
    <t>Dirección de Relaciones Laborales</t>
  </si>
  <si>
    <t>Coordinación de Libros de Texto Gratuitos</t>
  </si>
  <si>
    <t>Departamento de Infraestructura y Equipamiento</t>
  </si>
  <si>
    <t>Departamento de Estadística</t>
  </si>
  <si>
    <t>Departamento de Programación y Presupuesto</t>
  </si>
  <si>
    <t>Dirección de Planeación Educativa</t>
  </si>
  <si>
    <t>Coordinacion de los Consejos de Participación Social y Atención a Padres de Familia</t>
  </si>
  <si>
    <t>Coordinación Estatal de Tecnología Educativa</t>
  </si>
  <si>
    <t>Coordinación de la Unidad de Equidad de Género</t>
  </si>
  <si>
    <t>Coordinación de Atención a Grupos</t>
  </si>
  <si>
    <t>Coordinación de Atención Ciudadana</t>
  </si>
  <si>
    <t>Departamento de Información y Difusión</t>
  </si>
  <si>
    <t>Departamento de Ecología</t>
  </si>
  <si>
    <t>Unidad de Transparencia</t>
  </si>
  <si>
    <t>Departamento de Asuntos Jurídicos y Laborales</t>
  </si>
  <si>
    <t>Contraloría Interna</t>
  </si>
  <si>
    <t>Departamento Operativo</t>
  </si>
  <si>
    <t>Secretario Particular</t>
  </si>
  <si>
    <t>Despacho del Secretario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</si>
  <si>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</si>
  <si>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</si>
  <si>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</si>
  <si>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</si>
  <si>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</si>
  <si>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</si>
  <si>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</si>
  <si>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</si>
  <si>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</si>
  <si>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</si>
  <si>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</si>
  <si>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</si>
  <si>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</si>
  <si>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</si>
  <si>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</si>
  <si>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</si>
  <si>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</si>
  <si>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</si>
  <si>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</si>
  <si>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</si>
  <si>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</si>
  <si>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</si>
  <si>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</si>
  <si>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</si>
  <si>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</si>
  <si>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</si>
  <si>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</si>
  <si>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</si>
  <si>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</si>
  <si>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</si>
  <si>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</si>
  <si>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</si>
  <si>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</si>
  <si>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</si>
  <si>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</si>
  <si>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</si>
  <si>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</si>
  <si>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</si>
  <si>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</si>
  <si>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</si>
  <si>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</si>
  <si>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</si>
  <si>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</si>
  <si>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</si>
  <si>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</si>
  <si>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</si>
  <si>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</si>
  <si>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</si>
  <si>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</si>
  <si>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</si>
  <si>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</si>
  <si>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</si>
  <si>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</si>
  <si>
    <t>Programa Nacional de Ingles</t>
  </si>
  <si>
    <t>Programa Fortalecimiento de los Servicios de Educación Especial</t>
  </si>
  <si>
    <t>Programa para el Desarrollo Profesional Docente para Educación Básica</t>
  </si>
  <si>
    <t>Programa S300 Formación Docente</t>
  </si>
  <si>
    <t>Programa S300 Escuela Normal Preescolar Profa. Francisca Madera Martínez</t>
  </si>
  <si>
    <t>Programa S300 Escuela Normal Primaria Profa. Leonarda Gómez Blanco</t>
  </si>
  <si>
    <t>Programa S300 Escuela Normal Rural Lic. Benito Juarez</t>
  </si>
  <si>
    <t>Programa S300 Escuela Normal Urbana Federal Lic. Emilio Sanchez Piedras</t>
  </si>
  <si>
    <t>Al 31 de diciembre de 2022 y al 31 de Diciembre de 2023 (b)</t>
  </si>
  <si>
    <t>Del 1 de Enero al 31 de Diciembre de 2023 (b)</t>
  </si>
  <si>
    <t>Del 1 de Enero al 31 de diciembre 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</si>
</sst>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Alignment="1">
      <alignment vertical="center"/>
    </xf>
    <xf numFmtId="164" fontId="51" fillId="0" borderId="0" xfId="0" applyNumberFormat="1" applyFont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0" fontId="49" fillId="33" borderId="1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left" vertical="center" indent="1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5" xfId="0" applyNumberFormat="1" applyFont="1" applyBorder="1" applyAlignment="1">
      <alignment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6" fillId="33" borderId="14" xfId="0" applyNumberFormat="1" applyFont="1" applyFill="1" applyBorder="1" applyAlignment="1">
      <alignment horizontal="center" vertical="center"/>
    </xf>
    <xf numFmtId="164" fontId="45" fillId="0" borderId="0" xfId="0" applyNumberFormat="1" applyFont="1" applyAlignment="1">
      <alignment/>
    </xf>
    <xf numFmtId="164" fontId="45" fillId="0" borderId="12" xfId="0" applyNumberFormat="1" applyFont="1" applyBorder="1" applyAlignment="1">
      <alignment horizontal="justify" vertical="center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5" xfId="0" applyNumberFormat="1" applyFont="1" applyBorder="1" applyAlignment="1">
      <alignment vertical="center" wrapText="1"/>
    </xf>
    <xf numFmtId="164" fontId="46" fillId="33" borderId="16" xfId="0" applyNumberFormat="1" applyFont="1" applyFill="1" applyBorder="1" applyAlignment="1">
      <alignment horizontal="center" vertical="center" wrapText="1"/>
    </xf>
    <xf numFmtId="164" fontId="46" fillId="33" borderId="17" xfId="0" applyNumberFormat="1" applyFont="1" applyFill="1" applyBorder="1" applyAlignment="1">
      <alignment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/>
    </xf>
    <xf numFmtId="164" fontId="45" fillId="0" borderId="19" xfId="0" applyNumberFormat="1" applyFont="1" applyBorder="1" applyAlignment="1">
      <alignment horizontal="right" vertical="center"/>
    </xf>
    <xf numFmtId="164" fontId="45" fillId="0" borderId="19" xfId="0" applyNumberFormat="1" applyFont="1" applyBorder="1" applyAlignment="1">
      <alignment horizontal="center" vertical="center"/>
    </xf>
    <xf numFmtId="164" fontId="45" fillId="0" borderId="20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6" fillId="0" borderId="21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2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164" fontId="45" fillId="0" borderId="19" xfId="0" applyNumberFormat="1" applyFont="1" applyBorder="1" applyAlignment="1">
      <alignment vertical="center"/>
    </xf>
    <xf numFmtId="0" fontId="45" fillId="0" borderId="20" xfId="0" applyFont="1" applyBorder="1" applyAlignment="1">
      <alignment horizontal="left" vertical="center" indent="2"/>
    </xf>
    <xf numFmtId="0" fontId="45" fillId="0" borderId="13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0" fontId="45" fillId="0" borderId="24" xfId="0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24" xfId="0" applyFont="1" applyBorder="1" applyAlignment="1">
      <alignment horizontal="left" vertical="center" wrapText="1" indent="2"/>
    </xf>
    <xf numFmtId="0" fontId="46" fillId="0" borderId="25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64" fontId="52" fillId="0" borderId="26" xfId="0" applyNumberFormat="1" applyFont="1" applyBorder="1" applyAlignment="1">
      <alignment horizontal="left" vertical="top" wrapText="1"/>
    </xf>
    <xf numFmtId="0" fontId="49" fillId="33" borderId="17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6" fillId="33" borderId="23" xfId="0" applyNumberFormat="1" applyFont="1" applyFill="1" applyBorder="1" applyAlignment="1">
      <alignment vertical="center"/>
    </xf>
    <xf numFmtId="164" fontId="46" fillId="33" borderId="25" xfId="0" applyNumberFormat="1" applyFont="1" applyFill="1" applyBorder="1" applyAlignment="1">
      <alignment vertical="center"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6" fillId="33" borderId="15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5" fillId="0" borderId="27" xfId="0" applyNumberFormat="1" applyFont="1" applyBorder="1" applyAlignment="1">
      <alignment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vertical="center"/>
    </xf>
    <xf numFmtId="0" fontId="46" fillId="33" borderId="25" xfId="0" applyFont="1" applyFill="1" applyBorder="1" applyAlignment="1">
      <alignment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43" fontId="45" fillId="0" borderId="0" xfId="47" applyFont="1" applyAlignment="1">
      <alignment/>
    </xf>
    <xf numFmtId="43" fontId="46" fillId="33" borderId="23" xfId="47" applyFont="1" applyFill="1" applyBorder="1" applyAlignment="1">
      <alignment horizontal="center" vertical="center"/>
    </xf>
    <xf numFmtId="43" fontId="46" fillId="33" borderId="26" xfId="47" applyFont="1" applyFill="1" applyBorder="1" applyAlignment="1">
      <alignment horizontal="center" vertical="center"/>
    </xf>
    <xf numFmtId="43" fontId="46" fillId="33" borderId="28" xfId="47" applyFont="1" applyFill="1" applyBorder="1" applyAlignment="1">
      <alignment horizontal="center" vertical="center"/>
    </xf>
    <xf numFmtId="43" fontId="46" fillId="33" borderId="24" xfId="47" applyFont="1" applyFill="1" applyBorder="1" applyAlignment="1">
      <alignment horizontal="center" vertical="center"/>
    </xf>
    <xf numFmtId="43" fontId="46" fillId="33" borderId="0" xfId="47" applyFont="1" applyFill="1" applyAlignment="1">
      <alignment horizontal="center" vertical="center"/>
    </xf>
    <xf numFmtId="43" fontId="46" fillId="33" borderId="29" xfId="47" applyFont="1" applyFill="1" applyBorder="1" applyAlignment="1">
      <alignment horizontal="center" vertical="center"/>
    </xf>
    <xf numFmtId="43" fontId="46" fillId="33" borderId="25" xfId="47" applyFont="1" applyFill="1" applyBorder="1" applyAlignment="1">
      <alignment horizontal="center" vertical="center"/>
    </xf>
    <xf numFmtId="43" fontId="46" fillId="33" borderId="18" xfId="47" applyFont="1" applyFill="1" applyBorder="1" applyAlignment="1">
      <alignment horizontal="center" vertical="center"/>
    </xf>
    <xf numFmtId="43" fontId="46" fillId="33" borderId="30" xfId="47" applyFont="1" applyFill="1" applyBorder="1" applyAlignment="1">
      <alignment horizontal="center" vertical="center"/>
    </xf>
    <xf numFmtId="43" fontId="46" fillId="33" borderId="14" xfId="47" applyFont="1" applyFill="1" applyBorder="1" applyAlignment="1">
      <alignment horizontal="center" vertical="center"/>
    </xf>
    <xf numFmtId="43" fontId="46" fillId="33" borderId="15" xfId="47" applyFont="1" applyFill="1" applyBorder="1" applyAlignment="1">
      <alignment horizontal="center" vertical="center"/>
    </xf>
    <xf numFmtId="43" fontId="46" fillId="33" borderId="13" xfId="47" applyFont="1" applyFill="1" applyBorder="1" applyAlignment="1">
      <alignment horizontal="center" vertical="center"/>
    </xf>
    <xf numFmtId="43" fontId="46" fillId="33" borderId="11" xfId="47" applyFont="1" applyFill="1" applyBorder="1" applyAlignment="1">
      <alignment horizontal="center" vertical="center"/>
    </xf>
    <xf numFmtId="43" fontId="46" fillId="33" borderId="12" xfId="47" applyFont="1" applyFill="1" applyBorder="1" applyAlignment="1">
      <alignment horizontal="center" vertical="center"/>
    </xf>
    <xf numFmtId="43" fontId="46" fillId="33" borderId="11" xfId="47" applyFont="1" applyFill="1" applyBorder="1" applyAlignment="1">
      <alignment horizontal="center" vertical="center"/>
    </xf>
    <xf numFmtId="43" fontId="46" fillId="33" borderId="11" xfId="47" applyFont="1" applyFill="1" applyBorder="1" applyAlignment="1">
      <alignment horizontal="center" vertical="center" wrapText="1"/>
    </xf>
    <xf numFmtId="43" fontId="46" fillId="33" borderId="10" xfId="47" applyFont="1" applyFill="1" applyBorder="1" applyAlignment="1">
      <alignment horizontal="center" vertical="center"/>
    </xf>
    <xf numFmtId="43" fontId="46" fillId="0" borderId="23" xfId="47" applyFont="1" applyBorder="1" applyAlignment="1">
      <alignment horizontal="left" vertical="center"/>
    </xf>
    <xf numFmtId="43" fontId="46" fillId="0" borderId="14" xfId="47" applyFont="1" applyBorder="1" applyAlignment="1">
      <alignment horizontal="left" vertical="center"/>
    </xf>
    <xf numFmtId="43" fontId="46" fillId="0" borderId="12" xfId="47" applyFont="1" applyBorder="1" applyAlignment="1">
      <alignment horizontal="right" vertical="center"/>
    </xf>
    <xf numFmtId="43" fontId="45" fillId="0" borderId="24" xfId="47" applyFont="1" applyBorder="1" applyAlignment="1">
      <alignment horizontal="left" vertical="center"/>
    </xf>
    <xf numFmtId="43" fontId="45" fillId="0" borderId="13" xfId="47" applyFont="1" applyBorder="1" applyAlignment="1">
      <alignment horizontal="left" vertical="center"/>
    </xf>
    <xf numFmtId="43" fontId="45" fillId="0" borderId="12" xfId="47" applyFont="1" applyBorder="1" applyAlignment="1">
      <alignment horizontal="right" vertical="center"/>
    </xf>
    <xf numFmtId="43" fontId="45" fillId="0" borderId="24" xfId="47" applyFont="1" applyBorder="1" applyAlignment="1">
      <alignment horizontal="left" vertical="center" indent="3"/>
    </xf>
    <xf numFmtId="43" fontId="45" fillId="0" borderId="13" xfId="47" applyFont="1" applyBorder="1" applyAlignment="1">
      <alignment/>
    </xf>
    <xf numFmtId="43" fontId="45" fillId="0" borderId="13" xfId="47" applyFont="1" applyBorder="1" applyAlignment="1">
      <alignment horizontal="right" vertical="center"/>
    </xf>
    <xf numFmtId="43" fontId="45" fillId="0" borderId="24" xfId="47" applyFont="1" applyBorder="1" applyAlignment="1">
      <alignment horizontal="left" vertical="center" wrapText="1"/>
    </xf>
    <xf numFmtId="43" fontId="45" fillId="0" borderId="13" xfId="47" applyFont="1" applyBorder="1" applyAlignment="1">
      <alignment horizontal="left" vertical="center" wrapText="1"/>
    </xf>
    <xf numFmtId="43" fontId="45" fillId="0" borderId="31" xfId="47" applyFont="1" applyBorder="1" applyAlignment="1">
      <alignment horizontal="left" vertical="center"/>
    </xf>
    <xf numFmtId="43" fontId="45" fillId="0" borderId="19" xfId="47" applyFont="1" applyBorder="1" applyAlignment="1">
      <alignment horizontal="left" vertical="center"/>
    </xf>
    <xf numFmtId="43" fontId="45" fillId="0" borderId="20" xfId="47" applyFont="1" applyBorder="1" applyAlignment="1">
      <alignment horizontal="right" vertical="center"/>
    </xf>
    <xf numFmtId="43" fontId="45" fillId="0" borderId="19" xfId="47" applyFont="1" applyBorder="1" applyAlignment="1">
      <alignment horizontal="right" vertical="center"/>
    </xf>
    <xf numFmtId="43" fontId="46" fillId="0" borderId="32" xfId="47" applyFont="1" applyBorder="1" applyAlignment="1">
      <alignment horizontal="left" vertical="center"/>
    </xf>
    <xf numFmtId="43" fontId="45" fillId="0" borderId="33" xfId="47" applyFont="1" applyBorder="1" applyAlignment="1">
      <alignment horizontal="left" vertical="center"/>
    </xf>
    <xf numFmtId="43" fontId="46" fillId="0" borderId="34" xfId="47" applyFont="1" applyBorder="1" applyAlignment="1">
      <alignment horizontal="right" vertical="center"/>
    </xf>
    <xf numFmtId="43" fontId="46" fillId="0" borderId="24" xfId="47" applyFont="1" applyBorder="1" applyAlignment="1">
      <alignment horizontal="left" vertical="center"/>
    </xf>
    <xf numFmtId="43" fontId="46" fillId="0" borderId="13" xfId="47" applyFont="1" applyBorder="1" applyAlignment="1">
      <alignment horizontal="left" vertical="center"/>
    </xf>
    <xf numFmtId="43" fontId="45" fillId="0" borderId="25" xfId="47" applyFont="1" applyBorder="1" applyAlignment="1">
      <alignment horizontal="left" vertical="center"/>
    </xf>
    <xf numFmtId="43" fontId="45" fillId="0" borderId="11" xfId="47" applyFont="1" applyBorder="1" applyAlignment="1">
      <alignment horizontal="left" vertical="center"/>
    </xf>
    <xf numFmtId="43" fontId="45" fillId="0" borderId="10" xfId="47" applyFont="1" applyBorder="1" applyAlignment="1">
      <alignment horizontal="right" vertical="center"/>
    </xf>
    <xf numFmtId="43" fontId="45" fillId="0" borderId="11" xfId="47" applyFont="1" applyBorder="1" applyAlignment="1">
      <alignment horizontal="right" vertical="center"/>
    </xf>
    <xf numFmtId="43" fontId="53" fillId="0" borderId="0" xfId="47" applyFont="1" applyAlignment="1">
      <alignment/>
    </xf>
    <xf numFmtId="43" fontId="54" fillId="33" borderId="23" xfId="47" applyFont="1" applyFill="1" applyBorder="1" applyAlignment="1">
      <alignment horizontal="center" vertical="center" wrapText="1"/>
    </xf>
    <xf numFmtId="43" fontId="54" fillId="33" borderId="26" xfId="47" applyFont="1" applyFill="1" applyBorder="1" applyAlignment="1">
      <alignment horizontal="center" vertical="center" wrapText="1"/>
    </xf>
    <xf numFmtId="43" fontId="54" fillId="33" borderId="14" xfId="47" applyFont="1" applyFill="1" applyBorder="1" applyAlignment="1">
      <alignment horizontal="center" vertical="center" wrapText="1"/>
    </xf>
    <xf numFmtId="43" fontId="54" fillId="33" borderId="24" xfId="47" applyFont="1" applyFill="1" applyBorder="1" applyAlignment="1">
      <alignment horizontal="center" vertical="center" wrapText="1"/>
    </xf>
    <xf numFmtId="43" fontId="54" fillId="33" borderId="0" xfId="47" applyFont="1" applyFill="1" applyAlignment="1">
      <alignment horizontal="center" vertical="center" wrapText="1"/>
    </xf>
    <xf numFmtId="43" fontId="54" fillId="33" borderId="13" xfId="47" applyFont="1" applyFill="1" applyBorder="1" applyAlignment="1">
      <alignment horizontal="center" vertical="center" wrapText="1"/>
    </xf>
    <xf numFmtId="43" fontId="54" fillId="33" borderId="25" xfId="47" applyFont="1" applyFill="1" applyBorder="1" applyAlignment="1">
      <alignment horizontal="center" vertical="center" wrapText="1"/>
    </xf>
    <xf numFmtId="43" fontId="54" fillId="33" borderId="18" xfId="47" applyFont="1" applyFill="1" applyBorder="1" applyAlignment="1">
      <alignment horizontal="center" vertical="center" wrapText="1"/>
    </xf>
    <xf numFmtId="43" fontId="54" fillId="33" borderId="11" xfId="47" applyFont="1" applyFill="1" applyBorder="1" applyAlignment="1">
      <alignment horizontal="center" vertical="center" wrapText="1"/>
    </xf>
    <xf numFmtId="43" fontId="54" fillId="33" borderId="15" xfId="47" applyFont="1" applyFill="1" applyBorder="1" applyAlignment="1">
      <alignment horizontal="center" vertical="center" wrapText="1"/>
    </xf>
    <xf numFmtId="43" fontId="54" fillId="33" borderId="17" xfId="47" applyFont="1" applyFill="1" applyBorder="1" applyAlignment="1">
      <alignment horizontal="center" vertical="center" wrapText="1"/>
    </xf>
    <xf numFmtId="43" fontId="54" fillId="33" borderId="27" xfId="47" applyFont="1" applyFill="1" applyBorder="1" applyAlignment="1">
      <alignment horizontal="center" vertical="center" wrapText="1"/>
    </xf>
    <xf numFmtId="43" fontId="54" fillId="33" borderId="16" xfId="47" applyFont="1" applyFill="1" applyBorder="1" applyAlignment="1">
      <alignment horizontal="center" vertical="center" wrapText="1"/>
    </xf>
    <xf numFmtId="43" fontId="54" fillId="33" borderId="10" xfId="47" applyFont="1" applyFill="1" applyBorder="1" applyAlignment="1">
      <alignment horizontal="center" vertical="center" wrapText="1"/>
    </xf>
    <xf numFmtId="43" fontId="54" fillId="33" borderId="11" xfId="47" applyFont="1" applyFill="1" applyBorder="1" applyAlignment="1">
      <alignment horizontal="center" vertical="center" wrapText="1"/>
    </xf>
    <xf numFmtId="43" fontId="54" fillId="0" borderId="12" xfId="47" applyFont="1" applyBorder="1" applyAlignment="1">
      <alignment horizontal="justify" vertical="center" wrapText="1"/>
    </xf>
    <xf numFmtId="43" fontId="54" fillId="0" borderId="15" xfId="47" applyFont="1" applyBorder="1" applyAlignment="1">
      <alignment horizontal="right" vertical="center" wrapText="1"/>
    </xf>
    <xf numFmtId="43" fontId="53" fillId="0" borderId="12" xfId="47" applyFont="1" applyBorder="1" applyAlignment="1">
      <alignment horizontal="left" vertical="center" wrapText="1" indent="1"/>
    </xf>
    <xf numFmtId="43" fontId="53" fillId="0" borderId="12" xfId="47" applyFont="1" applyBorder="1" applyAlignment="1">
      <alignment horizontal="right" vertical="center" wrapText="1"/>
    </xf>
    <xf numFmtId="43" fontId="53" fillId="0" borderId="13" xfId="47" applyFont="1" applyBorder="1" applyAlignment="1">
      <alignment horizontal="right" vertical="center"/>
    </xf>
    <xf numFmtId="43" fontId="53" fillId="0" borderId="13" xfId="47" applyFont="1" applyBorder="1" applyAlignment="1">
      <alignment horizontal="right" vertical="center" wrapText="1"/>
    </xf>
    <xf numFmtId="43" fontId="53" fillId="0" borderId="12" xfId="47" applyFont="1" applyBorder="1" applyAlignment="1">
      <alignment horizontal="left" vertical="center" wrapText="1"/>
    </xf>
    <xf numFmtId="43" fontId="54" fillId="0" borderId="12" xfId="47" applyFont="1" applyBorder="1" applyAlignment="1">
      <alignment horizontal="left" vertical="center" wrapText="1"/>
    </xf>
    <xf numFmtId="43" fontId="54" fillId="0" borderId="12" xfId="47" applyFont="1" applyBorder="1" applyAlignment="1">
      <alignment horizontal="right" vertical="center" wrapText="1"/>
    </xf>
    <xf numFmtId="43" fontId="54" fillId="0" borderId="13" xfId="47" applyFont="1" applyBorder="1" applyAlignment="1">
      <alignment horizontal="right" vertical="center" wrapText="1"/>
    </xf>
    <xf numFmtId="43" fontId="53" fillId="0" borderId="10" xfId="47" applyFont="1" applyBorder="1" applyAlignment="1">
      <alignment horizontal="justify" vertical="center" wrapText="1"/>
    </xf>
    <xf numFmtId="43" fontId="53" fillId="0" borderId="11" xfId="47" applyFont="1" applyBorder="1" applyAlignment="1">
      <alignment horizontal="right" vertical="center" wrapText="1"/>
    </xf>
    <xf numFmtId="43" fontId="53" fillId="0" borderId="35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0610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0266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5DC85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5F663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1A7B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29D9.xls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47DA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744C.xls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96E4D.xls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8" sqref="B7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710937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26" t="s">
        <v>120</v>
      </c>
      <c r="C2" s="127"/>
      <c r="D2" s="127"/>
      <c r="E2" s="127"/>
      <c r="F2" s="127"/>
      <c r="G2" s="128"/>
    </row>
    <row r="3" spans="2:7" ht="12.75">
      <c r="B3" s="129" t="s">
        <v>0</v>
      </c>
      <c r="C3" s="130"/>
      <c r="D3" s="130"/>
      <c r="E3" s="130"/>
      <c r="F3" s="130"/>
      <c r="G3" s="131"/>
    </row>
    <row r="4" spans="2:7" ht="12.75">
      <c r="B4" s="129" t="s">
        <v>519</v>
      </c>
      <c r="C4" s="130"/>
      <c r="D4" s="130"/>
      <c r="E4" s="130"/>
      <c r="F4" s="130"/>
      <c r="G4" s="131"/>
    </row>
    <row r="5" spans="2:7" ht="13.5" thickBot="1">
      <c r="B5" s="132" t="s">
        <v>1</v>
      </c>
      <c r="C5" s="133"/>
      <c r="D5" s="133"/>
      <c r="E5" s="133"/>
      <c r="F5" s="133"/>
      <c r="G5" s="134"/>
    </row>
    <row r="6" spans="2:7" ht="41.25" customHeight="1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118"/>
      <c r="D7" s="118"/>
      <c r="E7" s="7" t="s">
        <v>4</v>
      </c>
      <c r="F7" s="118"/>
      <c r="G7" s="118"/>
    </row>
    <row r="8" spans="2:7" ht="12.75">
      <c r="B8" s="6" t="s">
        <v>5</v>
      </c>
      <c r="C8" s="120"/>
      <c r="D8" s="120"/>
      <c r="E8" s="7" t="s">
        <v>6</v>
      </c>
      <c r="F8" s="120"/>
      <c r="G8" s="120"/>
    </row>
    <row r="9" spans="2:7" ht="12.75">
      <c r="B9" s="8" t="s">
        <v>7</v>
      </c>
      <c r="C9" s="120">
        <f>SUM(C10:C16)</f>
        <v>200042491.01</v>
      </c>
      <c r="D9" s="120">
        <f>SUM(D10:D16)</f>
        <v>84851224.66</v>
      </c>
      <c r="E9" s="9" t="s">
        <v>8</v>
      </c>
      <c r="F9" s="120">
        <f>SUM(F10:F18)</f>
        <v>159769613.87</v>
      </c>
      <c r="G9" s="120">
        <f>SUM(G10:G18)</f>
        <v>71288172.97</v>
      </c>
    </row>
    <row r="10" spans="2:7" ht="12.75">
      <c r="B10" s="10" t="s">
        <v>9</v>
      </c>
      <c r="C10" s="120">
        <v>0</v>
      </c>
      <c r="D10" s="120">
        <v>0</v>
      </c>
      <c r="E10" s="11" t="s">
        <v>10</v>
      </c>
      <c r="F10" s="120">
        <v>16575822.91</v>
      </c>
      <c r="G10" s="120">
        <v>11944810.1</v>
      </c>
    </row>
    <row r="11" spans="2:7" ht="12.75">
      <c r="B11" s="10" t="s">
        <v>11</v>
      </c>
      <c r="C11" s="120">
        <v>200042491.01</v>
      </c>
      <c r="D11" s="120">
        <v>84851224.66</v>
      </c>
      <c r="E11" s="11" t="s">
        <v>12</v>
      </c>
      <c r="F11" s="120">
        <v>111749693.02</v>
      </c>
      <c r="G11" s="120">
        <v>57322873.33</v>
      </c>
    </row>
    <row r="12" spans="2:7" ht="12.75">
      <c r="B12" s="10" t="s">
        <v>13</v>
      </c>
      <c r="C12" s="120">
        <v>0</v>
      </c>
      <c r="D12" s="120">
        <v>0</v>
      </c>
      <c r="E12" s="11" t="s">
        <v>14</v>
      </c>
      <c r="F12" s="120">
        <v>6410445.8</v>
      </c>
      <c r="G12" s="120">
        <v>0</v>
      </c>
    </row>
    <row r="13" spans="2:7" ht="12.75">
      <c r="B13" s="10" t="s">
        <v>15</v>
      </c>
      <c r="C13" s="120">
        <v>0</v>
      </c>
      <c r="D13" s="120">
        <v>0</v>
      </c>
      <c r="E13" s="11" t="s">
        <v>16</v>
      </c>
      <c r="F13" s="120">
        <v>0</v>
      </c>
      <c r="G13" s="120">
        <v>0</v>
      </c>
    </row>
    <row r="14" spans="2:7" ht="12.75">
      <c r="B14" s="10" t="s">
        <v>17</v>
      </c>
      <c r="C14" s="120">
        <v>0</v>
      </c>
      <c r="D14" s="120">
        <v>0</v>
      </c>
      <c r="E14" s="11" t="s">
        <v>18</v>
      </c>
      <c r="F14" s="120">
        <v>1755</v>
      </c>
      <c r="G14" s="120">
        <v>585</v>
      </c>
    </row>
    <row r="15" spans="2:7" ht="25.5">
      <c r="B15" s="10" t="s">
        <v>19</v>
      </c>
      <c r="C15" s="120">
        <v>0</v>
      </c>
      <c r="D15" s="120">
        <v>0</v>
      </c>
      <c r="E15" s="11" t="s">
        <v>20</v>
      </c>
      <c r="F15" s="120">
        <v>0</v>
      </c>
      <c r="G15" s="120">
        <v>0</v>
      </c>
    </row>
    <row r="16" spans="2:7" ht="12.75">
      <c r="B16" s="10" t="s">
        <v>21</v>
      </c>
      <c r="C16" s="120">
        <v>0</v>
      </c>
      <c r="D16" s="120">
        <v>0</v>
      </c>
      <c r="E16" s="11" t="s">
        <v>22</v>
      </c>
      <c r="F16" s="120">
        <v>24205910.31</v>
      </c>
      <c r="G16" s="120">
        <v>1794927.98</v>
      </c>
    </row>
    <row r="17" spans="2:7" ht="12.75">
      <c r="B17" s="8" t="s">
        <v>23</v>
      </c>
      <c r="C17" s="120">
        <f>SUM(C18:C24)</f>
        <v>333253.63</v>
      </c>
      <c r="D17" s="120">
        <f>SUM(D18:D24)</f>
        <v>350746.83</v>
      </c>
      <c r="E17" s="11" t="s">
        <v>24</v>
      </c>
      <c r="F17" s="120">
        <v>0</v>
      </c>
      <c r="G17" s="120">
        <v>0</v>
      </c>
    </row>
    <row r="18" spans="2:7" ht="12.75">
      <c r="B18" s="10" t="s">
        <v>25</v>
      </c>
      <c r="C18" s="120">
        <v>0</v>
      </c>
      <c r="D18" s="120">
        <v>0</v>
      </c>
      <c r="E18" s="11" t="s">
        <v>26</v>
      </c>
      <c r="F18" s="120">
        <v>825986.83</v>
      </c>
      <c r="G18" s="120">
        <v>224976.56</v>
      </c>
    </row>
    <row r="19" spans="2:7" ht="12.75">
      <c r="B19" s="10" t="s">
        <v>27</v>
      </c>
      <c r="C19" s="120">
        <v>0</v>
      </c>
      <c r="D19" s="120">
        <v>0</v>
      </c>
      <c r="E19" s="9" t="s">
        <v>28</v>
      </c>
      <c r="F19" s="120">
        <f>SUM(F20:F22)</f>
        <v>0</v>
      </c>
      <c r="G19" s="120">
        <f>SUM(G20:G22)</f>
        <v>0</v>
      </c>
    </row>
    <row r="20" spans="2:7" ht="12.75">
      <c r="B20" s="10" t="s">
        <v>29</v>
      </c>
      <c r="C20" s="120">
        <v>333253.63</v>
      </c>
      <c r="D20" s="120">
        <v>350746.83</v>
      </c>
      <c r="E20" s="11" t="s">
        <v>30</v>
      </c>
      <c r="F20" s="120">
        <v>0</v>
      </c>
      <c r="G20" s="120">
        <v>0</v>
      </c>
    </row>
    <row r="21" spans="2:7" ht="12.75">
      <c r="B21" s="10" t="s">
        <v>31</v>
      </c>
      <c r="C21" s="120">
        <v>0</v>
      </c>
      <c r="D21" s="120">
        <v>0</v>
      </c>
      <c r="E21" s="12" t="s">
        <v>32</v>
      </c>
      <c r="F21" s="120">
        <v>0</v>
      </c>
      <c r="G21" s="120">
        <v>0</v>
      </c>
    </row>
    <row r="22" spans="2:7" ht="12.75">
      <c r="B22" s="10" t="s">
        <v>33</v>
      </c>
      <c r="C22" s="120">
        <v>0</v>
      </c>
      <c r="D22" s="120">
        <v>0</v>
      </c>
      <c r="E22" s="11" t="s">
        <v>34</v>
      </c>
      <c r="F22" s="120">
        <v>0</v>
      </c>
      <c r="G22" s="120">
        <v>0</v>
      </c>
    </row>
    <row r="23" spans="2:7" ht="12.75">
      <c r="B23" s="10" t="s">
        <v>35</v>
      </c>
      <c r="C23" s="120">
        <v>0</v>
      </c>
      <c r="D23" s="120">
        <v>0</v>
      </c>
      <c r="E23" s="9" t="s">
        <v>36</v>
      </c>
      <c r="F23" s="120">
        <f>SUM(F24:F25)</f>
        <v>0</v>
      </c>
      <c r="G23" s="120">
        <f>SUM(G24:G25)</f>
        <v>0</v>
      </c>
    </row>
    <row r="24" spans="2:7" ht="12.75">
      <c r="B24" s="10" t="s">
        <v>37</v>
      </c>
      <c r="C24" s="120">
        <v>0</v>
      </c>
      <c r="D24" s="120">
        <v>0</v>
      </c>
      <c r="E24" s="11" t="s">
        <v>38</v>
      </c>
      <c r="F24" s="120">
        <v>0</v>
      </c>
      <c r="G24" s="120">
        <v>0</v>
      </c>
    </row>
    <row r="25" spans="2:7" ht="12.75">
      <c r="B25" s="8" t="s">
        <v>39</v>
      </c>
      <c r="C25" s="120">
        <f>SUM(C26:C30)</f>
        <v>4513994.94</v>
      </c>
      <c r="D25" s="120">
        <f>SUM(D26:D30)</f>
        <v>0</v>
      </c>
      <c r="E25" s="11" t="s">
        <v>40</v>
      </c>
      <c r="F25" s="120">
        <v>0</v>
      </c>
      <c r="G25" s="120">
        <v>0</v>
      </c>
    </row>
    <row r="26" spans="2:7" ht="25.5">
      <c r="B26" s="10" t="s">
        <v>41</v>
      </c>
      <c r="C26" s="120">
        <v>0</v>
      </c>
      <c r="D26" s="120">
        <v>0</v>
      </c>
      <c r="E26" s="9" t="s">
        <v>42</v>
      </c>
      <c r="F26" s="120">
        <v>0</v>
      </c>
      <c r="G26" s="120">
        <v>0</v>
      </c>
    </row>
    <row r="27" spans="2:7" ht="25.5">
      <c r="B27" s="10" t="s">
        <v>43</v>
      </c>
      <c r="C27" s="120">
        <v>0</v>
      </c>
      <c r="D27" s="120">
        <v>0</v>
      </c>
      <c r="E27" s="9" t="s">
        <v>44</v>
      </c>
      <c r="F27" s="120">
        <f>SUM(F28:F30)</f>
        <v>0</v>
      </c>
      <c r="G27" s="120">
        <f>SUM(G28:G30)</f>
        <v>0</v>
      </c>
    </row>
    <row r="28" spans="2:7" ht="25.5">
      <c r="B28" s="10" t="s">
        <v>45</v>
      </c>
      <c r="C28" s="120">
        <v>0</v>
      </c>
      <c r="D28" s="120">
        <v>0</v>
      </c>
      <c r="E28" s="11" t="s">
        <v>46</v>
      </c>
      <c r="F28" s="120">
        <v>0</v>
      </c>
      <c r="G28" s="120">
        <v>0</v>
      </c>
    </row>
    <row r="29" spans="2:7" ht="12.75">
      <c r="B29" s="10" t="s">
        <v>47</v>
      </c>
      <c r="C29" s="120">
        <v>4513994.94</v>
      </c>
      <c r="D29" s="120">
        <v>0</v>
      </c>
      <c r="E29" s="11" t="s">
        <v>48</v>
      </c>
      <c r="F29" s="120">
        <v>0</v>
      </c>
      <c r="G29" s="120">
        <v>0</v>
      </c>
    </row>
    <row r="30" spans="2:7" ht="12.75">
      <c r="B30" s="10" t="s">
        <v>49</v>
      </c>
      <c r="C30" s="120">
        <v>0</v>
      </c>
      <c r="D30" s="120">
        <v>0</v>
      </c>
      <c r="E30" s="11" t="s">
        <v>50</v>
      </c>
      <c r="F30" s="120">
        <v>0</v>
      </c>
      <c r="G30" s="120">
        <v>0</v>
      </c>
    </row>
    <row r="31" spans="2:7" ht="25.5">
      <c r="B31" s="8" t="s">
        <v>51</v>
      </c>
      <c r="C31" s="120">
        <f>SUM(C32:C36)</f>
        <v>0</v>
      </c>
      <c r="D31" s="120">
        <f>SUM(D32:D36)</f>
        <v>0</v>
      </c>
      <c r="E31" s="9" t="s">
        <v>52</v>
      </c>
      <c r="F31" s="120">
        <f>SUM(F32:F37)</f>
        <v>0</v>
      </c>
      <c r="G31" s="120">
        <f>SUM(G32:G37)</f>
        <v>0</v>
      </c>
    </row>
    <row r="32" spans="2:7" ht="12.75">
      <c r="B32" s="10" t="s">
        <v>53</v>
      </c>
      <c r="C32" s="120">
        <v>0</v>
      </c>
      <c r="D32" s="120">
        <v>0</v>
      </c>
      <c r="E32" s="11" t="s">
        <v>54</v>
      </c>
      <c r="F32" s="120">
        <v>0</v>
      </c>
      <c r="G32" s="120">
        <v>0</v>
      </c>
    </row>
    <row r="33" spans="2:7" ht="12.75">
      <c r="B33" s="10" t="s">
        <v>55</v>
      </c>
      <c r="C33" s="120">
        <v>0</v>
      </c>
      <c r="D33" s="120">
        <v>0</v>
      </c>
      <c r="E33" s="11" t="s">
        <v>56</v>
      </c>
      <c r="F33" s="120">
        <v>0</v>
      </c>
      <c r="G33" s="120">
        <v>0</v>
      </c>
    </row>
    <row r="34" spans="2:7" ht="12.75">
      <c r="B34" s="10" t="s">
        <v>57</v>
      </c>
      <c r="C34" s="120">
        <v>0</v>
      </c>
      <c r="D34" s="120">
        <v>0</v>
      </c>
      <c r="E34" s="11" t="s">
        <v>58</v>
      </c>
      <c r="F34" s="120">
        <v>0</v>
      </c>
      <c r="G34" s="120">
        <v>0</v>
      </c>
    </row>
    <row r="35" spans="2:7" ht="25.5">
      <c r="B35" s="10" t="s">
        <v>59</v>
      </c>
      <c r="C35" s="120">
        <v>0</v>
      </c>
      <c r="D35" s="120">
        <v>0</v>
      </c>
      <c r="E35" s="11" t="s">
        <v>60</v>
      </c>
      <c r="F35" s="120">
        <v>0</v>
      </c>
      <c r="G35" s="120">
        <v>0</v>
      </c>
    </row>
    <row r="36" spans="2:7" ht="12.75">
      <c r="B36" s="10" t="s">
        <v>61</v>
      </c>
      <c r="C36" s="120">
        <v>0</v>
      </c>
      <c r="D36" s="120">
        <v>0</v>
      </c>
      <c r="E36" s="11" t="s">
        <v>62</v>
      </c>
      <c r="F36" s="120">
        <v>0</v>
      </c>
      <c r="G36" s="120">
        <v>0</v>
      </c>
    </row>
    <row r="37" spans="2:7" ht="12.75">
      <c r="B37" s="8" t="s">
        <v>63</v>
      </c>
      <c r="C37" s="120">
        <v>0</v>
      </c>
      <c r="D37" s="120">
        <v>0</v>
      </c>
      <c r="E37" s="11" t="s">
        <v>64</v>
      </c>
      <c r="F37" s="120">
        <v>0</v>
      </c>
      <c r="G37" s="120">
        <v>0</v>
      </c>
    </row>
    <row r="38" spans="2:7" ht="12.75">
      <c r="B38" s="8" t="s">
        <v>65</v>
      </c>
      <c r="C38" s="120">
        <f>SUM(C39:C40)</f>
        <v>0</v>
      </c>
      <c r="D38" s="120">
        <f>SUM(D39:D40)</f>
        <v>0</v>
      </c>
      <c r="E38" s="9" t="s">
        <v>66</v>
      </c>
      <c r="F38" s="120">
        <f>SUM(F39:F41)</f>
        <v>0</v>
      </c>
      <c r="G38" s="120">
        <f>SUM(G39:G41)</f>
        <v>0</v>
      </c>
    </row>
    <row r="39" spans="2:7" ht="25.5">
      <c r="B39" s="10" t="s">
        <v>67</v>
      </c>
      <c r="C39" s="120">
        <v>0</v>
      </c>
      <c r="D39" s="120">
        <v>0</v>
      </c>
      <c r="E39" s="11" t="s">
        <v>68</v>
      </c>
      <c r="F39" s="120">
        <v>0</v>
      </c>
      <c r="G39" s="120">
        <v>0</v>
      </c>
    </row>
    <row r="40" spans="2:7" ht="12.75">
      <c r="B40" s="10" t="s">
        <v>69</v>
      </c>
      <c r="C40" s="120">
        <v>0</v>
      </c>
      <c r="D40" s="120">
        <v>0</v>
      </c>
      <c r="E40" s="11" t="s">
        <v>70</v>
      </c>
      <c r="F40" s="120">
        <v>0</v>
      </c>
      <c r="G40" s="120">
        <v>0</v>
      </c>
    </row>
    <row r="41" spans="2:7" ht="12.75">
      <c r="B41" s="8" t="s">
        <v>71</v>
      </c>
      <c r="C41" s="120">
        <f>SUM(C42:C45)</f>
        <v>0</v>
      </c>
      <c r="D41" s="120">
        <f>SUM(D42:D45)</f>
        <v>0</v>
      </c>
      <c r="E41" s="11" t="s">
        <v>72</v>
      </c>
      <c r="F41" s="120">
        <v>0</v>
      </c>
      <c r="G41" s="120">
        <v>0</v>
      </c>
    </row>
    <row r="42" spans="2:7" ht="12.75">
      <c r="B42" s="10" t="s">
        <v>73</v>
      </c>
      <c r="C42" s="120">
        <v>0</v>
      </c>
      <c r="D42" s="120">
        <v>0</v>
      </c>
      <c r="E42" s="9" t="s">
        <v>74</v>
      </c>
      <c r="F42" s="120">
        <f>SUM(F43:F45)</f>
        <v>0</v>
      </c>
      <c r="G42" s="120">
        <f>SUM(G43:G45)</f>
        <v>0</v>
      </c>
    </row>
    <row r="43" spans="2:7" ht="12.75">
      <c r="B43" s="10" t="s">
        <v>75</v>
      </c>
      <c r="C43" s="120">
        <v>0</v>
      </c>
      <c r="D43" s="120">
        <v>0</v>
      </c>
      <c r="E43" s="11" t="s">
        <v>76</v>
      </c>
      <c r="F43" s="120">
        <v>0</v>
      </c>
      <c r="G43" s="120">
        <v>0</v>
      </c>
    </row>
    <row r="44" spans="2:7" ht="25.5">
      <c r="B44" s="10" t="s">
        <v>77</v>
      </c>
      <c r="C44" s="120">
        <v>0</v>
      </c>
      <c r="D44" s="120">
        <v>0</v>
      </c>
      <c r="E44" s="11" t="s">
        <v>78</v>
      </c>
      <c r="F44" s="120">
        <v>0</v>
      </c>
      <c r="G44" s="120">
        <v>0</v>
      </c>
    </row>
    <row r="45" spans="2:7" ht="12.75">
      <c r="B45" s="10" t="s">
        <v>79</v>
      </c>
      <c r="C45" s="120">
        <v>0</v>
      </c>
      <c r="D45" s="120">
        <v>0</v>
      </c>
      <c r="E45" s="11" t="s">
        <v>80</v>
      </c>
      <c r="F45" s="120">
        <v>0</v>
      </c>
      <c r="G45" s="120">
        <v>0</v>
      </c>
    </row>
    <row r="46" spans="2:7" ht="12.75">
      <c r="B46" s="8"/>
      <c r="C46" s="120"/>
      <c r="D46" s="120"/>
      <c r="E46" s="9"/>
      <c r="F46" s="120"/>
      <c r="G46" s="120"/>
    </row>
    <row r="47" spans="2:7" ht="12.75">
      <c r="B47" s="6" t="s">
        <v>81</v>
      </c>
      <c r="C47" s="120">
        <f>C9+C17+C25+C31+C37+C38+C41</f>
        <v>204889739.57999998</v>
      </c>
      <c r="D47" s="120">
        <f>D9+D17+D25+D31+D37+D38+D41</f>
        <v>85201971.49</v>
      </c>
      <c r="E47" s="7" t="s">
        <v>82</v>
      </c>
      <c r="F47" s="120">
        <f>F9+F19+F23+F26+F27+F31+F38+F42</f>
        <v>159769613.87</v>
      </c>
      <c r="G47" s="120">
        <f>G9+G19+G23+G26+G27+G31+G38+G42</f>
        <v>71288172.97</v>
      </c>
    </row>
    <row r="48" spans="2:7" ht="12.75">
      <c r="B48" s="6"/>
      <c r="C48" s="120"/>
      <c r="D48" s="120"/>
      <c r="E48" s="7"/>
      <c r="F48" s="120"/>
      <c r="G48" s="120"/>
    </row>
    <row r="49" spans="2:7" ht="12.75">
      <c r="B49" s="6" t="s">
        <v>83</v>
      </c>
      <c r="C49" s="120"/>
      <c r="D49" s="120"/>
      <c r="E49" s="7" t="s">
        <v>84</v>
      </c>
      <c r="F49" s="120"/>
      <c r="G49" s="120"/>
    </row>
    <row r="50" spans="2:7" ht="12.75">
      <c r="B50" s="8" t="s">
        <v>85</v>
      </c>
      <c r="C50" s="120">
        <v>0</v>
      </c>
      <c r="D50" s="120">
        <v>0</v>
      </c>
      <c r="E50" s="9" t="s">
        <v>86</v>
      </c>
      <c r="F50" s="120">
        <v>0</v>
      </c>
      <c r="G50" s="120">
        <v>0</v>
      </c>
    </row>
    <row r="51" spans="2:7" ht="12.75">
      <c r="B51" s="8" t="s">
        <v>87</v>
      </c>
      <c r="C51" s="120">
        <v>0</v>
      </c>
      <c r="D51" s="120">
        <v>0</v>
      </c>
      <c r="E51" s="9" t="s">
        <v>88</v>
      </c>
      <c r="F51" s="120">
        <v>0</v>
      </c>
      <c r="G51" s="120">
        <v>0</v>
      </c>
    </row>
    <row r="52" spans="2:7" ht="12.75">
      <c r="B52" s="8" t="s">
        <v>89</v>
      </c>
      <c r="C52" s="120">
        <v>450986937.36</v>
      </c>
      <c r="D52" s="120">
        <v>444159846.64</v>
      </c>
      <c r="E52" s="9" t="s">
        <v>90</v>
      </c>
      <c r="F52" s="120">
        <v>0</v>
      </c>
      <c r="G52" s="120">
        <v>0</v>
      </c>
    </row>
    <row r="53" spans="2:7" ht="12.75">
      <c r="B53" s="8" t="s">
        <v>91</v>
      </c>
      <c r="C53" s="120">
        <v>292884322.9</v>
      </c>
      <c r="D53" s="120">
        <v>262297530.57</v>
      </c>
      <c r="E53" s="9" t="s">
        <v>92</v>
      </c>
      <c r="F53" s="120">
        <v>0</v>
      </c>
      <c r="G53" s="120">
        <v>0</v>
      </c>
    </row>
    <row r="54" spans="2:7" ht="12.75" customHeight="1">
      <c r="B54" s="8" t="s">
        <v>93</v>
      </c>
      <c r="C54" s="120">
        <v>836704.15</v>
      </c>
      <c r="D54" s="120">
        <v>756783.7</v>
      </c>
      <c r="E54" s="9" t="s">
        <v>94</v>
      </c>
      <c r="F54" s="120">
        <v>0</v>
      </c>
      <c r="G54" s="120">
        <v>0</v>
      </c>
    </row>
    <row r="55" spans="2:7" ht="12.75">
      <c r="B55" s="8" t="s">
        <v>95</v>
      </c>
      <c r="C55" s="120">
        <v>0</v>
      </c>
      <c r="D55" s="120">
        <v>0</v>
      </c>
      <c r="E55" s="9" t="s">
        <v>96</v>
      </c>
      <c r="F55" s="120">
        <v>0</v>
      </c>
      <c r="G55" s="120">
        <v>0</v>
      </c>
    </row>
    <row r="56" spans="2:7" ht="12.75">
      <c r="B56" s="8" t="s">
        <v>97</v>
      </c>
      <c r="C56" s="120">
        <v>0</v>
      </c>
      <c r="D56" s="120">
        <v>0</v>
      </c>
      <c r="E56" s="7"/>
      <c r="F56" s="120"/>
      <c r="G56" s="120"/>
    </row>
    <row r="57" spans="2:7" ht="12.75">
      <c r="B57" s="8" t="s">
        <v>98</v>
      </c>
      <c r="C57" s="120">
        <v>0</v>
      </c>
      <c r="D57" s="120">
        <v>0</v>
      </c>
      <c r="E57" s="7" t="s">
        <v>99</v>
      </c>
      <c r="F57" s="120">
        <f>SUM(F50:F55)</f>
        <v>0</v>
      </c>
      <c r="G57" s="120">
        <f>SUM(G50:G55)</f>
        <v>0</v>
      </c>
    </row>
    <row r="58" spans="2:7" ht="12.75">
      <c r="B58" s="8" t="s">
        <v>100</v>
      </c>
      <c r="C58" s="120">
        <v>0</v>
      </c>
      <c r="D58" s="120">
        <v>0</v>
      </c>
      <c r="E58" s="13"/>
      <c r="F58" s="120"/>
      <c r="G58" s="120"/>
    </row>
    <row r="59" spans="2:7" ht="12.75">
      <c r="B59" s="8"/>
      <c r="C59" s="120"/>
      <c r="D59" s="120"/>
      <c r="E59" s="7" t="s">
        <v>101</v>
      </c>
      <c r="F59" s="120">
        <f>F47+F57</f>
        <v>159769613.87</v>
      </c>
      <c r="G59" s="120">
        <f>G47+G57</f>
        <v>71288172.97</v>
      </c>
    </row>
    <row r="60" spans="2:7" ht="25.5">
      <c r="B60" s="6" t="s">
        <v>102</v>
      </c>
      <c r="C60" s="120">
        <f>SUM(C50:C58)</f>
        <v>744707964.41</v>
      </c>
      <c r="D60" s="120">
        <f>SUM(D50:D58)</f>
        <v>707214160.9100001</v>
      </c>
      <c r="E60" s="9"/>
      <c r="F60" s="120"/>
      <c r="G60" s="120"/>
    </row>
    <row r="61" spans="2:7" ht="12.75">
      <c r="B61" s="8"/>
      <c r="C61" s="120"/>
      <c r="D61" s="120"/>
      <c r="E61" s="7" t="s">
        <v>103</v>
      </c>
      <c r="F61" s="120"/>
      <c r="G61" s="120"/>
    </row>
    <row r="62" spans="2:7" ht="12.75">
      <c r="B62" s="6" t="s">
        <v>104</v>
      </c>
      <c r="C62" s="120">
        <f>C47+C60</f>
        <v>949597703.99</v>
      </c>
      <c r="D62" s="120">
        <f>D47+D60</f>
        <v>792416132.4000001</v>
      </c>
      <c r="E62" s="7"/>
      <c r="F62" s="120"/>
      <c r="G62" s="120"/>
    </row>
    <row r="63" spans="2:7" ht="12.75">
      <c r="B63" s="8"/>
      <c r="C63" s="120"/>
      <c r="D63" s="120"/>
      <c r="E63" s="7" t="s">
        <v>105</v>
      </c>
      <c r="F63" s="120">
        <f>SUM(F64:F66)</f>
        <v>577035241.03</v>
      </c>
      <c r="G63" s="120">
        <f>SUM(G64:G66)</f>
        <v>577035241.03</v>
      </c>
    </row>
    <row r="64" spans="2:7" ht="12.75">
      <c r="B64" s="8"/>
      <c r="C64" s="120"/>
      <c r="D64" s="120"/>
      <c r="E64" s="9" t="s">
        <v>106</v>
      </c>
      <c r="F64" s="120">
        <v>577035241.03</v>
      </c>
      <c r="G64" s="120">
        <v>577035241.03</v>
      </c>
    </row>
    <row r="65" spans="2:7" ht="12.75">
      <c r="B65" s="8"/>
      <c r="C65" s="120"/>
      <c r="D65" s="120"/>
      <c r="E65" s="9" t="s">
        <v>107</v>
      </c>
      <c r="F65" s="120">
        <v>0</v>
      </c>
      <c r="G65" s="120">
        <v>0</v>
      </c>
    </row>
    <row r="66" spans="2:7" ht="12.75">
      <c r="B66" s="8"/>
      <c r="C66" s="120"/>
      <c r="D66" s="120"/>
      <c r="E66" s="9" t="s">
        <v>108</v>
      </c>
      <c r="F66" s="120">
        <v>0</v>
      </c>
      <c r="G66" s="120">
        <v>0</v>
      </c>
    </row>
    <row r="67" spans="2:7" ht="12.75">
      <c r="B67" s="8"/>
      <c r="C67" s="120"/>
      <c r="D67" s="120"/>
      <c r="E67" s="9"/>
      <c r="F67" s="120"/>
      <c r="G67" s="120"/>
    </row>
    <row r="68" spans="2:7" ht="12.75">
      <c r="B68" s="8"/>
      <c r="C68" s="120"/>
      <c r="D68" s="120"/>
      <c r="E68" s="7" t="s">
        <v>109</v>
      </c>
      <c r="F68" s="120">
        <f>SUM(F69:F73)</f>
        <v>212792849.09000003</v>
      </c>
      <c r="G68" s="120">
        <f>SUM(G69:G73)</f>
        <v>144092718.4</v>
      </c>
    </row>
    <row r="69" spans="2:7" ht="12.75">
      <c r="B69" s="8"/>
      <c r="C69" s="120"/>
      <c r="D69" s="120"/>
      <c r="E69" s="9" t="s">
        <v>110</v>
      </c>
      <c r="F69" s="120">
        <v>70460951.26</v>
      </c>
      <c r="G69" s="120">
        <v>20080842.35</v>
      </c>
    </row>
    <row r="70" spans="2:7" ht="12.75">
      <c r="B70" s="8"/>
      <c r="C70" s="120"/>
      <c r="D70" s="120"/>
      <c r="E70" s="9" t="s">
        <v>111</v>
      </c>
      <c r="F70" s="120">
        <v>142331897.83</v>
      </c>
      <c r="G70" s="120">
        <v>124011876.05</v>
      </c>
    </row>
    <row r="71" spans="2:7" ht="12.75">
      <c r="B71" s="8"/>
      <c r="C71" s="120"/>
      <c r="D71" s="120"/>
      <c r="E71" s="9" t="s">
        <v>112</v>
      </c>
      <c r="F71" s="120">
        <v>0</v>
      </c>
      <c r="G71" s="120">
        <v>0</v>
      </c>
    </row>
    <row r="72" spans="2:7" ht="12.75">
      <c r="B72" s="8"/>
      <c r="C72" s="120"/>
      <c r="D72" s="120"/>
      <c r="E72" s="9" t="s">
        <v>113</v>
      </c>
      <c r="F72" s="120">
        <v>0</v>
      </c>
      <c r="G72" s="120">
        <v>0</v>
      </c>
    </row>
    <row r="73" spans="2:7" ht="12.75">
      <c r="B73" s="8"/>
      <c r="C73" s="120"/>
      <c r="D73" s="120"/>
      <c r="E73" s="9" t="s">
        <v>114</v>
      </c>
      <c r="F73" s="120">
        <v>0</v>
      </c>
      <c r="G73" s="120">
        <v>0</v>
      </c>
    </row>
    <row r="74" spans="2:7" ht="12.75">
      <c r="B74" s="8"/>
      <c r="C74" s="120"/>
      <c r="D74" s="120"/>
      <c r="E74" s="9"/>
      <c r="F74" s="120"/>
      <c r="G74" s="120"/>
    </row>
    <row r="75" spans="2:7" ht="25.5">
      <c r="B75" s="8"/>
      <c r="C75" s="120"/>
      <c r="D75" s="120"/>
      <c r="E75" s="7" t="s">
        <v>115</v>
      </c>
      <c r="F75" s="120">
        <f>SUM(F76:F77)</f>
        <v>0</v>
      </c>
      <c r="G75" s="120">
        <f>SUM(G76:G77)</f>
        <v>0</v>
      </c>
    </row>
    <row r="76" spans="2:7" ht="12.75">
      <c r="B76" s="8"/>
      <c r="C76" s="120"/>
      <c r="D76" s="120"/>
      <c r="E76" s="9" t="s">
        <v>116</v>
      </c>
      <c r="F76" s="120">
        <v>0</v>
      </c>
      <c r="G76" s="120">
        <v>0</v>
      </c>
    </row>
    <row r="77" spans="2:7" ht="12.75">
      <c r="B77" s="8"/>
      <c r="C77" s="120"/>
      <c r="D77" s="120"/>
      <c r="E77" s="9" t="s">
        <v>117</v>
      </c>
      <c r="F77" s="120">
        <v>0</v>
      </c>
      <c r="G77" s="120">
        <v>0</v>
      </c>
    </row>
    <row r="78" spans="2:7" ht="12.75">
      <c r="B78" s="8"/>
      <c r="C78" s="120"/>
      <c r="D78" s="120"/>
      <c r="E78" s="9"/>
      <c r="F78" s="120"/>
      <c r="G78" s="120"/>
    </row>
    <row r="79" spans="2:7" ht="12.75">
      <c r="B79" s="8"/>
      <c r="C79" s="120"/>
      <c r="D79" s="120"/>
      <c r="E79" s="7" t="s">
        <v>118</v>
      </c>
      <c r="F79" s="120">
        <f>F63+F68+F75</f>
        <v>789828090.12</v>
      </c>
      <c r="G79" s="120">
        <f>G63+G68+G75</f>
        <v>721127959.43</v>
      </c>
    </row>
    <row r="80" spans="2:7" ht="12.75">
      <c r="B80" s="8"/>
      <c r="C80" s="120"/>
      <c r="D80" s="120"/>
      <c r="E80" s="9"/>
      <c r="F80" s="120"/>
      <c r="G80" s="120"/>
    </row>
    <row r="81" spans="2:7" ht="12.75">
      <c r="B81" s="8"/>
      <c r="C81" s="120"/>
      <c r="D81" s="120"/>
      <c r="E81" s="7" t="s">
        <v>119</v>
      </c>
      <c r="F81" s="120">
        <f>F59+F79</f>
        <v>949597703.99</v>
      </c>
      <c r="G81" s="120">
        <f>G59+G79</f>
        <v>792416132.4</v>
      </c>
    </row>
    <row r="82" spans="2:7" ht="13.5" thickBot="1">
      <c r="B82" s="14"/>
      <c r="C82" s="15"/>
      <c r="D82" s="15"/>
      <c r="E82" s="16"/>
      <c r="F82" s="17"/>
      <c r="G82" s="17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3"/>
  <legacyDrawing r:id="rId2"/>
  <oleObjects>
    <oleObject progId="Excel.Sheet.12" shapeId="14433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SheetLayoutView="100" zoomScalePageLayoutView="0" workbookViewId="0" topLeftCell="A1">
      <pane xSplit="1" ySplit="7" topLeftCell="B8" activePane="bottomRight" state="frozen"/>
      <selection pane="topLeft" activeCell="B78" sqref="B78"/>
      <selection pane="topRight" activeCell="B78" sqref="B78"/>
      <selection pane="bottomLeft" activeCell="B78" sqref="B78"/>
      <selection pane="bottomRight" activeCell="B78" sqref="B78"/>
    </sheetView>
  </sheetViews>
  <sheetFormatPr defaultColWidth="11.421875" defaultRowHeight="15"/>
  <cols>
    <col min="1" max="1" width="5.00390625" style="18" customWidth="1"/>
    <col min="2" max="2" width="43.00390625" style="18" customWidth="1"/>
    <col min="3" max="3" width="14.57421875" style="18" customWidth="1"/>
    <col min="4" max="4" width="13.28125" style="18" customWidth="1"/>
    <col min="5" max="5" width="15.00390625" style="18" customWidth="1"/>
    <col min="6" max="6" width="16.57421875" style="18" customWidth="1"/>
    <col min="7" max="7" width="17.00390625" style="18" customWidth="1"/>
    <col min="8" max="8" width="14.00390625" style="18" customWidth="1"/>
    <col min="9" max="9" width="15.00390625" style="18" customWidth="1"/>
    <col min="10" max="16384" width="11.421875" style="18" customWidth="1"/>
  </cols>
  <sheetData>
    <row r="1" ht="13.5" thickBot="1"/>
    <row r="2" spans="2:9" ht="13.5" thickBot="1">
      <c r="B2" s="136" t="s">
        <v>120</v>
      </c>
      <c r="C2" s="137"/>
      <c r="D2" s="137"/>
      <c r="E2" s="137"/>
      <c r="F2" s="137"/>
      <c r="G2" s="137"/>
      <c r="H2" s="137"/>
      <c r="I2" s="138"/>
    </row>
    <row r="3" spans="2:9" ht="13.5" customHeight="1" thickBot="1">
      <c r="B3" s="139" t="s">
        <v>172</v>
      </c>
      <c r="C3" s="140"/>
      <c r="D3" s="140"/>
      <c r="E3" s="140"/>
      <c r="F3" s="140"/>
      <c r="G3" s="140"/>
      <c r="H3" s="140"/>
      <c r="I3" s="141"/>
    </row>
    <row r="4" spans="2:9" ht="13.5" thickBot="1">
      <c r="B4" s="139" t="s">
        <v>520</v>
      </c>
      <c r="C4" s="140"/>
      <c r="D4" s="140"/>
      <c r="E4" s="140"/>
      <c r="F4" s="140"/>
      <c r="G4" s="140"/>
      <c r="H4" s="140"/>
      <c r="I4" s="141"/>
    </row>
    <row r="5" spans="2:9" ht="13.5" thickBot="1">
      <c r="B5" s="139" t="s">
        <v>1</v>
      </c>
      <c r="C5" s="140"/>
      <c r="D5" s="140"/>
      <c r="E5" s="140"/>
      <c r="F5" s="140"/>
      <c r="G5" s="140"/>
      <c r="H5" s="140"/>
      <c r="I5" s="141"/>
    </row>
    <row r="6" spans="2:9" ht="76.5">
      <c r="B6" s="40" t="s">
        <v>171</v>
      </c>
      <c r="C6" s="40" t="s">
        <v>170</v>
      </c>
      <c r="D6" s="40" t="s">
        <v>169</v>
      </c>
      <c r="E6" s="40" t="s">
        <v>168</v>
      </c>
      <c r="F6" s="40" t="s">
        <v>167</v>
      </c>
      <c r="G6" s="40" t="s">
        <v>166</v>
      </c>
      <c r="H6" s="40" t="s">
        <v>165</v>
      </c>
      <c r="I6" s="40" t="s">
        <v>164</v>
      </c>
    </row>
    <row r="7" spans="2:9" ht="13.5" thickBot="1">
      <c r="B7" s="39" t="s">
        <v>163</v>
      </c>
      <c r="C7" s="39" t="s">
        <v>162</v>
      </c>
      <c r="D7" s="39" t="s">
        <v>161</v>
      </c>
      <c r="E7" s="39" t="s">
        <v>160</v>
      </c>
      <c r="F7" s="39" t="s">
        <v>159</v>
      </c>
      <c r="G7" s="39" t="s">
        <v>158</v>
      </c>
      <c r="H7" s="39" t="s">
        <v>157</v>
      </c>
      <c r="I7" s="39" t="s">
        <v>156</v>
      </c>
    </row>
    <row r="8" spans="2:9" ht="12.75" customHeight="1">
      <c r="B8" s="36" t="s">
        <v>155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36" t="s">
        <v>154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38" t="s">
        <v>153</v>
      </c>
      <c r="C10" s="24">
        <v>0</v>
      </c>
      <c r="D10" s="24">
        <v>0</v>
      </c>
      <c r="E10" s="24">
        <v>0</v>
      </c>
      <c r="F10" s="24"/>
      <c r="G10" s="22">
        <v>0</v>
      </c>
      <c r="H10" s="24">
        <v>0</v>
      </c>
      <c r="I10" s="24">
        <v>0</v>
      </c>
    </row>
    <row r="11" spans="2:9" ht="12.75">
      <c r="B11" s="38" t="s">
        <v>152</v>
      </c>
      <c r="C11" s="22">
        <v>0</v>
      </c>
      <c r="D11" s="22">
        <v>0</v>
      </c>
      <c r="E11" s="22">
        <v>0</v>
      </c>
      <c r="F11" s="22"/>
      <c r="G11" s="22">
        <v>0</v>
      </c>
      <c r="H11" s="22">
        <v>0</v>
      </c>
      <c r="I11" s="22">
        <v>0</v>
      </c>
    </row>
    <row r="12" spans="2:9" ht="12.75">
      <c r="B12" s="38" t="s">
        <v>151</v>
      </c>
      <c r="C12" s="22">
        <v>0</v>
      </c>
      <c r="D12" s="22">
        <v>0</v>
      </c>
      <c r="E12" s="22">
        <v>0</v>
      </c>
      <c r="F12" s="22"/>
      <c r="G12" s="22">
        <v>0</v>
      </c>
      <c r="H12" s="22">
        <v>0</v>
      </c>
      <c r="I12" s="22">
        <v>0</v>
      </c>
    </row>
    <row r="13" spans="2:9" ht="12.75" customHeight="1">
      <c r="B13" s="36" t="s">
        <v>150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38" t="s">
        <v>149</v>
      </c>
      <c r="C14" s="24">
        <v>0</v>
      </c>
      <c r="D14" s="24">
        <v>0</v>
      </c>
      <c r="E14" s="24">
        <v>0</v>
      </c>
      <c r="F14" s="24"/>
      <c r="G14" s="22">
        <v>0</v>
      </c>
      <c r="H14" s="24">
        <v>0</v>
      </c>
      <c r="I14" s="24">
        <v>0</v>
      </c>
    </row>
    <row r="15" spans="2:9" ht="12.75">
      <c r="B15" s="38" t="s">
        <v>148</v>
      </c>
      <c r="C15" s="22">
        <v>0</v>
      </c>
      <c r="D15" s="22">
        <v>0</v>
      </c>
      <c r="E15" s="22">
        <v>0</v>
      </c>
      <c r="F15" s="22"/>
      <c r="G15" s="22">
        <v>0</v>
      </c>
      <c r="H15" s="22">
        <v>0</v>
      </c>
      <c r="I15" s="22">
        <v>0</v>
      </c>
    </row>
    <row r="16" spans="2:9" ht="12.75">
      <c r="B16" s="38" t="s">
        <v>147</v>
      </c>
      <c r="C16" s="22">
        <v>0</v>
      </c>
      <c r="D16" s="22">
        <v>0</v>
      </c>
      <c r="E16" s="22">
        <v>0</v>
      </c>
      <c r="F16" s="22"/>
      <c r="G16" s="22">
        <v>0</v>
      </c>
      <c r="H16" s="22">
        <v>0</v>
      </c>
      <c r="I16" s="22">
        <v>0</v>
      </c>
    </row>
    <row r="17" spans="2:9" ht="12.75">
      <c r="B17" s="36" t="s">
        <v>146</v>
      </c>
      <c r="C17" s="24">
        <v>71288172.97</v>
      </c>
      <c r="D17" s="37"/>
      <c r="E17" s="37"/>
      <c r="F17" s="37"/>
      <c r="G17" s="22">
        <v>159769613.87</v>
      </c>
      <c r="H17" s="37"/>
      <c r="I17" s="37"/>
    </row>
    <row r="18" spans="2:9" ht="12.75">
      <c r="B18" s="23"/>
      <c r="C18" s="22"/>
      <c r="D18" s="22"/>
      <c r="E18" s="22"/>
      <c r="F18" s="22"/>
      <c r="G18" s="22"/>
      <c r="H18" s="22"/>
      <c r="I18" s="22"/>
    </row>
    <row r="19" spans="2:9" ht="12.75" customHeight="1">
      <c r="B19" s="33" t="s">
        <v>145</v>
      </c>
      <c r="C19" s="24">
        <f>C8+C17</f>
        <v>71288172.97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159769613.87</v>
      </c>
      <c r="H19" s="24">
        <f t="shared" si="3"/>
        <v>0</v>
      </c>
      <c r="I19" s="24">
        <f t="shared" si="3"/>
        <v>0</v>
      </c>
    </row>
    <row r="20" spans="2:9" ht="12.75">
      <c r="B20" s="36"/>
      <c r="C20" s="24"/>
      <c r="D20" s="24"/>
      <c r="E20" s="24"/>
      <c r="F20" s="24"/>
      <c r="G20" s="24"/>
      <c r="H20" s="24"/>
      <c r="I20" s="24"/>
    </row>
    <row r="21" spans="2:9" ht="12.75" customHeight="1">
      <c r="B21" s="36" t="s">
        <v>144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3" t="s">
        <v>143</v>
      </c>
      <c r="C22" s="22"/>
      <c r="D22" s="22"/>
      <c r="E22" s="22"/>
      <c r="F22" s="22"/>
      <c r="G22" s="22">
        <f>C22+D22-E22+F22</f>
        <v>0</v>
      </c>
      <c r="H22" s="22"/>
      <c r="I22" s="22"/>
    </row>
    <row r="23" spans="2:9" ht="12.75" customHeight="1">
      <c r="B23" s="23" t="s">
        <v>142</v>
      </c>
      <c r="C23" s="22"/>
      <c r="D23" s="22"/>
      <c r="E23" s="22"/>
      <c r="F23" s="22"/>
      <c r="G23" s="22">
        <f>C23+D23-E23+F23</f>
        <v>0</v>
      </c>
      <c r="H23" s="22"/>
      <c r="I23" s="22"/>
    </row>
    <row r="24" spans="2:9" ht="12.75" customHeight="1">
      <c r="B24" s="23" t="s">
        <v>141</v>
      </c>
      <c r="C24" s="22"/>
      <c r="D24" s="22"/>
      <c r="E24" s="22"/>
      <c r="F24" s="22"/>
      <c r="G24" s="22">
        <f>C24+D24-E24+F24</f>
        <v>0</v>
      </c>
      <c r="H24" s="22"/>
      <c r="I24" s="22"/>
    </row>
    <row r="25" spans="2:9" ht="12.75">
      <c r="B25" s="35"/>
      <c r="C25" s="34"/>
      <c r="D25" s="34"/>
      <c r="E25" s="34"/>
      <c r="F25" s="34"/>
      <c r="G25" s="34"/>
      <c r="H25" s="34"/>
      <c r="I25" s="34"/>
    </row>
    <row r="26" spans="2:9" ht="25.5">
      <c r="B26" s="33" t="s">
        <v>140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3" t="s">
        <v>139</v>
      </c>
      <c r="C27" s="22"/>
      <c r="D27" s="22"/>
      <c r="E27" s="22"/>
      <c r="F27" s="22"/>
      <c r="G27" s="22">
        <f>C27+D27-E27+F27</f>
        <v>0</v>
      </c>
      <c r="H27" s="22"/>
      <c r="I27" s="22"/>
    </row>
    <row r="28" spans="2:9" ht="12.75" customHeight="1">
      <c r="B28" s="23" t="s">
        <v>138</v>
      </c>
      <c r="C28" s="22"/>
      <c r="D28" s="22"/>
      <c r="E28" s="22"/>
      <c r="F28" s="22"/>
      <c r="G28" s="22">
        <f>C28+D28-E28+F28</f>
        <v>0</v>
      </c>
      <c r="H28" s="22"/>
      <c r="I28" s="22"/>
    </row>
    <row r="29" spans="2:9" ht="12.75" customHeight="1">
      <c r="B29" s="23" t="s">
        <v>137</v>
      </c>
      <c r="C29" s="22"/>
      <c r="D29" s="22"/>
      <c r="E29" s="22"/>
      <c r="F29" s="22"/>
      <c r="G29" s="22">
        <f>C29+D29-E29+F29</f>
        <v>0</v>
      </c>
      <c r="H29" s="22"/>
      <c r="I29" s="22"/>
    </row>
    <row r="30" spans="2:9" ht="13.5" thickBot="1">
      <c r="B30" s="32"/>
      <c r="C30" s="31"/>
      <c r="D30" s="31"/>
      <c r="E30" s="31"/>
      <c r="F30" s="31"/>
      <c r="G30" s="31"/>
      <c r="H30" s="31"/>
      <c r="I30" s="31"/>
    </row>
    <row r="31" spans="2:9" ht="18.75" customHeight="1">
      <c r="B31" s="135" t="s">
        <v>136</v>
      </c>
      <c r="C31" s="135"/>
      <c r="D31" s="135"/>
      <c r="E31" s="135"/>
      <c r="F31" s="135"/>
      <c r="G31" s="135"/>
      <c r="H31" s="135"/>
      <c r="I31" s="135"/>
    </row>
    <row r="32" spans="2:9" ht="12.75">
      <c r="B32" s="30" t="s">
        <v>135</v>
      </c>
      <c r="C32" s="19"/>
      <c r="D32" s="29"/>
      <c r="E32" s="29"/>
      <c r="F32" s="29"/>
      <c r="G32" s="29"/>
      <c r="H32" s="29"/>
      <c r="I32" s="29"/>
    </row>
    <row r="33" spans="2:9" ht="13.5" thickBot="1">
      <c r="B33" s="28"/>
      <c r="C33" s="19"/>
      <c r="D33" s="19"/>
      <c r="E33" s="19"/>
      <c r="F33" s="19"/>
      <c r="G33" s="19"/>
      <c r="H33" s="19"/>
      <c r="I33" s="19"/>
    </row>
    <row r="34" spans="2:9" ht="38.25" customHeight="1">
      <c r="B34" s="142" t="s">
        <v>134</v>
      </c>
      <c r="C34" s="142" t="s">
        <v>133</v>
      </c>
      <c r="D34" s="142" t="s">
        <v>132</v>
      </c>
      <c r="E34" s="27" t="s">
        <v>131</v>
      </c>
      <c r="F34" s="142" t="s">
        <v>130</v>
      </c>
      <c r="G34" s="27" t="s">
        <v>129</v>
      </c>
      <c r="H34" s="19"/>
      <c r="I34" s="19"/>
    </row>
    <row r="35" spans="2:9" ht="15.75" customHeight="1" thickBot="1">
      <c r="B35" s="143"/>
      <c r="C35" s="143"/>
      <c r="D35" s="143"/>
      <c r="E35" s="26" t="s">
        <v>128</v>
      </c>
      <c r="F35" s="143"/>
      <c r="G35" s="26" t="s">
        <v>127</v>
      </c>
      <c r="H35" s="19"/>
      <c r="I35" s="19"/>
    </row>
    <row r="36" spans="2:9" ht="12.75">
      <c r="B36" s="25" t="s">
        <v>126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19"/>
      <c r="I36" s="19"/>
    </row>
    <row r="37" spans="2:9" ht="12.75">
      <c r="B37" s="23" t="s">
        <v>125</v>
      </c>
      <c r="C37" s="22"/>
      <c r="D37" s="22"/>
      <c r="E37" s="22"/>
      <c r="F37" s="22"/>
      <c r="G37" s="22"/>
      <c r="H37" s="19"/>
      <c r="I37" s="19"/>
    </row>
    <row r="38" spans="2:9" ht="12.75">
      <c r="B38" s="23" t="s">
        <v>124</v>
      </c>
      <c r="C38" s="22"/>
      <c r="D38" s="22"/>
      <c r="E38" s="22"/>
      <c r="F38" s="22"/>
      <c r="G38" s="22"/>
      <c r="H38" s="19"/>
      <c r="I38" s="19"/>
    </row>
    <row r="39" spans="2:9" ht="13.5" thickBot="1">
      <c r="B39" s="21" t="s">
        <v>123</v>
      </c>
      <c r="C39" s="20"/>
      <c r="D39" s="20"/>
      <c r="E39" s="20"/>
      <c r="F39" s="20"/>
      <c r="G39" s="20"/>
      <c r="H39" s="19"/>
      <c r="I39" s="1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8" r:id="rId3"/>
  <legacyDrawing r:id="rId2"/>
  <oleObjects>
    <oleObject progId="Excel.Sheet.12" shapeId="14424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SheetLayoutView="100" zoomScalePageLayoutView="0" workbookViewId="0" topLeftCell="A1">
      <selection activeCell="B78" sqref="B7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6" t="s">
        <v>120</v>
      </c>
      <c r="C2" s="137"/>
      <c r="D2" s="137"/>
      <c r="E2" s="137"/>
      <c r="F2" s="137"/>
      <c r="G2" s="137"/>
      <c r="H2" s="137"/>
      <c r="I2" s="137"/>
      <c r="J2" s="137"/>
      <c r="K2" s="137"/>
      <c r="L2" s="138"/>
    </row>
    <row r="3" spans="2:12" ht="15.75" customHeight="1" thickBot="1">
      <c r="B3" s="139" t="s">
        <v>199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2:12" ht="15.75" customHeight="1" thickBot="1">
      <c r="B4" s="139" t="s">
        <v>520</v>
      </c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2:12" ht="15.75" thickBot="1">
      <c r="B5" s="139" t="s">
        <v>1</v>
      </c>
      <c r="C5" s="140"/>
      <c r="D5" s="140"/>
      <c r="E5" s="140"/>
      <c r="F5" s="140"/>
      <c r="G5" s="140"/>
      <c r="H5" s="140"/>
      <c r="I5" s="140"/>
      <c r="J5" s="140"/>
      <c r="K5" s="140"/>
      <c r="L5" s="141"/>
    </row>
    <row r="6" spans="2:12" ht="120.75" customHeight="1">
      <c r="B6" s="49" t="s">
        <v>198</v>
      </c>
      <c r="C6" s="48" t="s">
        <v>197</v>
      </c>
      <c r="D6" s="48" t="s">
        <v>196</v>
      </c>
      <c r="E6" s="48" t="s">
        <v>195</v>
      </c>
      <c r="F6" s="48" t="s">
        <v>194</v>
      </c>
      <c r="G6" s="48" t="s">
        <v>193</v>
      </c>
      <c r="H6" s="48" t="s">
        <v>192</v>
      </c>
      <c r="I6" s="48" t="s">
        <v>191</v>
      </c>
      <c r="J6" s="48" t="s">
        <v>190</v>
      </c>
      <c r="K6" s="48" t="s">
        <v>189</v>
      </c>
      <c r="L6" s="48" t="s">
        <v>188</v>
      </c>
    </row>
    <row r="7" spans="2:12" ht="48.75" customHeight="1" thickBot="1">
      <c r="B7" s="39" t="s">
        <v>163</v>
      </c>
      <c r="C7" s="39" t="s">
        <v>162</v>
      </c>
      <c r="D7" s="39" t="s">
        <v>161</v>
      </c>
      <c r="E7" s="39" t="s">
        <v>160</v>
      </c>
      <c r="F7" s="39" t="s">
        <v>159</v>
      </c>
      <c r="G7" s="39" t="s">
        <v>187</v>
      </c>
      <c r="H7" s="39" t="s">
        <v>157</v>
      </c>
      <c r="I7" s="39" t="s">
        <v>156</v>
      </c>
      <c r="J7" s="39" t="s">
        <v>186</v>
      </c>
      <c r="K7" s="39" t="s">
        <v>185</v>
      </c>
      <c r="L7" s="39" t="s">
        <v>184</v>
      </c>
    </row>
    <row r="8" spans="2:12" ht="15">
      <c r="B8" s="47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2" ht="25.5">
      <c r="B9" s="43" t="s">
        <v>183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5" t="s">
        <v>182</v>
      </c>
      <c r="C10" s="22"/>
      <c r="D10" s="22"/>
      <c r="E10" s="22"/>
      <c r="F10" s="22"/>
      <c r="G10" s="22"/>
      <c r="H10" s="22"/>
      <c r="I10" s="22"/>
      <c r="J10" s="22"/>
      <c r="K10" s="22"/>
      <c r="L10" s="22">
        <f>F10-K10</f>
        <v>0</v>
      </c>
    </row>
    <row r="11" spans="2:12" ht="15">
      <c r="B11" s="45" t="s">
        <v>181</v>
      </c>
      <c r="C11" s="22"/>
      <c r="D11" s="22"/>
      <c r="E11" s="22"/>
      <c r="F11" s="22"/>
      <c r="G11" s="22"/>
      <c r="H11" s="22"/>
      <c r="I11" s="22"/>
      <c r="J11" s="22"/>
      <c r="K11" s="22"/>
      <c r="L11" s="22">
        <f aca="true" t="shared" si="1" ref="L11:L20">F11-K11</f>
        <v>0</v>
      </c>
    </row>
    <row r="12" spans="2:12" ht="15">
      <c r="B12" s="45" t="s">
        <v>180</v>
      </c>
      <c r="C12" s="22"/>
      <c r="D12" s="22"/>
      <c r="E12" s="22"/>
      <c r="F12" s="22"/>
      <c r="G12" s="22"/>
      <c r="H12" s="22"/>
      <c r="I12" s="22"/>
      <c r="J12" s="22"/>
      <c r="K12" s="22"/>
      <c r="L12" s="22">
        <f t="shared" si="1"/>
        <v>0</v>
      </c>
    </row>
    <row r="13" spans="2:12" ht="15">
      <c r="B13" s="45" t="s">
        <v>179</v>
      </c>
      <c r="C13" s="22"/>
      <c r="D13" s="22"/>
      <c r="E13" s="22"/>
      <c r="F13" s="22"/>
      <c r="G13" s="22"/>
      <c r="H13" s="22"/>
      <c r="I13" s="22"/>
      <c r="J13" s="22"/>
      <c r="K13" s="22"/>
      <c r="L13" s="22">
        <f t="shared" si="1"/>
        <v>0</v>
      </c>
    </row>
    <row r="14" spans="2:12" ht="15">
      <c r="B14" s="44"/>
      <c r="C14" s="22"/>
      <c r="D14" s="22"/>
      <c r="E14" s="22"/>
      <c r="F14" s="22"/>
      <c r="G14" s="22"/>
      <c r="H14" s="22"/>
      <c r="I14" s="22"/>
      <c r="J14" s="22"/>
      <c r="K14" s="22"/>
      <c r="L14" s="22">
        <f t="shared" si="1"/>
        <v>0</v>
      </c>
    </row>
    <row r="15" spans="2:12" ht="15" customHeight="1">
      <c r="B15" s="43" t="s">
        <v>178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5" t="s">
        <v>177</v>
      </c>
      <c r="C16" s="22"/>
      <c r="D16" s="22"/>
      <c r="E16" s="22"/>
      <c r="F16" s="22"/>
      <c r="G16" s="22"/>
      <c r="H16" s="22"/>
      <c r="I16" s="22"/>
      <c r="J16" s="22"/>
      <c r="K16" s="22"/>
      <c r="L16" s="22">
        <f t="shared" si="1"/>
        <v>0</v>
      </c>
    </row>
    <row r="17" spans="2:12" ht="15">
      <c r="B17" s="45" t="s">
        <v>176</v>
      </c>
      <c r="C17" s="22"/>
      <c r="D17" s="22"/>
      <c r="E17" s="22"/>
      <c r="F17" s="22"/>
      <c r="G17" s="22"/>
      <c r="H17" s="22"/>
      <c r="I17" s="22"/>
      <c r="J17" s="22"/>
      <c r="K17" s="22"/>
      <c r="L17" s="22">
        <f t="shared" si="1"/>
        <v>0</v>
      </c>
    </row>
    <row r="18" spans="2:12" ht="15">
      <c r="B18" s="45" t="s">
        <v>175</v>
      </c>
      <c r="C18" s="22"/>
      <c r="D18" s="22"/>
      <c r="E18" s="22"/>
      <c r="F18" s="22"/>
      <c r="G18" s="22"/>
      <c r="H18" s="22"/>
      <c r="I18" s="22"/>
      <c r="J18" s="22"/>
      <c r="K18" s="22"/>
      <c r="L18" s="22">
        <f t="shared" si="1"/>
        <v>0</v>
      </c>
    </row>
    <row r="19" spans="2:12" ht="15">
      <c r="B19" s="45" t="s">
        <v>174</v>
      </c>
      <c r="C19" s="22"/>
      <c r="D19" s="22"/>
      <c r="E19" s="22"/>
      <c r="F19" s="22"/>
      <c r="G19" s="22"/>
      <c r="H19" s="22"/>
      <c r="I19" s="22"/>
      <c r="J19" s="22"/>
      <c r="K19" s="22"/>
      <c r="L19" s="22">
        <f t="shared" si="1"/>
        <v>0</v>
      </c>
    </row>
    <row r="20" spans="2:12" ht="15">
      <c r="B20" s="44"/>
      <c r="C20" s="22"/>
      <c r="D20" s="22"/>
      <c r="E20" s="22"/>
      <c r="F20" s="22"/>
      <c r="G20" s="22"/>
      <c r="H20" s="22"/>
      <c r="I20" s="22"/>
      <c r="J20" s="22"/>
      <c r="K20" s="22"/>
      <c r="L20" s="22">
        <f t="shared" si="1"/>
        <v>0</v>
      </c>
    </row>
    <row r="21" spans="2:12" ht="38.25">
      <c r="B21" s="43" t="s">
        <v>173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143270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SheetLayoutView="100" zoomScalePageLayoutView="0" workbookViewId="0" topLeftCell="A1">
      <pane ySplit="8" topLeftCell="A9" activePane="bottomLeft" state="frozen"/>
      <selection pane="topLeft" activeCell="B78" sqref="B78"/>
      <selection pane="bottomLeft" activeCell="B78" sqref="B7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26" t="s">
        <v>120</v>
      </c>
      <c r="C2" s="127"/>
      <c r="D2" s="127"/>
      <c r="E2" s="128"/>
    </row>
    <row r="3" spans="2:5" ht="12.75">
      <c r="B3" s="151" t="s">
        <v>241</v>
      </c>
      <c r="C3" s="152"/>
      <c r="D3" s="152"/>
      <c r="E3" s="153"/>
    </row>
    <row r="4" spans="2:5" ht="12.75">
      <c r="B4" s="151" t="s">
        <v>520</v>
      </c>
      <c r="C4" s="152"/>
      <c r="D4" s="152"/>
      <c r="E4" s="153"/>
    </row>
    <row r="5" spans="2:5" ht="13.5" thickBot="1">
      <c r="B5" s="154" t="s">
        <v>1</v>
      </c>
      <c r="C5" s="155"/>
      <c r="D5" s="155"/>
      <c r="E5" s="156"/>
    </row>
    <row r="6" spans="2:5" ht="13.5" thickBot="1">
      <c r="B6" s="80"/>
      <c r="C6" s="80"/>
      <c r="D6" s="80"/>
      <c r="E6" s="80"/>
    </row>
    <row r="7" spans="2:5" ht="12.75">
      <c r="B7" s="157" t="s">
        <v>2</v>
      </c>
      <c r="C7" s="112" t="s">
        <v>222</v>
      </c>
      <c r="D7" s="159" t="s">
        <v>210</v>
      </c>
      <c r="E7" s="112" t="s">
        <v>209</v>
      </c>
    </row>
    <row r="8" spans="2:5" ht="13.5" thickBot="1">
      <c r="B8" s="158"/>
      <c r="C8" s="115" t="s">
        <v>240</v>
      </c>
      <c r="D8" s="160"/>
      <c r="E8" s="115" t="s">
        <v>239</v>
      </c>
    </row>
    <row r="9" spans="2:5" ht="12.75">
      <c r="B9" s="70" t="s">
        <v>238</v>
      </c>
      <c r="C9" s="69">
        <f>SUM(C10:C12)</f>
        <v>6875745796</v>
      </c>
      <c r="D9" s="69">
        <f>SUM(D10:D12)</f>
        <v>6941342603.6</v>
      </c>
      <c r="E9" s="69">
        <f>SUM(E10:E12)</f>
        <v>6941342603.6</v>
      </c>
    </row>
    <row r="10" spans="2:5" ht="12.75">
      <c r="B10" s="73" t="s">
        <v>237</v>
      </c>
      <c r="C10" s="71">
        <v>321486830</v>
      </c>
      <c r="D10" s="71">
        <v>321486830</v>
      </c>
      <c r="E10" s="71">
        <v>321486830</v>
      </c>
    </row>
    <row r="11" spans="2:5" ht="12.75">
      <c r="B11" s="73" t="s">
        <v>207</v>
      </c>
      <c r="C11" s="71">
        <v>6554258966</v>
      </c>
      <c r="D11" s="71">
        <v>6619855773.6</v>
      </c>
      <c r="E11" s="71">
        <v>6619855773.6</v>
      </c>
    </row>
    <row r="12" spans="2:5" ht="12.75">
      <c r="B12" s="73" t="s">
        <v>236</v>
      </c>
      <c r="C12" s="71">
        <f>C48</f>
        <v>0</v>
      </c>
      <c r="D12" s="71">
        <f>D48</f>
        <v>0</v>
      </c>
      <c r="E12" s="71">
        <f>E48</f>
        <v>0</v>
      </c>
    </row>
    <row r="13" spans="2:5" ht="12.75">
      <c r="B13" s="70"/>
      <c r="C13" s="71"/>
      <c r="D13" s="71"/>
      <c r="E13" s="71"/>
    </row>
    <row r="14" spans="2:5" ht="15">
      <c r="B14" s="70" t="s">
        <v>235</v>
      </c>
      <c r="C14" s="69">
        <f>SUM(C15:C16)</f>
        <v>6875745796</v>
      </c>
      <c r="D14" s="69">
        <f>SUM(D15:D16)</f>
        <v>6909872159.87</v>
      </c>
      <c r="E14" s="69">
        <f>SUM(E15:E16)</f>
        <v>6773933187.06</v>
      </c>
    </row>
    <row r="15" spans="2:5" ht="12.75">
      <c r="B15" s="73" t="s">
        <v>216</v>
      </c>
      <c r="C15" s="71">
        <v>321486830</v>
      </c>
      <c r="D15" s="71">
        <v>293061666.39</v>
      </c>
      <c r="E15" s="71">
        <v>224426147.43</v>
      </c>
    </row>
    <row r="16" spans="2:5" ht="12.75">
      <c r="B16" s="73" t="s">
        <v>234</v>
      </c>
      <c r="C16" s="71">
        <v>6554258966</v>
      </c>
      <c r="D16" s="71">
        <v>6616810493.48</v>
      </c>
      <c r="E16" s="71">
        <v>6549507039.63</v>
      </c>
    </row>
    <row r="17" spans="2:5" ht="12.75">
      <c r="B17" s="72"/>
      <c r="C17" s="71"/>
      <c r="D17" s="71"/>
      <c r="E17" s="71"/>
    </row>
    <row r="18" spans="2:5" ht="12.75">
      <c r="B18" s="70" t="s">
        <v>233</v>
      </c>
      <c r="C18" s="69">
        <f>SUM(C19:C20)</f>
        <v>0</v>
      </c>
      <c r="D18" s="69">
        <f>SUM(D19:D20)</f>
        <v>0</v>
      </c>
      <c r="E18" s="69">
        <f>SUM(E19:E20)</f>
        <v>0</v>
      </c>
    </row>
    <row r="19" spans="2:5" ht="12.75">
      <c r="B19" s="73" t="s">
        <v>215</v>
      </c>
      <c r="C19" s="79"/>
      <c r="D19" s="71"/>
      <c r="E19" s="71"/>
    </row>
    <row r="20" spans="2:5" ht="12.75">
      <c r="B20" s="73" t="s">
        <v>202</v>
      </c>
      <c r="C20" s="79"/>
      <c r="D20" s="71"/>
      <c r="E20" s="71"/>
    </row>
    <row r="21" spans="2:5" ht="12.75">
      <c r="B21" s="72"/>
      <c r="C21" s="71"/>
      <c r="D21" s="71"/>
      <c r="E21" s="71"/>
    </row>
    <row r="22" spans="2:5" ht="12.75">
      <c r="B22" s="70" t="s">
        <v>232</v>
      </c>
      <c r="C22" s="69">
        <f>C9-C14+C18</f>
        <v>0</v>
      </c>
      <c r="D22" s="70">
        <f>D9-D14+D18</f>
        <v>31470443.730000496</v>
      </c>
      <c r="E22" s="70">
        <f>E9-E14+E18</f>
        <v>167409416.53999996</v>
      </c>
    </row>
    <row r="23" spans="2:5" ht="12.75">
      <c r="B23" s="70"/>
      <c r="C23" s="71"/>
      <c r="D23" s="72"/>
      <c r="E23" s="72"/>
    </row>
    <row r="24" spans="2:5" ht="12.75">
      <c r="B24" s="70" t="s">
        <v>231</v>
      </c>
      <c r="C24" s="69">
        <f>C22-C12</f>
        <v>0</v>
      </c>
      <c r="D24" s="70">
        <f>D22-D12</f>
        <v>31470443.730000496</v>
      </c>
      <c r="E24" s="70">
        <f>E22-E12</f>
        <v>167409416.53999996</v>
      </c>
    </row>
    <row r="25" spans="2:5" ht="12.75">
      <c r="B25" s="70"/>
      <c r="C25" s="71"/>
      <c r="D25" s="72"/>
      <c r="E25" s="72"/>
    </row>
    <row r="26" spans="2:5" ht="25.5">
      <c r="B26" s="70" t="s">
        <v>230</v>
      </c>
      <c r="C26" s="69">
        <f>C24-C18</f>
        <v>0</v>
      </c>
      <c r="D26" s="69">
        <f>D24-D18</f>
        <v>31470443.730000496</v>
      </c>
      <c r="E26" s="69">
        <f>E24-E18</f>
        <v>167409416.53999996</v>
      </c>
    </row>
    <row r="27" spans="2:5" ht="13.5" thickBot="1">
      <c r="B27" s="78"/>
      <c r="C27" s="77"/>
      <c r="D27" s="77"/>
      <c r="E27" s="77"/>
    </row>
    <row r="28" spans="2:5" ht="34.5" customHeight="1" thickBot="1">
      <c r="B28" s="150"/>
      <c r="C28" s="150"/>
      <c r="D28" s="150"/>
      <c r="E28" s="150"/>
    </row>
    <row r="29" spans="2:5" ht="13.5" thickBot="1">
      <c r="B29" s="76" t="s">
        <v>212</v>
      </c>
      <c r="C29" s="75" t="s">
        <v>221</v>
      </c>
      <c r="D29" s="75" t="s">
        <v>210</v>
      </c>
      <c r="E29" s="75" t="s">
        <v>208</v>
      </c>
    </row>
    <row r="30" spans="2:5" ht="12.75">
      <c r="B30" s="74"/>
      <c r="C30" s="71"/>
      <c r="D30" s="71"/>
      <c r="E30" s="71"/>
    </row>
    <row r="31" spans="2:5" ht="12.75">
      <c r="B31" s="70" t="s">
        <v>229</v>
      </c>
      <c r="C31" s="69">
        <f>SUM(C32:C33)</f>
        <v>0</v>
      </c>
      <c r="D31" s="70">
        <f>SUM(D32:D33)</f>
        <v>0</v>
      </c>
      <c r="E31" s="70">
        <f>SUM(E32:E33)</f>
        <v>0</v>
      </c>
    </row>
    <row r="32" spans="2:5" ht="12.75">
      <c r="B32" s="73" t="s">
        <v>228</v>
      </c>
      <c r="C32" s="71"/>
      <c r="D32" s="72"/>
      <c r="E32" s="72"/>
    </row>
    <row r="33" spans="2:5" ht="12.75">
      <c r="B33" s="73" t="s">
        <v>227</v>
      </c>
      <c r="C33" s="71"/>
      <c r="D33" s="72"/>
      <c r="E33" s="72"/>
    </row>
    <row r="34" spans="2:5" ht="12.75">
      <c r="B34" s="70"/>
      <c r="C34" s="71"/>
      <c r="D34" s="71"/>
      <c r="E34" s="71"/>
    </row>
    <row r="35" spans="2:5" ht="12.75">
      <c r="B35" s="70" t="s">
        <v>226</v>
      </c>
      <c r="C35" s="69">
        <f>C26+C31</f>
        <v>0</v>
      </c>
      <c r="D35" s="69">
        <f>D26+D31</f>
        <v>31470443.730000496</v>
      </c>
      <c r="E35" s="69">
        <f>E26+E31</f>
        <v>167409416.53999996</v>
      </c>
    </row>
    <row r="36" spans="2:5" ht="13.5" thickBot="1">
      <c r="B36" s="68"/>
      <c r="C36" s="67"/>
      <c r="D36" s="67"/>
      <c r="E36" s="67"/>
    </row>
    <row r="37" spans="2:5" ht="34.5" customHeight="1" thickBot="1">
      <c r="B37" s="65"/>
      <c r="C37" s="65"/>
      <c r="D37" s="65"/>
      <c r="E37" s="65"/>
    </row>
    <row r="38" spans="2:5" ht="12.75">
      <c r="B38" s="144" t="s">
        <v>212</v>
      </c>
      <c r="C38" s="148" t="s">
        <v>211</v>
      </c>
      <c r="D38" s="146" t="s">
        <v>210</v>
      </c>
      <c r="E38" s="64" t="s">
        <v>209</v>
      </c>
    </row>
    <row r="39" spans="2:5" ht="13.5" thickBot="1">
      <c r="B39" s="145"/>
      <c r="C39" s="149"/>
      <c r="D39" s="147"/>
      <c r="E39" s="63" t="s">
        <v>208</v>
      </c>
    </row>
    <row r="40" spans="2:5" ht="12.75">
      <c r="B40" s="62"/>
      <c r="C40" s="56"/>
      <c r="D40" s="56"/>
      <c r="E40" s="56"/>
    </row>
    <row r="41" spans="2:5" ht="12.75">
      <c r="B41" s="52" t="s">
        <v>225</v>
      </c>
      <c r="C41" s="53">
        <f>SUM(C42:C43)</f>
        <v>0</v>
      </c>
      <c r="D41" s="53">
        <f>SUM(D42:D43)</f>
        <v>0</v>
      </c>
      <c r="E41" s="53">
        <f>SUM(E42:E43)</f>
        <v>0</v>
      </c>
    </row>
    <row r="42" spans="2:5" ht="12.75">
      <c r="B42" s="60" t="s">
        <v>218</v>
      </c>
      <c r="C42" s="56"/>
      <c r="D42" s="59"/>
      <c r="E42" s="59"/>
    </row>
    <row r="43" spans="2:5" ht="12.75">
      <c r="B43" s="60" t="s">
        <v>205</v>
      </c>
      <c r="C43" s="56"/>
      <c r="D43" s="59"/>
      <c r="E43" s="59"/>
    </row>
    <row r="44" spans="2:5" ht="12.75">
      <c r="B44" s="52" t="s">
        <v>224</v>
      </c>
      <c r="C44" s="53">
        <f>SUM(C45:C46)</f>
        <v>0</v>
      </c>
      <c r="D44" s="53">
        <f>SUM(D45:D46)</f>
        <v>0</v>
      </c>
      <c r="E44" s="53">
        <f>SUM(E45:E46)</f>
        <v>0</v>
      </c>
    </row>
    <row r="45" spans="2:5" ht="12.75">
      <c r="B45" s="60" t="s">
        <v>217</v>
      </c>
      <c r="C45" s="56"/>
      <c r="D45" s="59"/>
      <c r="E45" s="59"/>
    </row>
    <row r="46" spans="2:5" ht="12.75">
      <c r="B46" s="60" t="s">
        <v>204</v>
      </c>
      <c r="C46" s="56"/>
      <c r="D46" s="59"/>
      <c r="E46" s="59"/>
    </row>
    <row r="47" spans="2:5" ht="12.75">
      <c r="B47" s="52"/>
      <c r="C47" s="56"/>
      <c r="D47" s="56"/>
      <c r="E47" s="56"/>
    </row>
    <row r="48" spans="2:5" ht="12.75">
      <c r="B48" s="52" t="s">
        <v>223</v>
      </c>
      <c r="C48" s="53">
        <f>C41-C44</f>
        <v>0</v>
      </c>
      <c r="D48" s="52">
        <f>D41-D44</f>
        <v>0</v>
      </c>
      <c r="E48" s="52">
        <f>E41-E44</f>
        <v>0</v>
      </c>
    </row>
    <row r="49" spans="2:5" ht="13.5" thickBot="1">
      <c r="B49" s="50"/>
      <c r="C49" s="51"/>
      <c r="D49" s="50"/>
      <c r="E49" s="50"/>
    </row>
    <row r="50" spans="2:5" ht="34.5" customHeight="1" thickBot="1">
      <c r="B50" s="65"/>
      <c r="C50" s="65"/>
      <c r="D50" s="65"/>
      <c r="E50" s="65"/>
    </row>
    <row r="51" spans="2:5" ht="12.75">
      <c r="B51" s="144" t="s">
        <v>212</v>
      </c>
      <c r="C51" s="64" t="s">
        <v>222</v>
      </c>
      <c r="D51" s="146" t="s">
        <v>210</v>
      </c>
      <c r="E51" s="64" t="s">
        <v>209</v>
      </c>
    </row>
    <row r="52" spans="2:5" ht="13.5" thickBot="1">
      <c r="B52" s="145"/>
      <c r="C52" s="63" t="s">
        <v>221</v>
      </c>
      <c r="D52" s="147"/>
      <c r="E52" s="63" t="s">
        <v>208</v>
      </c>
    </row>
    <row r="53" spans="2:5" ht="12.75">
      <c r="B53" s="62"/>
      <c r="C53" s="56"/>
      <c r="D53" s="56"/>
      <c r="E53" s="56"/>
    </row>
    <row r="54" spans="2:5" ht="12.75">
      <c r="B54" s="59" t="s">
        <v>220</v>
      </c>
      <c r="C54" s="56">
        <f>C10</f>
        <v>321486830</v>
      </c>
      <c r="D54" s="59">
        <f>D10</f>
        <v>321486830</v>
      </c>
      <c r="E54" s="59">
        <f>E10</f>
        <v>321486830</v>
      </c>
    </row>
    <row r="55" spans="2:5" ht="12.75">
      <c r="B55" s="59"/>
      <c r="C55" s="56"/>
      <c r="D55" s="59"/>
      <c r="E55" s="59"/>
    </row>
    <row r="56" spans="2:5" ht="12.75">
      <c r="B56" s="66" t="s">
        <v>219</v>
      </c>
      <c r="C56" s="56">
        <f>C42-C45</f>
        <v>0</v>
      </c>
      <c r="D56" s="59">
        <f>D42-D45</f>
        <v>0</v>
      </c>
      <c r="E56" s="59">
        <f>E42-E45</f>
        <v>0</v>
      </c>
    </row>
    <row r="57" spans="2:5" ht="12.75">
      <c r="B57" s="60" t="s">
        <v>218</v>
      </c>
      <c r="C57" s="56">
        <f>C42</f>
        <v>0</v>
      </c>
      <c r="D57" s="59">
        <f>D42</f>
        <v>0</v>
      </c>
      <c r="E57" s="59">
        <f>E42</f>
        <v>0</v>
      </c>
    </row>
    <row r="58" spans="2:5" ht="12.75">
      <c r="B58" s="60" t="s">
        <v>217</v>
      </c>
      <c r="C58" s="56">
        <f>C45</f>
        <v>0</v>
      </c>
      <c r="D58" s="59">
        <f>D45</f>
        <v>0</v>
      </c>
      <c r="E58" s="59">
        <f>E45</f>
        <v>0</v>
      </c>
    </row>
    <row r="59" spans="2:5" ht="12.75">
      <c r="B59" s="57"/>
      <c r="C59" s="56"/>
      <c r="D59" s="59"/>
      <c r="E59" s="59"/>
    </row>
    <row r="60" spans="2:5" ht="12.75">
      <c r="B60" s="57" t="s">
        <v>216</v>
      </c>
      <c r="C60" s="56">
        <f>C15</f>
        <v>321486830</v>
      </c>
      <c r="D60" s="56">
        <f>D15</f>
        <v>293061666.39</v>
      </c>
      <c r="E60" s="56">
        <f>E15</f>
        <v>224426147.43</v>
      </c>
    </row>
    <row r="61" spans="2:5" ht="12.75">
      <c r="B61" s="57"/>
      <c r="C61" s="56"/>
      <c r="D61" s="56"/>
      <c r="E61" s="56"/>
    </row>
    <row r="62" spans="2:5" ht="12.75">
      <c r="B62" s="57" t="s">
        <v>215</v>
      </c>
      <c r="C62" s="58"/>
      <c r="D62" s="56">
        <f>D19</f>
        <v>0</v>
      </c>
      <c r="E62" s="56">
        <f>E19</f>
        <v>0</v>
      </c>
    </row>
    <row r="63" spans="2:5" ht="12.75">
      <c r="B63" s="57"/>
      <c r="C63" s="56"/>
      <c r="D63" s="56"/>
      <c r="E63" s="56"/>
    </row>
    <row r="64" spans="2:5" ht="12.75">
      <c r="B64" s="55" t="s">
        <v>214</v>
      </c>
      <c r="C64" s="53">
        <f>C54+C56-C60+C62</f>
        <v>0</v>
      </c>
      <c r="D64" s="52">
        <f>D54+D56-D60+D62</f>
        <v>28425163.610000014</v>
      </c>
      <c r="E64" s="52">
        <f>E54+E56-E60+E62</f>
        <v>97060682.57</v>
      </c>
    </row>
    <row r="65" spans="2:5" ht="12.75">
      <c r="B65" s="55"/>
      <c r="C65" s="53"/>
      <c r="D65" s="52"/>
      <c r="E65" s="52"/>
    </row>
    <row r="66" spans="2:5" ht="25.5">
      <c r="B66" s="54" t="s">
        <v>213</v>
      </c>
      <c r="C66" s="53">
        <f>C64-C56</f>
        <v>0</v>
      </c>
      <c r="D66" s="52">
        <f>D64-D56</f>
        <v>28425163.610000014</v>
      </c>
      <c r="E66" s="52">
        <f>E64-E56</f>
        <v>97060682.57</v>
      </c>
    </row>
    <row r="67" spans="2:5" ht="13.5" thickBot="1">
      <c r="B67" s="50"/>
      <c r="C67" s="51"/>
      <c r="D67" s="50"/>
      <c r="E67" s="50"/>
    </row>
    <row r="68" spans="2:5" ht="34.5" customHeight="1" thickBot="1">
      <c r="B68" s="65"/>
      <c r="C68" s="65"/>
      <c r="D68" s="65"/>
      <c r="E68" s="65"/>
    </row>
    <row r="69" spans="2:5" ht="12.75">
      <c r="B69" s="144" t="s">
        <v>212</v>
      </c>
      <c r="C69" s="148" t="s">
        <v>211</v>
      </c>
      <c r="D69" s="146" t="s">
        <v>210</v>
      </c>
      <c r="E69" s="64" t="s">
        <v>209</v>
      </c>
    </row>
    <row r="70" spans="2:5" ht="13.5" thickBot="1">
      <c r="B70" s="145"/>
      <c r="C70" s="149"/>
      <c r="D70" s="147"/>
      <c r="E70" s="63" t="s">
        <v>208</v>
      </c>
    </row>
    <row r="71" spans="2:5" ht="12.75">
      <c r="B71" s="62"/>
      <c r="C71" s="56"/>
      <c r="D71" s="56"/>
      <c r="E71" s="56"/>
    </row>
    <row r="72" spans="2:5" ht="12.75">
      <c r="B72" s="59" t="s">
        <v>207</v>
      </c>
      <c r="C72" s="56">
        <f>C11</f>
        <v>6554258966</v>
      </c>
      <c r="D72" s="59">
        <f>D11</f>
        <v>6619855773.6</v>
      </c>
      <c r="E72" s="59">
        <f>E11</f>
        <v>6619855773.6</v>
      </c>
    </row>
    <row r="73" spans="2:5" ht="12.75">
      <c r="B73" s="59"/>
      <c r="C73" s="56"/>
      <c r="D73" s="59"/>
      <c r="E73" s="59"/>
    </row>
    <row r="74" spans="2:5" ht="25.5">
      <c r="B74" s="61" t="s">
        <v>206</v>
      </c>
      <c r="C74" s="56">
        <f>C75-C76</f>
        <v>0</v>
      </c>
      <c r="D74" s="59">
        <f>D75-D76</f>
        <v>0</v>
      </c>
      <c r="E74" s="59">
        <f>E75-E76</f>
        <v>0</v>
      </c>
    </row>
    <row r="75" spans="2:5" ht="12.75">
      <c r="B75" s="60" t="s">
        <v>205</v>
      </c>
      <c r="C75" s="56">
        <f>C43</f>
        <v>0</v>
      </c>
      <c r="D75" s="59">
        <f>D43</f>
        <v>0</v>
      </c>
      <c r="E75" s="59">
        <f>E43</f>
        <v>0</v>
      </c>
    </row>
    <row r="76" spans="2:5" ht="12.75">
      <c r="B76" s="60" t="s">
        <v>204</v>
      </c>
      <c r="C76" s="56">
        <f>C46</f>
        <v>0</v>
      </c>
      <c r="D76" s="59">
        <f>D46</f>
        <v>0</v>
      </c>
      <c r="E76" s="59">
        <f>E46</f>
        <v>0</v>
      </c>
    </row>
    <row r="77" spans="2:5" ht="12.75">
      <c r="B77" s="57"/>
      <c r="C77" s="56"/>
      <c r="D77" s="59"/>
      <c r="E77" s="59"/>
    </row>
    <row r="78" spans="2:5" ht="12.75">
      <c r="B78" s="57" t="s">
        <v>203</v>
      </c>
      <c r="C78" s="56">
        <f>C16</f>
        <v>6554258966</v>
      </c>
      <c r="D78" s="56">
        <f>D16</f>
        <v>6616810493.48</v>
      </c>
      <c r="E78" s="56">
        <f>E16</f>
        <v>6549507039.63</v>
      </c>
    </row>
    <row r="79" spans="2:5" ht="12.75">
      <c r="B79" s="57"/>
      <c r="C79" s="56"/>
      <c r="D79" s="56"/>
      <c r="E79" s="56"/>
    </row>
    <row r="80" spans="2:5" ht="12.75">
      <c r="B80" s="57" t="s">
        <v>202</v>
      </c>
      <c r="C80" s="58"/>
      <c r="D80" s="56">
        <f>D20</f>
        <v>0</v>
      </c>
      <c r="E80" s="56">
        <f>E20</f>
        <v>0</v>
      </c>
    </row>
    <row r="81" spans="2:5" ht="12.75">
      <c r="B81" s="57"/>
      <c r="C81" s="56"/>
      <c r="D81" s="56"/>
      <c r="E81" s="56"/>
    </row>
    <row r="82" spans="2:5" ht="12.75">
      <c r="B82" s="55" t="s">
        <v>201</v>
      </c>
      <c r="C82" s="53">
        <f>C72+C74-C78+C80</f>
        <v>0</v>
      </c>
      <c r="D82" s="52">
        <f>D72+D74-D78+D80</f>
        <v>3045280.1200008392</v>
      </c>
      <c r="E82" s="52">
        <f>E72+E74-E78+E80</f>
        <v>70348733.97000027</v>
      </c>
    </row>
    <row r="83" spans="2:5" ht="12.75">
      <c r="B83" s="55"/>
      <c r="C83" s="53"/>
      <c r="D83" s="52"/>
      <c r="E83" s="52"/>
    </row>
    <row r="84" spans="2:5" ht="25.5">
      <c r="B84" s="54" t="s">
        <v>200</v>
      </c>
      <c r="C84" s="53">
        <f>C82-C74</f>
        <v>0</v>
      </c>
      <c r="D84" s="52">
        <f>D82-D74</f>
        <v>3045280.1200008392</v>
      </c>
      <c r="E84" s="52">
        <f>E82-E74</f>
        <v>70348733.97000027</v>
      </c>
    </row>
    <row r="85" spans="2:5" ht="13.5" thickBot="1">
      <c r="B85" s="50"/>
      <c r="C85" s="51"/>
      <c r="D85" s="50"/>
      <c r="E85" s="50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3"/>
  <rowBreaks count="1" manualBreakCount="1">
    <brk id="67" max="255" man="1"/>
  </rowBreaks>
  <colBreaks count="1" manualBreakCount="1">
    <brk id="1" max="65535" man="1"/>
  </colBreaks>
  <legacyDrawing r:id="rId2"/>
  <oleObjects>
    <oleObject progId="Excel.Sheet.12" shapeId="1439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SheetLayoutView="100" zoomScalePageLayoutView="0" workbookViewId="0" topLeftCell="A1">
      <pane ySplit="8" topLeftCell="A9" activePane="bottomLeft" state="frozen"/>
      <selection pane="topLeft" activeCell="B78" sqref="B78"/>
      <selection pane="bottomLeft" activeCell="B78" sqref="B7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1" customWidth="1"/>
    <col min="4" max="4" width="18.00390625" style="1" customWidth="1"/>
    <col min="5" max="5" width="18.7109375" style="81" customWidth="1"/>
    <col min="6" max="6" width="18.00390625" style="1" customWidth="1"/>
    <col min="7" max="7" width="18.7109375" style="1" customWidth="1"/>
    <col min="8" max="8" width="15.57421875" style="81" customWidth="1"/>
    <col min="9" max="16384" width="11.00390625" style="1" customWidth="1"/>
  </cols>
  <sheetData>
    <row r="1" ht="13.5" thickBot="1"/>
    <row r="2" spans="2:8" ht="12.75">
      <c r="B2" s="126" t="s">
        <v>120</v>
      </c>
      <c r="C2" s="127"/>
      <c r="D2" s="127"/>
      <c r="E2" s="127"/>
      <c r="F2" s="127"/>
      <c r="G2" s="127"/>
      <c r="H2" s="128"/>
    </row>
    <row r="3" spans="2:8" ht="12.75">
      <c r="B3" s="151" t="s">
        <v>310</v>
      </c>
      <c r="C3" s="152"/>
      <c r="D3" s="152"/>
      <c r="E3" s="152"/>
      <c r="F3" s="152"/>
      <c r="G3" s="152"/>
      <c r="H3" s="153"/>
    </row>
    <row r="4" spans="2:8" ht="12.75">
      <c r="B4" s="151" t="s">
        <v>520</v>
      </c>
      <c r="C4" s="152"/>
      <c r="D4" s="152"/>
      <c r="E4" s="152"/>
      <c r="F4" s="152"/>
      <c r="G4" s="152"/>
      <c r="H4" s="153"/>
    </row>
    <row r="5" spans="2:8" ht="13.5" thickBot="1">
      <c r="B5" s="154" t="s">
        <v>1</v>
      </c>
      <c r="C5" s="155"/>
      <c r="D5" s="155"/>
      <c r="E5" s="155"/>
      <c r="F5" s="155"/>
      <c r="G5" s="155"/>
      <c r="H5" s="156"/>
    </row>
    <row r="6" spans="2:8" ht="13.5" thickBot="1">
      <c r="B6" s="111"/>
      <c r="C6" s="163" t="s">
        <v>309</v>
      </c>
      <c r="D6" s="164"/>
      <c r="E6" s="164"/>
      <c r="F6" s="164"/>
      <c r="G6" s="165"/>
      <c r="H6" s="161" t="s">
        <v>308</v>
      </c>
    </row>
    <row r="7" spans="2:8" ht="12.75">
      <c r="B7" s="113" t="s">
        <v>212</v>
      </c>
      <c r="C7" s="161" t="s">
        <v>307</v>
      </c>
      <c r="D7" s="159" t="s">
        <v>306</v>
      </c>
      <c r="E7" s="161" t="s">
        <v>305</v>
      </c>
      <c r="F7" s="161" t="s">
        <v>210</v>
      </c>
      <c r="G7" s="161" t="s">
        <v>304</v>
      </c>
      <c r="H7" s="166"/>
    </row>
    <row r="8" spans="2:8" ht="13.5" thickBot="1">
      <c r="B8" s="114" t="s">
        <v>163</v>
      </c>
      <c r="C8" s="162"/>
      <c r="D8" s="160"/>
      <c r="E8" s="162"/>
      <c r="F8" s="162"/>
      <c r="G8" s="162"/>
      <c r="H8" s="162"/>
    </row>
    <row r="9" spans="2:8" ht="12.75">
      <c r="B9" s="52" t="s">
        <v>303</v>
      </c>
      <c r="C9" s="86"/>
      <c r="D9" s="87"/>
      <c r="E9" s="86"/>
      <c r="F9" s="87"/>
      <c r="G9" s="87"/>
      <c r="H9" s="86"/>
    </row>
    <row r="10" spans="2:8" ht="25.5" customHeight="1">
      <c r="B10" s="57" t="s">
        <v>302</v>
      </c>
      <c r="C10" s="86"/>
      <c r="D10" s="87"/>
      <c r="E10" s="86">
        <f>C10+D10</f>
        <v>0</v>
      </c>
      <c r="F10" s="87"/>
      <c r="G10" s="87"/>
      <c r="H10" s="86">
        <f>G10-C10</f>
        <v>0</v>
      </c>
    </row>
    <row r="11" spans="2:8" ht="25.5" customHeight="1">
      <c r="B11" s="57" t="s">
        <v>301</v>
      </c>
      <c r="C11" s="86"/>
      <c r="D11" s="87"/>
      <c r="E11" s="86">
        <f aca="true" t="shared" si="0" ref="E11:E40">C11+D11</f>
        <v>0</v>
      </c>
      <c r="F11" s="87"/>
      <c r="G11" s="87"/>
      <c r="H11" s="86">
        <f aca="true" t="shared" si="1" ref="H11:H16">G11-C11</f>
        <v>0</v>
      </c>
    </row>
    <row r="12" spans="2:8" ht="25.5" customHeight="1">
      <c r="B12" s="57" t="s">
        <v>300</v>
      </c>
      <c r="C12" s="86"/>
      <c r="D12" s="87"/>
      <c r="E12" s="86">
        <f t="shared" si="0"/>
        <v>0</v>
      </c>
      <c r="F12" s="87"/>
      <c r="G12" s="87"/>
      <c r="H12" s="86">
        <f t="shared" si="1"/>
        <v>0</v>
      </c>
    </row>
    <row r="13" spans="2:8" ht="25.5" customHeight="1">
      <c r="B13" s="57" t="s">
        <v>299</v>
      </c>
      <c r="C13" s="86"/>
      <c r="D13" s="87"/>
      <c r="E13" s="86">
        <f t="shared" si="0"/>
        <v>0</v>
      </c>
      <c r="F13" s="87"/>
      <c r="G13" s="87"/>
      <c r="H13" s="86">
        <f t="shared" si="1"/>
        <v>0</v>
      </c>
    </row>
    <row r="14" spans="2:8" ht="25.5" customHeight="1">
      <c r="B14" s="57" t="s">
        <v>298</v>
      </c>
      <c r="C14" s="86"/>
      <c r="D14" s="87"/>
      <c r="E14" s="86">
        <f t="shared" si="0"/>
        <v>0</v>
      </c>
      <c r="F14" s="87"/>
      <c r="G14" s="87"/>
      <c r="H14" s="86">
        <f t="shared" si="1"/>
        <v>0</v>
      </c>
    </row>
    <row r="15" spans="2:8" ht="25.5" customHeight="1">
      <c r="B15" s="57" t="s">
        <v>297</v>
      </c>
      <c r="C15" s="86"/>
      <c r="D15" s="87"/>
      <c r="E15" s="86">
        <f t="shared" si="0"/>
        <v>0</v>
      </c>
      <c r="F15" s="87"/>
      <c r="G15" s="87"/>
      <c r="H15" s="86">
        <f t="shared" si="1"/>
        <v>0</v>
      </c>
    </row>
    <row r="16" spans="2:8" ht="25.5" customHeight="1">
      <c r="B16" s="57" t="s">
        <v>296</v>
      </c>
      <c r="C16" s="86"/>
      <c r="D16" s="87"/>
      <c r="E16" s="86">
        <f t="shared" si="0"/>
        <v>0</v>
      </c>
      <c r="F16" s="87"/>
      <c r="G16" s="87"/>
      <c r="H16" s="86">
        <f t="shared" si="1"/>
        <v>0</v>
      </c>
    </row>
    <row r="17" spans="2:8" ht="25.5" customHeight="1">
      <c r="B17" s="61" t="s">
        <v>295</v>
      </c>
      <c r="C17" s="86">
        <f aca="true" t="shared" si="2" ref="C17:H17">SUM(C18:C28)</f>
        <v>0</v>
      </c>
      <c r="D17" s="100">
        <f t="shared" si="2"/>
        <v>0</v>
      </c>
      <c r="E17" s="100">
        <f t="shared" si="2"/>
        <v>0</v>
      </c>
      <c r="F17" s="100">
        <f t="shared" si="2"/>
        <v>0</v>
      </c>
      <c r="G17" s="100">
        <f t="shared" si="2"/>
        <v>0</v>
      </c>
      <c r="H17" s="100">
        <f t="shared" si="2"/>
        <v>0</v>
      </c>
    </row>
    <row r="18" spans="2:8" ht="25.5" customHeight="1">
      <c r="B18" s="99" t="s">
        <v>294</v>
      </c>
      <c r="C18" s="86"/>
      <c r="D18" s="87"/>
      <c r="E18" s="86">
        <f t="shared" si="0"/>
        <v>0</v>
      </c>
      <c r="F18" s="87"/>
      <c r="G18" s="87"/>
      <c r="H18" s="86">
        <f>G18-C18</f>
        <v>0</v>
      </c>
    </row>
    <row r="19" spans="2:8" ht="25.5" customHeight="1">
      <c r="B19" s="99" t="s">
        <v>293</v>
      </c>
      <c r="C19" s="86"/>
      <c r="D19" s="87"/>
      <c r="E19" s="86">
        <f t="shared" si="0"/>
        <v>0</v>
      </c>
      <c r="F19" s="87"/>
      <c r="G19" s="87"/>
      <c r="H19" s="86">
        <f aca="true" t="shared" si="3" ref="H19:H40">G19-C19</f>
        <v>0</v>
      </c>
    </row>
    <row r="20" spans="2:8" ht="25.5" customHeight="1">
      <c r="B20" s="99" t="s">
        <v>292</v>
      </c>
      <c r="C20" s="86"/>
      <c r="D20" s="87"/>
      <c r="E20" s="86">
        <f t="shared" si="0"/>
        <v>0</v>
      </c>
      <c r="F20" s="87"/>
      <c r="G20" s="87"/>
      <c r="H20" s="86">
        <f t="shared" si="3"/>
        <v>0</v>
      </c>
    </row>
    <row r="21" spans="2:8" ht="25.5" customHeight="1">
      <c r="B21" s="99" t="s">
        <v>291</v>
      </c>
      <c r="C21" s="86"/>
      <c r="D21" s="87"/>
      <c r="E21" s="86">
        <f t="shared" si="0"/>
        <v>0</v>
      </c>
      <c r="F21" s="87"/>
      <c r="G21" s="87"/>
      <c r="H21" s="86">
        <f t="shared" si="3"/>
        <v>0</v>
      </c>
    </row>
    <row r="22" spans="2:8" ht="25.5" customHeight="1">
      <c r="B22" s="99" t="s">
        <v>290</v>
      </c>
      <c r="C22" s="86"/>
      <c r="D22" s="87"/>
      <c r="E22" s="86">
        <f t="shared" si="0"/>
        <v>0</v>
      </c>
      <c r="F22" s="87"/>
      <c r="G22" s="87"/>
      <c r="H22" s="86">
        <f t="shared" si="3"/>
        <v>0</v>
      </c>
    </row>
    <row r="23" spans="2:8" ht="25.5" customHeight="1">
      <c r="B23" s="94" t="s">
        <v>289</v>
      </c>
      <c r="C23" s="86"/>
      <c r="D23" s="87"/>
      <c r="E23" s="86">
        <f t="shared" si="0"/>
        <v>0</v>
      </c>
      <c r="F23" s="87"/>
      <c r="G23" s="87"/>
      <c r="H23" s="86">
        <f t="shared" si="3"/>
        <v>0</v>
      </c>
    </row>
    <row r="24" spans="2:8" ht="25.5" customHeight="1">
      <c r="B24" s="94" t="s">
        <v>288</v>
      </c>
      <c r="C24" s="86"/>
      <c r="D24" s="87"/>
      <c r="E24" s="86">
        <f t="shared" si="0"/>
        <v>0</v>
      </c>
      <c r="F24" s="87"/>
      <c r="G24" s="87"/>
      <c r="H24" s="86">
        <f t="shared" si="3"/>
        <v>0</v>
      </c>
    </row>
    <row r="25" spans="2:8" ht="25.5" customHeight="1">
      <c r="B25" s="99" t="s">
        <v>287</v>
      </c>
      <c r="C25" s="86"/>
      <c r="D25" s="87"/>
      <c r="E25" s="86">
        <f t="shared" si="0"/>
        <v>0</v>
      </c>
      <c r="F25" s="87"/>
      <c r="G25" s="87"/>
      <c r="H25" s="86">
        <f t="shared" si="3"/>
        <v>0</v>
      </c>
    </row>
    <row r="26" spans="2:8" ht="25.5" customHeight="1">
      <c r="B26" s="99" t="s">
        <v>286</v>
      </c>
      <c r="C26" s="86"/>
      <c r="D26" s="87"/>
      <c r="E26" s="86">
        <f t="shared" si="0"/>
        <v>0</v>
      </c>
      <c r="F26" s="87"/>
      <c r="G26" s="87"/>
      <c r="H26" s="86">
        <f t="shared" si="3"/>
        <v>0</v>
      </c>
    </row>
    <row r="27" spans="2:8" ht="25.5" customHeight="1">
      <c r="B27" s="99" t="s">
        <v>285</v>
      </c>
      <c r="C27" s="86"/>
      <c r="D27" s="87"/>
      <c r="E27" s="86">
        <f t="shared" si="0"/>
        <v>0</v>
      </c>
      <c r="F27" s="87"/>
      <c r="G27" s="87"/>
      <c r="H27" s="86">
        <f t="shared" si="3"/>
        <v>0</v>
      </c>
    </row>
    <row r="28" spans="2:8" ht="25.5" customHeight="1">
      <c r="B28" s="94" t="s">
        <v>284</v>
      </c>
      <c r="C28" s="86"/>
      <c r="D28" s="87"/>
      <c r="E28" s="86">
        <f t="shared" si="0"/>
        <v>0</v>
      </c>
      <c r="F28" s="87"/>
      <c r="G28" s="87"/>
      <c r="H28" s="86">
        <f t="shared" si="3"/>
        <v>0</v>
      </c>
    </row>
    <row r="29" spans="2:8" ht="25.5" customHeight="1">
      <c r="B29" s="61" t="s">
        <v>283</v>
      </c>
      <c r="C29" s="86">
        <f aca="true" t="shared" si="4" ref="C29:H29">SUM(C30:C34)</f>
        <v>0</v>
      </c>
      <c r="D29" s="86">
        <f t="shared" si="4"/>
        <v>0</v>
      </c>
      <c r="E29" s="86">
        <f t="shared" si="4"/>
        <v>0</v>
      </c>
      <c r="F29" s="86">
        <f t="shared" si="4"/>
        <v>0</v>
      </c>
      <c r="G29" s="86">
        <f t="shared" si="4"/>
        <v>0</v>
      </c>
      <c r="H29" s="86">
        <f t="shared" si="4"/>
        <v>0</v>
      </c>
    </row>
    <row r="30" spans="2:8" ht="25.5" customHeight="1">
      <c r="B30" s="99" t="s">
        <v>282</v>
      </c>
      <c r="C30" s="86"/>
      <c r="D30" s="87"/>
      <c r="E30" s="86">
        <f t="shared" si="0"/>
        <v>0</v>
      </c>
      <c r="F30" s="87"/>
      <c r="G30" s="87"/>
      <c r="H30" s="86">
        <f t="shared" si="3"/>
        <v>0</v>
      </c>
    </row>
    <row r="31" spans="2:8" ht="25.5" customHeight="1">
      <c r="B31" s="99" t="s">
        <v>281</v>
      </c>
      <c r="C31" s="86"/>
      <c r="D31" s="87"/>
      <c r="E31" s="86">
        <f t="shared" si="0"/>
        <v>0</v>
      </c>
      <c r="F31" s="87"/>
      <c r="G31" s="87"/>
      <c r="H31" s="86">
        <f t="shared" si="3"/>
        <v>0</v>
      </c>
    </row>
    <row r="32" spans="2:8" ht="25.5" customHeight="1">
      <c r="B32" s="99" t="s">
        <v>280</v>
      </c>
      <c r="C32" s="86"/>
      <c r="D32" s="87"/>
      <c r="E32" s="86">
        <f t="shared" si="0"/>
        <v>0</v>
      </c>
      <c r="F32" s="87"/>
      <c r="G32" s="87"/>
      <c r="H32" s="86">
        <f t="shared" si="3"/>
        <v>0</v>
      </c>
    </row>
    <row r="33" spans="2:8" ht="25.5" customHeight="1">
      <c r="B33" s="94" t="s">
        <v>279</v>
      </c>
      <c r="C33" s="86"/>
      <c r="D33" s="87"/>
      <c r="E33" s="86">
        <f t="shared" si="0"/>
        <v>0</v>
      </c>
      <c r="F33" s="87"/>
      <c r="G33" s="87"/>
      <c r="H33" s="86">
        <f t="shared" si="3"/>
        <v>0</v>
      </c>
    </row>
    <row r="34" spans="2:8" ht="25.5" customHeight="1">
      <c r="B34" s="99" t="s">
        <v>278</v>
      </c>
      <c r="C34" s="86"/>
      <c r="D34" s="87"/>
      <c r="E34" s="86">
        <f t="shared" si="0"/>
        <v>0</v>
      </c>
      <c r="F34" s="87"/>
      <c r="G34" s="87"/>
      <c r="H34" s="86">
        <f t="shared" si="3"/>
        <v>0</v>
      </c>
    </row>
    <row r="35" spans="2:8" ht="25.5" customHeight="1">
      <c r="B35" s="57" t="s">
        <v>277</v>
      </c>
      <c r="C35" s="86">
        <v>321486830</v>
      </c>
      <c r="D35" s="87">
        <v>0</v>
      </c>
      <c r="E35" s="86">
        <f t="shared" si="0"/>
        <v>321486830</v>
      </c>
      <c r="F35" s="87">
        <v>321486830</v>
      </c>
      <c r="G35" s="87">
        <v>321486830</v>
      </c>
      <c r="H35" s="86">
        <f t="shared" si="3"/>
        <v>0</v>
      </c>
    </row>
    <row r="36" spans="2:8" ht="25.5" customHeight="1">
      <c r="B36" s="57" t="s">
        <v>276</v>
      </c>
      <c r="C36" s="86">
        <f aca="true" t="shared" si="5" ref="C36:H36">C37</f>
        <v>0</v>
      </c>
      <c r="D36" s="86">
        <f t="shared" si="5"/>
        <v>0</v>
      </c>
      <c r="E36" s="86">
        <f t="shared" si="5"/>
        <v>0</v>
      </c>
      <c r="F36" s="86">
        <f t="shared" si="5"/>
        <v>0</v>
      </c>
      <c r="G36" s="86">
        <f t="shared" si="5"/>
        <v>0</v>
      </c>
      <c r="H36" s="86">
        <f t="shared" si="5"/>
        <v>0</v>
      </c>
    </row>
    <row r="37" spans="2:8" ht="25.5" customHeight="1">
      <c r="B37" s="99" t="s">
        <v>275</v>
      </c>
      <c r="C37" s="86"/>
      <c r="D37" s="87"/>
      <c r="E37" s="86">
        <f t="shared" si="0"/>
        <v>0</v>
      </c>
      <c r="F37" s="87"/>
      <c r="G37" s="87"/>
      <c r="H37" s="86">
        <f t="shared" si="3"/>
        <v>0</v>
      </c>
    </row>
    <row r="38" spans="2:8" ht="25.5" customHeight="1">
      <c r="B38" s="57" t="s">
        <v>274</v>
      </c>
      <c r="C38" s="86">
        <f aca="true" t="shared" si="6" ref="C38:H38">C39+C40</f>
        <v>0</v>
      </c>
      <c r="D38" s="86">
        <f t="shared" si="6"/>
        <v>0</v>
      </c>
      <c r="E38" s="86">
        <f t="shared" si="6"/>
        <v>0</v>
      </c>
      <c r="F38" s="86">
        <f t="shared" si="6"/>
        <v>0</v>
      </c>
      <c r="G38" s="86">
        <f t="shared" si="6"/>
        <v>0</v>
      </c>
      <c r="H38" s="86">
        <f t="shared" si="6"/>
        <v>0</v>
      </c>
    </row>
    <row r="39" spans="2:8" ht="25.5" customHeight="1">
      <c r="B39" s="99" t="s">
        <v>273</v>
      </c>
      <c r="C39" s="86"/>
      <c r="D39" s="87"/>
      <c r="E39" s="86">
        <f t="shared" si="0"/>
        <v>0</v>
      </c>
      <c r="F39" s="87"/>
      <c r="G39" s="87"/>
      <c r="H39" s="86">
        <f t="shared" si="3"/>
        <v>0</v>
      </c>
    </row>
    <row r="40" spans="2:8" ht="25.5" customHeight="1">
      <c r="B40" s="99" t="s">
        <v>272</v>
      </c>
      <c r="C40" s="86"/>
      <c r="D40" s="87"/>
      <c r="E40" s="86">
        <f t="shared" si="0"/>
        <v>0</v>
      </c>
      <c r="F40" s="87"/>
      <c r="G40" s="87"/>
      <c r="H40" s="86">
        <f t="shared" si="3"/>
        <v>0</v>
      </c>
    </row>
    <row r="41" spans="2:8" ht="25.5" customHeight="1">
      <c r="B41" s="90"/>
      <c r="C41" s="86"/>
      <c r="D41" s="87"/>
      <c r="E41" s="86"/>
      <c r="F41" s="87"/>
      <c r="G41" s="87"/>
      <c r="H41" s="86"/>
    </row>
    <row r="42" spans="2:8" ht="25.5" customHeight="1">
      <c r="B42" s="70" t="s">
        <v>271</v>
      </c>
      <c r="C42" s="85">
        <f aca="true" t="shared" si="7" ref="C42:H42">C10+C11+C12+C13+C14+C15+C16+C17+C29+C35+C36+C38</f>
        <v>321486830</v>
      </c>
      <c r="D42" s="98">
        <f t="shared" si="7"/>
        <v>0</v>
      </c>
      <c r="E42" s="98">
        <f t="shared" si="7"/>
        <v>321486830</v>
      </c>
      <c r="F42" s="98">
        <f t="shared" si="7"/>
        <v>321486830</v>
      </c>
      <c r="G42" s="98">
        <f t="shared" si="7"/>
        <v>321486830</v>
      </c>
      <c r="H42" s="98">
        <f t="shared" si="7"/>
        <v>0</v>
      </c>
    </row>
    <row r="43" spans="2:8" ht="25.5" customHeight="1">
      <c r="B43" s="59"/>
      <c r="C43" s="86"/>
      <c r="D43" s="59"/>
      <c r="E43" s="97"/>
      <c r="F43" s="59"/>
      <c r="G43" s="59"/>
      <c r="H43" s="97"/>
    </row>
    <row r="44" spans="2:8" ht="25.5" customHeight="1">
      <c r="B44" s="70" t="s">
        <v>270</v>
      </c>
      <c r="C44" s="96"/>
      <c r="D44" s="95"/>
      <c r="E44" s="96"/>
      <c r="F44" s="95"/>
      <c r="G44" s="95"/>
      <c r="H44" s="86"/>
    </row>
    <row r="45" spans="2:8" ht="25.5" customHeight="1">
      <c r="B45" s="90"/>
      <c r="C45" s="86"/>
      <c r="D45" s="89"/>
      <c r="E45" s="86"/>
      <c r="F45" s="89"/>
      <c r="G45" s="89"/>
      <c r="H45" s="86"/>
    </row>
    <row r="46" spans="2:8" ht="25.5" customHeight="1">
      <c r="B46" s="52" t="s">
        <v>269</v>
      </c>
      <c r="C46" s="86"/>
      <c r="D46" s="87"/>
      <c r="E46" s="86"/>
      <c r="F46" s="87"/>
      <c r="G46" s="87"/>
      <c r="H46" s="86"/>
    </row>
    <row r="47" spans="2:8" ht="25.5" customHeight="1">
      <c r="B47" s="57" t="s">
        <v>268</v>
      </c>
      <c r="C47" s="86">
        <f aca="true" t="shared" si="8" ref="C47:H47">SUM(C48:C55)</f>
        <v>0</v>
      </c>
      <c r="D47" s="86">
        <f t="shared" si="8"/>
        <v>0</v>
      </c>
      <c r="E47" s="86">
        <f t="shared" si="8"/>
        <v>0</v>
      </c>
      <c r="F47" s="86">
        <f t="shared" si="8"/>
        <v>0</v>
      </c>
      <c r="G47" s="86">
        <f t="shared" si="8"/>
        <v>0</v>
      </c>
      <c r="H47" s="86">
        <f t="shared" si="8"/>
        <v>0</v>
      </c>
    </row>
    <row r="48" spans="2:8" ht="25.5" customHeight="1">
      <c r="B48" s="94" t="s">
        <v>267</v>
      </c>
      <c r="C48" s="86"/>
      <c r="D48" s="87"/>
      <c r="E48" s="86">
        <f aca="true" t="shared" si="9" ref="E48:E65">C48+D48</f>
        <v>0</v>
      </c>
      <c r="F48" s="87"/>
      <c r="G48" s="87"/>
      <c r="H48" s="86">
        <f aca="true" t="shared" si="10" ref="H48:H65">G48-C48</f>
        <v>0</v>
      </c>
    </row>
    <row r="49" spans="2:8" ht="25.5" customHeight="1">
      <c r="B49" s="94" t="s">
        <v>266</v>
      </c>
      <c r="C49" s="86"/>
      <c r="D49" s="87"/>
      <c r="E49" s="86">
        <f t="shared" si="9"/>
        <v>0</v>
      </c>
      <c r="F49" s="87"/>
      <c r="G49" s="87"/>
      <c r="H49" s="86">
        <f t="shared" si="10"/>
        <v>0</v>
      </c>
    </row>
    <row r="50" spans="2:8" ht="25.5" customHeight="1">
      <c r="B50" s="94" t="s">
        <v>265</v>
      </c>
      <c r="C50" s="86"/>
      <c r="D50" s="87"/>
      <c r="E50" s="86">
        <f t="shared" si="9"/>
        <v>0</v>
      </c>
      <c r="F50" s="87"/>
      <c r="G50" s="87"/>
      <c r="H50" s="86">
        <f t="shared" si="10"/>
        <v>0</v>
      </c>
    </row>
    <row r="51" spans="2:8" ht="25.5" customHeight="1">
      <c r="B51" s="94" t="s">
        <v>264</v>
      </c>
      <c r="C51" s="86"/>
      <c r="D51" s="87"/>
      <c r="E51" s="86">
        <f t="shared" si="9"/>
        <v>0</v>
      </c>
      <c r="F51" s="87"/>
      <c r="G51" s="87"/>
      <c r="H51" s="86">
        <f t="shared" si="10"/>
        <v>0</v>
      </c>
    </row>
    <row r="52" spans="2:8" ht="25.5" customHeight="1">
      <c r="B52" s="94" t="s">
        <v>263</v>
      </c>
      <c r="C52" s="86"/>
      <c r="D52" s="87"/>
      <c r="E52" s="86">
        <f t="shared" si="9"/>
        <v>0</v>
      </c>
      <c r="F52" s="87"/>
      <c r="G52" s="87"/>
      <c r="H52" s="86">
        <f t="shared" si="10"/>
        <v>0</v>
      </c>
    </row>
    <row r="53" spans="2:8" ht="25.5" customHeight="1">
      <c r="B53" s="94" t="s">
        <v>262</v>
      </c>
      <c r="C53" s="86"/>
      <c r="D53" s="87"/>
      <c r="E53" s="86">
        <f t="shared" si="9"/>
        <v>0</v>
      </c>
      <c r="F53" s="87"/>
      <c r="G53" s="87"/>
      <c r="H53" s="86">
        <f t="shared" si="10"/>
        <v>0</v>
      </c>
    </row>
    <row r="54" spans="2:8" ht="25.5" customHeight="1">
      <c r="B54" s="94" t="s">
        <v>261</v>
      </c>
      <c r="C54" s="86"/>
      <c r="D54" s="87"/>
      <c r="E54" s="86">
        <f t="shared" si="9"/>
        <v>0</v>
      </c>
      <c r="F54" s="87"/>
      <c r="G54" s="87"/>
      <c r="H54" s="86">
        <f t="shared" si="10"/>
        <v>0</v>
      </c>
    </row>
    <row r="55" spans="2:8" ht="25.5" customHeight="1">
      <c r="B55" s="94" t="s">
        <v>260</v>
      </c>
      <c r="C55" s="86"/>
      <c r="D55" s="87"/>
      <c r="E55" s="86">
        <f t="shared" si="9"/>
        <v>0</v>
      </c>
      <c r="F55" s="87"/>
      <c r="G55" s="87"/>
      <c r="H55" s="86">
        <f t="shared" si="10"/>
        <v>0</v>
      </c>
    </row>
    <row r="56" spans="2:8" ht="25.5" customHeight="1">
      <c r="B56" s="61" t="s">
        <v>259</v>
      </c>
      <c r="C56" s="86">
        <f aca="true" t="shared" si="11" ref="C56:H56">SUM(C57:C60)</f>
        <v>0</v>
      </c>
      <c r="D56" s="86">
        <f t="shared" si="11"/>
        <v>0</v>
      </c>
      <c r="E56" s="86">
        <f t="shared" si="11"/>
        <v>0</v>
      </c>
      <c r="F56" s="86">
        <f t="shared" si="11"/>
        <v>0</v>
      </c>
      <c r="G56" s="86">
        <f t="shared" si="11"/>
        <v>0</v>
      </c>
      <c r="H56" s="86">
        <f t="shared" si="11"/>
        <v>0</v>
      </c>
    </row>
    <row r="57" spans="2:8" ht="25.5" customHeight="1">
      <c r="B57" s="94" t="s">
        <v>258</v>
      </c>
      <c r="C57" s="86"/>
      <c r="D57" s="87"/>
      <c r="E57" s="86">
        <f t="shared" si="9"/>
        <v>0</v>
      </c>
      <c r="F57" s="87"/>
      <c r="G57" s="87"/>
      <c r="H57" s="86">
        <f t="shared" si="10"/>
        <v>0</v>
      </c>
    </row>
    <row r="58" spans="2:8" ht="25.5" customHeight="1">
      <c r="B58" s="94" t="s">
        <v>257</v>
      </c>
      <c r="C58" s="86"/>
      <c r="D58" s="87"/>
      <c r="E58" s="86">
        <f t="shared" si="9"/>
        <v>0</v>
      </c>
      <c r="F58" s="87"/>
      <c r="G58" s="87"/>
      <c r="H58" s="86">
        <f t="shared" si="10"/>
        <v>0</v>
      </c>
    </row>
    <row r="59" spans="2:8" ht="25.5" customHeight="1">
      <c r="B59" s="94" t="s">
        <v>256</v>
      </c>
      <c r="C59" s="86"/>
      <c r="D59" s="87"/>
      <c r="E59" s="86">
        <f t="shared" si="9"/>
        <v>0</v>
      </c>
      <c r="F59" s="87"/>
      <c r="G59" s="87"/>
      <c r="H59" s="86">
        <f t="shared" si="10"/>
        <v>0</v>
      </c>
    </row>
    <row r="60" spans="2:8" ht="25.5" customHeight="1">
      <c r="B60" s="94" t="s">
        <v>255</v>
      </c>
      <c r="C60" s="86"/>
      <c r="D60" s="87"/>
      <c r="E60" s="86">
        <f t="shared" si="9"/>
        <v>0</v>
      </c>
      <c r="F60" s="87"/>
      <c r="G60" s="87"/>
      <c r="H60" s="86">
        <f t="shared" si="10"/>
        <v>0</v>
      </c>
    </row>
    <row r="61" spans="2:8" ht="25.5" customHeight="1">
      <c r="B61" s="61" t="s">
        <v>254</v>
      </c>
      <c r="C61" s="86">
        <f aca="true" t="shared" si="12" ref="C61:H61">C62+C63</f>
        <v>0</v>
      </c>
      <c r="D61" s="86">
        <f t="shared" si="12"/>
        <v>0</v>
      </c>
      <c r="E61" s="86">
        <f t="shared" si="12"/>
        <v>0</v>
      </c>
      <c r="F61" s="86">
        <f t="shared" si="12"/>
        <v>0</v>
      </c>
      <c r="G61" s="86">
        <f t="shared" si="12"/>
        <v>0</v>
      </c>
      <c r="H61" s="86">
        <f t="shared" si="12"/>
        <v>0</v>
      </c>
    </row>
    <row r="62" spans="2:8" ht="25.5" customHeight="1">
      <c r="B62" s="94" t="s">
        <v>253</v>
      </c>
      <c r="C62" s="86"/>
      <c r="D62" s="87"/>
      <c r="E62" s="86">
        <f t="shared" si="9"/>
        <v>0</v>
      </c>
      <c r="F62" s="87"/>
      <c r="G62" s="87"/>
      <c r="H62" s="86">
        <f t="shared" si="10"/>
        <v>0</v>
      </c>
    </row>
    <row r="63" spans="2:8" ht="25.5" customHeight="1">
      <c r="B63" s="94" t="s">
        <v>252</v>
      </c>
      <c r="C63" s="86"/>
      <c r="D63" s="87"/>
      <c r="E63" s="86">
        <f t="shared" si="9"/>
        <v>0</v>
      </c>
      <c r="F63" s="87"/>
      <c r="G63" s="87"/>
      <c r="H63" s="86">
        <f t="shared" si="10"/>
        <v>0</v>
      </c>
    </row>
    <row r="64" spans="2:8" ht="25.5" customHeight="1">
      <c r="B64" s="61" t="s">
        <v>251</v>
      </c>
      <c r="C64" s="86">
        <v>6554258966</v>
      </c>
      <c r="D64" s="87">
        <v>65717634.7</v>
      </c>
      <c r="E64" s="86">
        <f t="shared" si="9"/>
        <v>6619976600.7</v>
      </c>
      <c r="F64" s="87">
        <v>6619855773.6</v>
      </c>
      <c r="G64" s="87">
        <v>6619855773.6</v>
      </c>
      <c r="H64" s="86">
        <f t="shared" si="10"/>
        <v>65596807.60000038</v>
      </c>
    </row>
    <row r="65" spans="2:8" ht="25.5" customHeight="1">
      <c r="B65" s="93" t="s">
        <v>250</v>
      </c>
      <c r="C65" s="91"/>
      <c r="D65" s="92"/>
      <c r="E65" s="91">
        <f t="shared" si="9"/>
        <v>0</v>
      </c>
      <c r="F65" s="92"/>
      <c r="G65" s="92"/>
      <c r="H65" s="91">
        <f t="shared" si="10"/>
        <v>0</v>
      </c>
    </row>
    <row r="66" spans="2:8" ht="25.5" customHeight="1">
      <c r="B66" s="90"/>
      <c r="C66" s="86"/>
      <c r="D66" s="89"/>
      <c r="E66" s="86"/>
      <c r="F66" s="89"/>
      <c r="G66" s="89"/>
      <c r="H66" s="86"/>
    </row>
    <row r="67" spans="2:8" ht="25.5" customHeight="1">
      <c r="B67" s="70" t="s">
        <v>249</v>
      </c>
      <c r="C67" s="85">
        <f aca="true" t="shared" si="13" ref="C67:H67">C47+C56+C61+C64+C65</f>
        <v>6554258966</v>
      </c>
      <c r="D67" s="85">
        <f t="shared" si="13"/>
        <v>65717634.7</v>
      </c>
      <c r="E67" s="85">
        <f t="shared" si="13"/>
        <v>6619976600.7</v>
      </c>
      <c r="F67" s="85">
        <f t="shared" si="13"/>
        <v>6619855773.6</v>
      </c>
      <c r="G67" s="85">
        <f t="shared" si="13"/>
        <v>6619855773.6</v>
      </c>
      <c r="H67" s="85">
        <f t="shared" si="13"/>
        <v>65596807.60000038</v>
      </c>
    </row>
    <row r="68" spans="2:8" ht="25.5" customHeight="1">
      <c r="B68" s="88"/>
      <c r="C68" s="86"/>
      <c r="D68" s="89"/>
      <c r="E68" s="86"/>
      <c r="F68" s="89"/>
      <c r="G68" s="89"/>
      <c r="H68" s="86"/>
    </row>
    <row r="69" spans="2:8" ht="25.5" customHeight="1">
      <c r="B69" s="70" t="s">
        <v>248</v>
      </c>
      <c r="C69" s="85">
        <f aca="true" t="shared" si="14" ref="C69:H69">C70</f>
        <v>0</v>
      </c>
      <c r="D69" s="85">
        <f t="shared" si="14"/>
        <v>0</v>
      </c>
      <c r="E69" s="85">
        <f t="shared" si="14"/>
        <v>0</v>
      </c>
      <c r="F69" s="85">
        <f t="shared" si="14"/>
        <v>0</v>
      </c>
      <c r="G69" s="85">
        <f t="shared" si="14"/>
        <v>0</v>
      </c>
      <c r="H69" s="85">
        <f t="shared" si="14"/>
        <v>0</v>
      </c>
    </row>
    <row r="70" spans="2:8" ht="25.5" customHeight="1">
      <c r="B70" s="88" t="s">
        <v>247</v>
      </c>
      <c r="C70" s="86"/>
      <c r="D70" s="87"/>
      <c r="E70" s="86">
        <f>C70+D70</f>
        <v>0</v>
      </c>
      <c r="F70" s="87"/>
      <c r="G70" s="87"/>
      <c r="H70" s="86">
        <f>G70-C70</f>
        <v>0</v>
      </c>
    </row>
    <row r="71" spans="2:8" ht="25.5" customHeight="1">
      <c r="B71" s="88"/>
      <c r="C71" s="86"/>
      <c r="D71" s="87"/>
      <c r="E71" s="86"/>
      <c r="F71" s="87"/>
      <c r="G71" s="87"/>
      <c r="H71" s="86"/>
    </row>
    <row r="72" spans="2:8" ht="25.5" customHeight="1">
      <c r="B72" s="70" t="s">
        <v>246</v>
      </c>
      <c r="C72" s="85">
        <f aca="true" t="shared" si="15" ref="C72:H72">C42+C67+C69</f>
        <v>6875745796</v>
      </c>
      <c r="D72" s="85">
        <f t="shared" si="15"/>
        <v>65717634.7</v>
      </c>
      <c r="E72" s="85">
        <f t="shared" si="15"/>
        <v>6941463430.7</v>
      </c>
      <c r="F72" s="85">
        <f t="shared" si="15"/>
        <v>6941342603.6</v>
      </c>
      <c r="G72" s="85">
        <f t="shared" si="15"/>
        <v>6941342603.6</v>
      </c>
      <c r="H72" s="85">
        <f t="shared" si="15"/>
        <v>65596807.60000038</v>
      </c>
    </row>
    <row r="73" spans="2:8" ht="25.5" customHeight="1">
      <c r="B73" s="88"/>
      <c r="C73" s="86"/>
      <c r="D73" s="87"/>
      <c r="E73" s="86"/>
      <c r="F73" s="87"/>
      <c r="G73" s="87"/>
      <c r="H73" s="86"/>
    </row>
    <row r="74" spans="2:8" ht="25.5" customHeight="1">
      <c r="B74" s="70" t="s">
        <v>245</v>
      </c>
      <c r="C74" s="86"/>
      <c r="D74" s="87"/>
      <c r="E74" s="86"/>
      <c r="F74" s="87"/>
      <c r="G74" s="87"/>
      <c r="H74" s="86"/>
    </row>
    <row r="75" spans="2:8" ht="25.5" customHeight="1">
      <c r="B75" s="88" t="s">
        <v>244</v>
      </c>
      <c r="C75" s="86"/>
      <c r="D75" s="87"/>
      <c r="E75" s="86">
        <f>C75+D75</f>
        <v>0</v>
      </c>
      <c r="F75" s="87"/>
      <c r="G75" s="87"/>
      <c r="H75" s="86">
        <f>G75-C75</f>
        <v>0</v>
      </c>
    </row>
    <row r="76" spans="2:8" ht="25.5" customHeight="1">
      <c r="B76" s="88" t="s">
        <v>243</v>
      </c>
      <c r="C76" s="86"/>
      <c r="D76" s="87"/>
      <c r="E76" s="86">
        <f>C76+D76</f>
        <v>0</v>
      </c>
      <c r="F76" s="87"/>
      <c r="G76" s="87"/>
      <c r="H76" s="86">
        <f>G76-C76</f>
        <v>0</v>
      </c>
    </row>
    <row r="77" spans="2:8" ht="25.5" customHeight="1">
      <c r="B77" s="70" t="s">
        <v>242</v>
      </c>
      <c r="C77" s="85">
        <f aca="true" t="shared" si="16" ref="C77:H77">SUM(C75:C76)</f>
        <v>0</v>
      </c>
      <c r="D77" s="85">
        <f t="shared" si="16"/>
        <v>0</v>
      </c>
      <c r="E77" s="85">
        <f t="shared" si="16"/>
        <v>0</v>
      </c>
      <c r="F77" s="85">
        <f t="shared" si="16"/>
        <v>0</v>
      </c>
      <c r="G77" s="85">
        <f t="shared" si="16"/>
        <v>0</v>
      </c>
      <c r="H77" s="85">
        <f t="shared" si="16"/>
        <v>0</v>
      </c>
    </row>
    <row r="78" spans="2:8" ht="13.5" thickBot="1">
      <c r="B78" s="84"/>
      <c r="C78" s="82"/>
      <c r="D78" s="83"/>
      <c r="E78" s="82"/>
      <c r="F78" s="83"/>
      <c r="G78" s="83"/>
      <c r="H78" s="82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3"/>
  <legacyDrawing r:id="rId2"/>
  <oleObjects>
    <oleObject progId="Excel.Sheet.12" shapeId="144857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SheetLayoutView="100" zoomScalePageLayoutView="0" workbookViewId="0" topLeftCell="A1">
      <pane ySplit="9" topLeftCell="A10" activePane="bottomLeft" state="frozen"/>
      <selection pane="topLeft" activeCell="B78" sqref="B78"/>
      <selection pane="bottomLeft" activeCell="A1" sqref="A1:IV16384"/>
    </sheetView>
  </sheetViews>
  <sheetFormatPr defaultColWidth="11.00390625" defaultRowHeight="15"/>
  <cols>
    <col min="1" max="1" width="4.00390625" style="178" customWidth="1"/>
    <col min="2" max="2" width="11.00390625" style="178" customWidth="1"/>
    <col min="3" max="3" width="46.00390625" style="178" customWidth="1"/>
    <col min="4" max="4" width="17.8515625" style="178" customWidth="1"/>
    <col min="5" max="5" width="19.140625" style="178" customWidth="1"/>
    <col min="6" max="6" width="17.57421875" style="178" customWidth="1"/>
    <col min="7" max="7" width="19.421875" style="178" customWidth="1"/>
    <col min="8" max="8" width="19.28125" style="178" customWidth="1"/>
    <col min="9" max="9" width="15.28125" style="178" bestFit="1" customWidth="1"/>
    <col min="10" max="16384" width="11.00390625" style="178" customWidth="1"/>
  </cols>
  <sheetData>
    <row r="1" s="178" customFormat="1" ht="13.5" thickBot="1"/>
    <row r="2" spans="2:9" s="178" customFormat="1" ht="12.75">
      <c r="B2" s="179" t="s">
        <v>120</v>
      </c>
      <c r="C2" s="180"/>
      <c r="D2" s="180"/>
      <c r="E2" s="180"/>
      <c r="F2" s="180"/>
      <c r="G2" s="180"/>
      <c r="H2" s="180"/>
      <c r="I2" s="181"/>
    </row>
    <row r="3" spans="2:9" s="178" customFormat="1" ht="12.75">
      <c r="B3" s="182" t="s">
        <v>392</v>
      </c>
      <c r="C3" s="183"/>
      <c r="D3" s="183"/>
      <c r="E3" s="183"/>
      <c r="F3" s="183"/>
      <c r="G3" s="183"/>
      <c r="H3" s="183"/>
      <c r="I3" s="184"/>
    </row>
    <row r="4" spans="2:9" s="178" customFormat="1" ht="12.75">
      <c r="B4" s="182" t="s">
        <v>391</v>
      </c>
      <c r="C4" s="183"/>
      <c r="D4" s="183"/>
      <c r="E4" s="183"/>
      <c r="F4" s="183"/>
      <c r="G4" s="183"/>
      <c r="H4" s="183"/>
      <c r="I4" s="184"/>
    </row>
    <row r="5" spans="2:9" s="178" customFormat="1" ht="12.75">
      <c r="B5" s="182" t="s">
        <v>520</v>
      </c>
      <c r="C5" s="183"/>
      <c r="D5" s="183"/>
      <c r="E5" s="183"/>
      <c r="F5" s="183"/>
      <c r="G5" s="183"/>
      <c r="H5" s="183"/>
      <c r="I5" s="184"/>
    </row>
    <row r="6" spans="2:9" s="178" customFormat="1" ht="13.5" thickBot="1">
      <c r="B6" s="185" t="s">
        <v>1</v>
      </c>
      <c r="C6" s="186"/>
      <c r="D6" s="186"/>
      <c r="E6" s="186"/>
      <c r="F6" s="186"/>
      <c r="G6" s="186"/>
      <c r="H6" s="186"/>
      <c r="I6" s="187"/>
    </row>
    <row r="7" spans="2:9" s="178" customFormat="1" ht="15.75" customHeight="1">
      <c r="B7" s="179" t="s">
        <v>2</v>
      </c>
      <c r="C7" s="188"/>
      <c r="D7" s="179" t="s">
        <v>390</v>
      </c>
      <c r="E7" s="180"/>
      <c r="F7" s="180"/>
      <c r="G7" s="180"/>
      <c r="H7" s="188"/>
      <c r="I7" s="189" t="s">
        <v>389</v>
      </c>
    </row>
    <row r="8" spans="2:9" s="178" customFormat="1" ht="15" customHeight="1" thickBot="1">
      <c r="B8" s="182"/>
      <c r="C8" s="190"/>
      <c r="D8" s="185"/>
      <c r="E8" s="186"/>
      <c r="F8" s="186"/>
      <c r="G8" s="186"/>
      <c r="H8" s="191"/>
      <c r="I8" s="192"/>
    </row>
    <row r="9" spans="2:9" s="178" customFormat="1" ht="26.25" thickBot="1">
      <c r="B9" s="185"/>
      <c r="C9" s="191"/>
      <c r="D9" s="193" t="s">
        <v>240</v>
      </c>
      <c r="E9" s="194" t="s">
        <v>388</v>
      </c>
      <c r="F9" s="193" t="s">
        <v>387</v>
      </c>
      <c r="G9" s="193" t="s">
        <v>210</v>
      </c>
      <c r="H9" s="193" t="s">
        <v>239</v>
      </c>
      <c r="I9" s="195"/>
    </row>
    <row r="10" spans="2:9" s="178" customFormat="1" ht="12.75">
      <c r="B10" s="196" t="s">
        <v>386</v>
      </c>
      <c r="C10" s="197"/>
      <c r="D10" s="198">
        <f aca="true" t="shared" si="0" ref="D10:I10">D11+D19+D29+D39+D49+D59+D72+D76+D63</f>
        <v>321486830</v>
      </c>
      <c r="E10" s="198">
        <f t="shared" si="0"/>
        <v>-1.862645149230957E-09</v>
      </c>
      <c r="F10" s="198">
        <f t="shared" si="0"/>
        <v>321486830.00000006</v>
      </c>
      <c r="G10" s="198">
        <f t="shared" si="0"/>
        <v>293061666.39</v>
      </c>
      <c r="H10" s="198">
        <f t="shared" si="0"/>
        <v>224426147.42999998</v>
      </c>
      <c r="I10" s="198">
        <f t="shared" si="0"/>
        <v>28425163.610000003</v>
      </c>
    </row>
    <row r="11" spans="2:9" s="178" customFormat="1" ht="12.75">
      <c r="B11" s="199" t="s">
        <v>384</v>
      </c>
      <c r="C11" s="200"/>
      <c r="D11" s="201">
        <f aca="true" t="shared" si="1" ref="D11:I11">SUM(D12:D18)</f>
        <v>101495737</v>
      </c>
      <c r="E11" s="201">
        <f t="shared" si="1"/>
        <v>5782801.260000001</v>
      </c>
      <c r="F11" s="201">
        <f t="shared" si="1"/>
        <v>107278538.25999999</v>
      </c>
      <c r="G11" s="201">
        <f t="shared" si="1"/>
        <v>107278538.25999999</v>
      </c>
      <c r="H11" s="201">
        <f t="shared" si="1"/>
        <v>94044391.38999999</v>
      </c>
      <c r="I11" s="201">
        <f t="shared" si="1"/>
        <v>0</v>
      </c>
    </row>
    <row r="12" spans="2:9" s="178" customFormat="1" ht="12.75">
      <c r="B12" s="202" t="s">
        <v>383</v>
      </c>
      <c r="C12" s="203"/>
      <c r="D12" s="201">
        <v>476928</v>
      </c>
      <c r="E12" s="204">
        <v>16017.94</v>
      </c>
      <c r="F12" s="204">
        <f>D12+E12</f>
        <v>492945.94</v>
      </c>
      <c r="G12" s="204">
        <v>492945.94</v>
      </c>
      <c r="H12" s="204">
        <v>492945.94</v>
      </c>
      <c r="I12" s="204">
        <f>F12-G12</f>
        <v>0</v>
      </c>
    </row>
    <row r="13" spans="2:9" s="178" customFormat="1" ht="12.75">
      <c r="B13" s="202" t="s">
        <v>382</v>
      </c>
      <c r="C13" s="203"/>
      <c r="D13" s="201">
        <v>32907083</v>
      </c>
      <c r="E13" s="204">
        <v>-345942.27</v>
      </c>
      <c r="F13" s="204">
        <f aca="true" t="shared" si="2" ref="F13:F18">D13+E13</f>
        <v>32561140.73</v>
      </c>
      <c r="G13" s="204">
        <v>32561140.73</v>
      </c>
      <c r="H13" s="204">
        <v>32561140.73</v>
      </c>
      <c r="I13" s="204">
        <f aca="true" t="shared" si="3" ref="I13:I18">F13-G13</f>
        <v>0</v>
      </c>
    </row>
    <row r="14" spans="2:9" s="178" customFormat="1" ht="12.75">
      <c r="B14" s="202" t="s">
        <v>381</v>
      </c>
      <c r="C14" s="203"/>
      <c r="D14" s="201">
        <v>19552153</v>
      </c>
      <c r="E14" s="204">
        <v>-4958715.42</v>
      </c>
      <c r="F14" s="204">
        <f t="shared" si="2"/>
        <v>14593437.58</v>
      </c>
      <c r="G14" s="204">
        <v>14593437.58</v>
      </c>
      <c r="H14" s="204">
        <v>14593437.58</v>
      </c>
      <c r="I14" s="204">
        <f t="shared" si="3"/>
        <v>0</v>
      </c>
    </row>
    <row r="15" spans="2:9" s="178" customFormat="1" ht="12.75">
      <c r="B15" s="202" t="s">
        <v>380</v>
      </c>
      <c r="C15" s="203"/>
      <c r="D15" s="201">
        <v>0</v>
      </c>
      <c r="E15" s="204">
        <v>88295.26</v>
      </c>
      <c r="F15" s="204">
        <f t="shared" si="2"/>
        <v>88295.26</v>
      </c>
      <c r="G15" s="204">
        <v>88295.26</v>
      </c>
      <c r="H15" s="204">
        <v>88295.26</v>
      </c>
      <c r="I15" s="204">
        <f t="shared" si="3"/>
        <v>0</v>
      </c>
    </row>
    <row r="16" spans="2:9" s="178" customFormat="1" ht="12.75">
      <c r="B16" s="202" t="s">
        <v>379</v>
      </c>
      <c r="C16" s="203"/>
      <c r="D16" s="201">
        <v>48140720</v>
      </c>
      <c r="E16" s="204">
        <v>10750894.56</v>
      </c>
      <c r="F16" s="204">
        <f t="shared" si="2"/>
        <v>58891614.56</v>
      </c>
      <c r="G16" s="204">
        <v>58891614.56</v>
      </c>
      <c r="H16" s="204">
        <v>45657467.69</v>
      </c>
      <c r="I16" s="204">
        <f t="shared" si="3"/>
        <v>0</v>
      </c>
    </row>
    <row r="17" spans="2:9" s="178" customFormat="1" ht="12.75">
      <c r="B17" s="202" t="s">
        <v>378</v>
      </c>
      <c r="C17" s="203"/>
      <c r="D17" s="201"/>
      <c r="E17" s="204"/>
      <c r="F17" s="204">
        <f t="shared" si="2"/>
        <v>0</v>
      </c>
      <c r="G17" s="204"/>
      <c r="H17" s="204"/>
      <c r="I17" s="204">
        <f t="shared" si="3"/>
        <v>0</v>
      </c>
    </row>
    <row r="18" spans="2:9" s="178" customFormat="1" ht="12.75">
      <c r="B18" s="202" t="s">
        <v>377</v>
      </c>
      <c r="C18" s="203"/>
      <c r="D18" s="201">
        <v>418853</v>
      </c>
      <c r="E18" s="204">
        <v>232251.19</v>
      </c>
      <c r="F18" s="204">
        <f t="shared" si="2"/>
        <v>651104.19</v>
      </c>
      <c r="G18" s="204">
        <v>651104.19</v>
      </c>
      <c r="H18" s="204">
        <v>651104.19</v>
      </c>
      <c r="I18" s="204">
        <f t="shared" si="3"/>
        <v>0</v>
      </c>
    </row>
    <row r="19" spans="2:9" s="178" customFormat="1" ht="12.75">
      <c r="B19" s="199" t="s">
        <v>376</v>
      </c>
      <c r="C19" s="200"/>
      <c r="D19" s="201">
        <f aca="true" t="shared" si="4" ref="D19:I19">SUM(D20:D28)</f>
        <v>30234535</v>
      </c>
      <c r="E19" s="201">
        <f t="shared" si="4"/>
        <v>-1137915.95</v>
      </c>
      <c r="F19" s="201">
        <f t="shared" si="4"/>
        <v>29096619.049999997</v>
      </c>
      <c r="G19" s="201">
        <f t="shared" si="4"/>
        <v>27359216.71</v>
      </c>
      <c r="H19" s="201">
        <f t="shared" si="4"/>
        <v>15018709.3</v>
      </c>
      <c r="I19" s="201">
        <f t="shared" si="4"/>
        <v>1737402.3399999999</v>
      </c>
    </row>
    <row r="20" spans="2:9" s="178" customFormat="1" ht="12.75">
      <c r="B20" s="202" t="s">
        <v>375</v>
      </c>
      <c r="C20" s="203"/>
      <c r="D20" s="201">
        <v>11395800</v>
      </c>
      <c r="E20" s="204">
        <v>-502483.66</v>
      </c>
      <c r="F20" s="201">
        <f aca="true" t="shared" si="5" ref="F20:F28">D20+E20</f>
        <v>10893316.34</v>
      </c>
      <c r="G20" s="204">
        <v>10676701</v>
      </c>
      <c r="H20" s="204">
        <v>3563479.78</v>
      </c>
      <c r="I20" s="204">
        <f>F20-G20</f>
        <v>216615.33999999985</v>
      </c>
    </row>
    <row r="21" spans="2:9" s="178" customFormat="1" ht="12.75">
      <c r="B21" s="202" t="s">
        <v>374</v>
      </c>
      <c r="C21" s="203"/>
      <c r="D21" s="201">
        <v>12612728</v>
      </c>
      <c r="E21" s="204">
        <v>-1377875.94</v>
      </c>
      <c r="F21" s="201">
        <f t="shared" si="5"/>
        <v>11234852.06</v>
      </c>
      <c r="G21" s="204">
        <v>10314754.32</v>
      </c>
      <c r="H21" s="204">
        <v>8229222.96</v>
      </c>
      <c r="I21" s="204">
        <f aca="true" t="shared" si="6" ref="I21:I83">F21-G21</f>
        <v>920097.7400000002</v>
      </c>
    </row>
    <row r="22" spans="2:9" s="178" customFormat="1" ht="12.75">
      <c r="B22" s="202" t="s">
        <v>373</v>
      </c>
      <c r="C22" s="203"/>
      <c r="D22" s="201"/>
      <c r="E22" s="204"/>
      <c r="F22" s="201">
        <f t="shared" si="5"/>
        <v>0</v>
      </c>
      <c r="G22" s="204"/>
      <c r="H22" s="204"/>
      <c r="I22" s="204">
        <f t="shared" si="6"/>
        <v>0</v>
      </c>
    </row>
    <row r="23" spans="2:9" s="178" customFormat="1" ht="12.75">
      <c r="B23" s="202" t="s">
        <v>372</v>
      </c>
      <c r="C23" s="203"/>
      <c r="D23" s="201">
        <v>761731</v>
      </c>
      <c r="E23" s="204">
        <v>-392203.6</v>
      </c>
      <c r="F23" s="201">
        <f t="shared" si="5"/>
        <v>369527.4</v>
      </c>
      <c r="G23" s="204">
        <v>304290.98</v>
      </c>
      <c r="H23" s="204">
        <v>304290.98</v>
      </c>
      <c r="I23" s="204">
        <f t="shared" si="6"/>
        <v>65236.42000000004</v>
      </c>
    </row>
    <row r="24" spans="2:9" s="178" customFormat="1" ht="12.75">
      <c r="B24" s="202" t="s">
        <v>371</v>
      </c>
      <c r="C24" s="203"/>
      <c r="D24" s="201">
        <v>1486760</v>
      </c>
      <c r="E24" s="204">
        <v>26204.84</v>
      </c>
      <c r="F24" s="201">
        <f t="shared" si="5"/>
        <v>1512964.84</v>
      </c>
      <c r="G24" s="204">
        <v>1510964.75</v>
      </c>
      <c r="H24" s="204">
        <v>363988.44</v>
      </c>
      <c r="I24" s="204">
        <f t="shared" si="6"/>
        <v>2000.0900000000838</v>
      </c>
    </row>
    <row r="25" spans="2:9" s="178" customFormat="1" ht="12.75">
      <c r="B25" s="202" t="s">
        <v>370</v>
      </c>
      <c r="C25" s="203"/>
      <c r="D25" s="201">
        <v>1811160</v>
      </c>
      <c r="E25" s="204">
        <v>0</v>
      </c>
      <c r="F25" s="201">
        <f t="shared" si="5"/>
        <v>1811160</v>
      </c>
      <c r="G25" s="204">
        <v>1804499</v>
      </c>
      <c r="H25" s="204">
        <v>1506103</v>
      </c>
      <c r="I25" s="204">
        <f t="shared" si="6"/>
        <v>6661</v>
      </c>
    </row>
    <row r="26" spans="2:9" s="178" customFormat="1" ht="12.75">
      <c r="B26" s="202" t="s">
        <v>369</v>
      </c>
      <c r="C26" s="203"/>
      <c r="D26" s="201">
        <v>1482973</v>
      </c>
      <c r="E26" s="204">
        <v>973530</v>
      </c>
      <c r="F26" s="201">
        <f t="shared" si="5"/>
        <v>2456503</v>
      </c>
      <c r="G26" s="204">
        <v>2272528.93</v>
      </c>
      <c r="H26" s="204">
        <v>712116.65</v>
      </c>
      <c r="I26" s="204">
        <f t="shared" si="6"/>
        <v>183974.06999999983</v>
      </c>
    </row>
    <row r="27" spans="2:9" s="178" customFormat="1" ht="12.75">
      <c r="B27" s="202" t="s">
        <v>368</v>
      </c>
      <c r="C27" s="203"/>
      <c r="D27" s="201"/>
      <c r="E27" s="204"/>
      <c r="F27" s="201">
        <f t="shared" si="5"/>
        <v>0</v>
      </c>
      <c r="G27" s="204"/>
      <c r="H27" s="204"/>
      <c r="I27" s="204">
        <f t="shared" si="6"/>
        <v>0</v>
      </c>
    </row>
    <row r="28" spans="2:9" s="178" customFormat="1" ht="12.75">
      <c r="B28" s="202" t="s">
        <v>367</v>
      </c>
      <c r="C28" s="203"/>
      <c r="D28" s="201">
        <v>683383</v>
      </c>
      <c r="E28" s="204">
        <v>134912.41</v>
      </c>
      <c r="F28" s="201">
        <f t="shared" si="5"/>
        <v>818295.41</v>
      </c>
      <c r="G28" s="204">
        <v>475477.73</v>
      </c>
      <c r="H28" s="204">
        <v>339507.49</v>
      </c>
      <c r="I28" s="204">
        <f t="shared" si="6"/>
        <v>342817.68000000005</v>
      </c>
    </row>
    <row r="29" spans="2:9" s="178" customFormat="1" ht="12.75">
      <c r="B29" s="199" t="s">
        <v>366</v>
      </c>
      <c r="C29" s="200"/>
      <c r="D29" s="201">
        <f aca="true" t="shared" si="7" ref="D29:I29">SUM(D30:D38)</f>
        <v>171245324</v>
      </c>
      <c r="E29" s="201">
        <f t="shared" si="7"/>
        <v>-24806665.98</v>
      </c>
      <c r="F29" s="201">
        <f t="shared" si="7"/>
        <v>146438658.02</v>
      </c>
      <c r="G29" s="201">
        <f t="shared" si="7"/>
        <v>132478946.31</v>
      </c>
      <c r="H29" s="201">
        <f t="shared" si="7"/>
        <v>109660534.11</v>
      </c>
      <c r="I29" s="201">
        <f t="shared" si="7"/>
        <v>13959711.710000005</v>
      </c>
    </row>
    <row r="30" spans="2:9" s="178" customFormat="1" ht="12.75">
      <c r="B30" s="202" t="s">
        <v>365</v>
      </c>
      <c r="C30" s="203"/>
      <c r="D30" s="201">
        <v>0</v>
      </c>
      <c r="E30" s="204">
        <v>311478</v>
      </c>
      <c r="F30" s="201">
        <f aca="true" t="shared" si="8" ref="F30:F38">D30+E30</f>
        <v>311478</v>
      </c>
      <c r="G30" s="204">
        <v>241618.77</v>
      </c>
      <c r="H30" s="204">
        <v>241618.77</v>
      </c>
      <c r="I30" s="204">
        <f t="shared" si="6"/>
        <v>69859.23000000001</v>
      </c>
    </row>
    <row r="31" spans="2:9" s="178" customFormat="1" ht="12.75">
      <c r="B31" s="202" t="s">
        <v>364</v>
      </c>
      <c r="C31" s="203"/>
      <c r="D31" s="201">
        <v>34611286</v>
      </c>
      <c r="E31" s="204">
        <v>-600131.36</v>
      </c>
      <c r="F31" s="201">
        <f t="shared" si="8"/>
        <v>34011154.64</v>
      </c>
      <c r="G31" s="204">
        <v>30920113.16</v>
      </c>
      <c r="H31" s="204">
        <v>30920113.16</v>
      </c>
      <c r="I31" s="204">
        <f t="shared" si="6"/>
        <v>3091041.4800000004</v>
      </c>
    </row>
    <row r="32" spans="2:9" s="178" customFormat="1" ht="12.75">
      <c r="B32" s="202" t="s">
        <v>363</v>
      </c>
      <c r="C32" s="203"/>
      <c r="D32" s="201">
        <v>12491120</v>
      </c>
      <c r="E32" s="204">
        <v>-8029289.13</v>
      </c>
      <c r="F32" s="201">
        <f t="shared" si="8"/>
        <v>4461830.87</v>
      </c>
      <c r="G32" s="204">
        <v>439066.26</v>
      </c>
      <c r="H32" s="204">
        <v>439066.26</v>
      </c>
      <c r="I32" s="204">
        <f t="shared" si="6"/>
        <v>4022764.6100000003</v>
      </c>
    </row>
    <row r="33" spans="2:9" s="178" customFormat="1" ht="12.75">
      <c r="B33" s="202" t="s">
        <v>362</v>
      </c>
      <c r="C33" s="203"/>
      <c r="D33" s="201">
        <v>2761000</v>
      </c>
      <c r="E33" s="204">
        <v>832797.77</v>
      </c>
      <c r="F33" s="201">
        <f t="shared" si="8"/>
        <v>3593797.77</v>
      </c>
      <c r="G33" s="204">
        <v>3260635.6</v>
      </c>
      <c r="H33" s="204">
        <v>3259077.98</v>
      </c>
      <c r="I33" s="204">
        <f t="shared" si="6"/>
        <v>333162.1699999999</v>
      </c>
    </row>
    <row r="34" spans="2:9" s="178" customFormat="1" ht="12.75">
      <c r="B34" s="202" t="s">
        <v>361</v>
      </c>
      <c r="C34" s="203"/>
      <c r="D34" s="201">
        <v>27178746</v>
      </c>
      <c r="E34" s="204">
        <v>-19148431.25</v>
      </c>
      <c r="F34" s="201">
        <f t="shared" si="8"/>
        <v>8030314.75</v>
      </c>
      <c r="G34" s="204">
        <v>3600156.53</v>
      </c>
      <c r="H34" s="204">
        <v>3600156.53</v>
      </c>
      <c r="I34" s="204">
        <f t="shared" si="6"/>
        <v>4430158.220000001</v>
      </c>
    </row>
    <row r="35" spans="2:9" s="178" customFormat="1" ht="12.75">
      <c r="B35" s="202" t="s">
        <v>360</v>
      </c>
      <c r="C35" s="203"/>
      <c r="D35" s="201">
        <v>230000</v>
      </c>
      <c r="E35" s="204">
        <v>0</v>
      </c>
      <c r="F35" s="201">
        <f t="shared" si="8"/>
        <v>230000</v>
      </c>
      <c r="G35" s="204">
        <v>17867.47</v>
      </c>
      <c r="H35" s="204">
        <v>17867.47</v>
      </c>
      <c r="I35" s="204">
        <f t="shared" si="6"/>
        <v>212132.53</v>
      </c>
    </row>
    <row r="36" spans="2:9" s="178" customFormat="1" ht="12.75">
      <c r="B36" s="202" t="s">
        <v>359</v>
      </c>
      <c r="C36" s="203"/>
      <c r="D36" s="201">
        <v>1236400</v>
      </c>
      <c r="E36" s="204">
        <v>34220</v>
      </c>
      <c r="F36" s="201">
        <f t="shared" si="8"/>
        <v>1270620</v>
      </c>
      <c r="G36" s="204">
        <v>830325.69</v>
      </c>
      <c r="H36" s="204">
        <v>830325.69</v>
      </c>
      <c r="I36" s="204">
        <f t="shared" si="6"/>
        <v>440294.31000000006</v>
      </c>
    </row>
    <row r="37" spans="2:9" s="178" customFormat="1" ht="12.75">
      <c r="B37" s="202" t="s">
        <v>358</v>
      </c>
      <c r="C37" s="203"/>
      <c r="D37" s="201">
        <v>3444798</v>
      </c>
      <c r="E37" s="204">
        <v>1790133.99</v>
      </c>
      <c r="F37" s="201">
        <f t="shared" si="8"/>
        <v>5234931.99</v>
      </c>
      <c r="G37" s="204">
        <v>4488864.67</v>
      </c>
      <c r="H37" s="204">
        <v>4048086.25</v>
      </c>
      <c r="I37" s="204">
        <f t="shared" si="6"/>
        <v>746067.3200000003</v>
      </c>
    </row>
    <row r="38" spans="2:9" s="178" customFormat="1" ht="12.75">
      <c r="B38" s="202" t="s">
        <v>357</v>
      </c>
      <c r="C38" s="203"/>
      <c r="D38" s="201">
        <v>89291974</v>
      </c>
      <c r="E38" s="204">
        <v>2556</v>
      </c>
      <c r="F38" s="201">
        <f t="shared" si="8"/>
        <v>89294530</v>
      </c>
      <c r="G38" s="204">
        <v>88680298.16</v>
      </c>
      <c r="H38" s="204">
        <v>66304222</v>
      </c>
      <c r="I38" s="204">
        <f t="shared" si="6"/>
        <v>614231.8400000036</v>
      </c>
    </row>
    <row r="39" spans="2:9" s="178" customFormat="1" ht="25.5" customHeight="1">
      <c r="B39" s="205" t="s">
        <v>356</v>
      </c>
      <c r="C39" s="206"/>
      <c r="D39" s="201">
        <f aca="true" t="shared" si="9" ref="D39:I39">SUM(D40:D48)</f>
        <v>4545638</v>
      </c>
      <c r="E39" s="201">
        <f t="shared" si="9"/>
        <v>37067.5</v>
      </c>
      <c r="F39" s="201">
        <f>SUM(F40:F48)</f>
        <v>4582705.5</v>
      </c>
      <c r="G39" s="201">
        <f t="shared" si="9"/>
        <v>4581535.5</v>
      </c>
      <c r="H39" s="201">
        <f t="shared" si="9"/>
        <v>4580365.5</v>
      </c>
      <c r="I39" s="201">
        <f t="shared" si="9"/>
        <v>1170</v>
      </c>
    </row>
    <row r="40" spans="2:9" s="178" customFormat="1" ht="12.75">
      <c r="B40" s="202" t="s">
        <v>355</v>
      </c>
      <c r="C40" s="203"/>
      <c r="D40" s="201"/>
      <c r="E40" s="204"/>
      <c r="F40" s="201">
        <f>D40+E40</f>
        <v>0</v>
      </c>
      <c r="G40" s="204"/>
      <c r="H40" s="204"/>
      <c r="I40" s="204">
        <f t="shared" si="6"/>
        <v>0</v>
      </c>
    </row>
    <row r="41" spans="2:9" s="178" customFormat="1" ht="12.75">
      <c r="B41" s="202" t="s">
        <v>354</v>
      </c>
      <c r="C41" s="203"/>
      <c r="D41" s="201"/>
      <c r="E41" s="204"/>
      <c r="F41" s="201">
        <f aca="true" t="shared" si="10" ref="F41:F83">D41+E41</f>
        <v>0</v>
      </c>
      <c r="G41" s="204"/>
      <c r="H41" s="204"/>
      <c r="I41" s="204">
        <f t="shared" si="6"/>
        <v>0</v>
      </c>
    </row>
    <row r="42" spans="2:9" s="178" customFormat="1" ht="12.75">
      <c r="B42" s="202" t="s">
        <v>353</v>
      </c>
      <c r="C42" s="203"/>
      <c r="D42" s="201"/>
      <c r="E42" s="204"/>
      <c r="F42" s="201">
        <f t="shared" si="10"/>
        <v>0</v>
      </c>
      <c r="G42" s="204"/>
      <c r="H42" s="204"/>
      <c r="I42" s="204">
        <f t="shared" si="6"/>
        <v>0</v>
      </c>
    </row>
    <row r="43" spans="2:9" s="178" customFormat="1" ht="12.75">
      <c r="B43" s="202" t="s">
        <v>352</v>
      </c>
      <c r="C43" s="203"/>
      <c r="D43" s="201">
        <v>4545638</v>
      </c>
      <c r="E43" s="204">
        <v>37067.5</v>
      </c>
      <c r="F43" s="201">
        <f t="shared" si="10"/>
        <v>4582705.5</v>
      </c>
      <c r="G43" s="204">
        <v>4581535.5</v>
      </c>
      <c r="H43" s="204">
        <v>4580365.5</v>
      </c>
      <c r="I43" s="204">
        <f t="shared" si="6"/>
        <v>1170</v>
      </c>
    </row>
    <row r="44" spans="2:9" s="178" customFormat="1" ht="12.75">
      <c r="B44" s="202" t="s">
        <v>351</v>
      </c>
      <c r="C44" s="203"/>
      <c r="D44" s="201"/>
      <c r="E44" s="204"/>
      <c r="F44" s="201">
        <f t="shared" si="10"/>
        <v>0</v>
      </c>
      <c r="G44" s="204"/>
      <c r="H44" s="204"/>
      <c r="I44" s="204">
        <f t="shared" si="6"/>
        <v>0</v>
      </c>
    </row>
    <row r="45" spans="2:9" s="178" customFormat="1" ht="12.75">
      <c r="B45" s="202" t="s">
        <v>350</v>
      </c>
      <c r="C45" s="203"/>
      <c r="D45" s="201"/>
      <c r="E45" s="204"/>
      <c r="F45" s="201">
        <f t="shared" si="10"/>
        <v>0</v>
      </c>
      <c r="G45" s="204"/>
      <c r="H45" s="204"/>
      <c r="I45" s="204">
        <f t="shared" si="6"/>
        <v>0</v>
      </c>
    </row>
    <row r="46" spans="2:9" s="178" customFormat="1" ht="12.75">
      <c r="B46" s="202" t="s">
        <v>349</v>
      </c>
      <c r="C46" s="203"/>
      <c r="D46" s="201"/>
      <c r="E46" s="204"/>
      <c r="F46" s="201">
        <f t="shared" si="10"/>
        <v>0</v>
      </c>
      <c r="G46" s="204"/>
      <c r="H46" s="204"/>
      <c r="I46" s="204">
        <f t="shared" si="6"/>
        <v>0</v>
      </c>
    </row>
    <row r="47" spans="2:9" s="178" customFormat="1" ht="12.75">
      <c r="B47" s="202" t="s">
        <v>348</v>
      </c>
      <c r="C47" s="203"/>
      <c r="D47" s="201"/>
      <c r="E47" s="204"/>
      <c r="F47" s="201">
        <f t="shared" si="10"/>
        <v>0</v>
      </c>
      <c r="G47" s="204"/>
      <c r="H47" s="204"/>
      <c r="I47" s="204">
        <f t="shared" si="6"/>
        <v>0</v>
      </c>
    </row>
    <row r="48" spans="2:9" s="178" customFormat="1" ht="12.75">
      <c r="B48" s="202" t="s">
        <v>347</v>
      </c>
      <c r="C48" s="203"/>
      <c r="D48" s="201"/>
      <c r="E48" s="204"/>
      <c r="F48" s="201">
        <f t="shared" si="10"/>
        <v>0</v>
      </c>
      <c r="G48" s="204"/>
      <c r="H48" s="204"/>
      <c r="I48" s="204">
        <f t="shared" si="6"/>
        <v>0</v>
      </c>
    </row>
    <row r="49" spans="2:9" s="178" customFormat="1" ht="12.75" customHeight="1">
      <c r="B49" s="205" t="s">
        <v>346</v>
      </c>
      <c r="C49" s="206"/>
      <c r="D49" s="201">
        <f aca="true" t="shared" si="11" ref="D49:I49">SUM(D50:D58)</f>
        <v>13965596</v>
      </c>
      <c r="E49" s="201">
        <f t="shared" si="11"/>
        <v>5978935.17</v>
      </c>
      <c r="F49" s="201">
        <f t="shared" si="11"/>
        <v>19944531.169999998</v>
      </c>
      <c r="G49" s="201">
        <f t="shared" si="11"/>
        <v>19944310.72</v>
      </c>
      <c r="H49" s="201">
        <f t="shared" si="11"/>
        <v>705502.21</v>
      </c>
      <c r="I49" s="201">
        <f t="shared" si="11"/>
        <v>220.44999999925494</v>
      </c>
    </row>
    <row r="50" spans="2:9" s="178" customFormat="1" ht="12.75">
      <c r="B50" s="202" t="s">
        <v>345</v>
      </c>
      <c r="C50" s="203"/>
      <c r="D50" s="201">
        <v>8335254</v>
      </c>
      <c r="E50" s="204">
        <v>4062532.79</v>
      </c>
      <c r="F50" s="201">
        <f t="shared" si="10"/>
        <v>12397786.79</v>
      </c>
      <c r="G50" s="204">
        <v>12397566.34</v>
      </c>
      <c r="H50" s="204">
        <v>136379.27</v>
      </c>
      <c r="I50" s="204">
        <f t="shared" si="6"/>
        <v>220.44999999925494</v>
      </c>
    </row>
    <row r="51" spans="2:9" s="178" customFormat="1" ht="12.75">
      <c r="B51" s="202" t="s">
        <v>344</v>
      </c>
      <c r="C51" s="203"/>
      <c r="D51" s="201">
        <v>1216342</v>
      </c>
      <c r="E51" s="204">
        <v>3465685.41</v>
      </c>
      <c r="F51" s="201">
        <f t="shared" si="10"/>
        <v>4682027.41</v>
      </c>
      <c r="G51" s="204">
        <v>4682027.41</v>
      </c>
      <c r="H51" s="204">
        <v>335890.01</v>
      </c>
      <c r="I51" s="204">
        <f t="shared" si="6"/>
        <v>0</v>
      </c>
    </row>
    <row r="52" spans="2:9" s="178" customFormat="1" ht="12.75">
      <c r="B52" s="202" t="s">
        <v>343</v>
      </c>
      <c r="C52" s="203"/>
      <c r="D52" s="201">
        <v>54000</v>
      </c>
      <c r="E52" s="204">
        <v>-54000</v>
      </c>
      <c r="F52" s="201">
        <f t="shared" si="10"/>
        <v>0</v>
      </c>
      <c r="G52" s="204">
        <v>0</v>
      </c>
      <c r="H52" s="204">
        <v>0</v>
      </c>
      <c r="I52" s="204">
        <f t="shared" si="6"/>
        <v>0</v>
      </c>
    </row>
    <row r="53" spans="2:9" s="178" customFormat="1" ht="12.75">
      <c r="B53" s="202" t="s">
        <v>342</v>
      </c>
      <c r="C53" s="203"/>
      <c r="D53" s="201">
        <v>2500000</v>
      </c>
      <c r="E53" s="204">
        <v>108434</v>
      </c>
      <c r="F53" s="201">
        <f t="shared" si="10"/>
        <v>2608434</v>
      </c>
      <c r="G53" s="204">
        <v>2608434</v>
      </c>
      <c r="H53" s="204">
        <v>0</v>
      </c>
      <c r="I53" s="204">
        <f t="shared" si="6"/>
        <v>0</v>
      </c>
    </row>
    <row r="54" spans="2:9" s="178" customFormat="1" ht="12.75">
      <c r="B54" s="202" t="s">
        <v>341</v>
      </c>
      <c r="C54" s="203"/>
      <c r="D54" s="201"/>
      <c r="E54" s="204"/>
      <c r="F54" s="201">
        <f t="shared" si="10"/>
        <v>0</v>
      </c>
      <c r="G54" s="204"/>
      <c r="H54" s="204"/>
      <c r="I54" s="204">
        <f t="shared" si="6"/>
        <v>0</v>
      </c>
    </row>
    <row r="55" spans="2:9" s="178" customFormat="1" ht="12.75">
      <c r="B55" s="202" t="s">
        <v>340</v>
      </c>
      <c r="C55" s="203"/>
      <c r="D55" s="201">
        <v>1860000</v>
      </c>
      <c r="E55" s="204">
        <v>-1603717.03</v>
      </c>
      <c r="F55" s="201">
        <f t="shared" si="10"/>
        <v>256282.96999999997</v>
      </c>
      <c r="G55" s="204">
        <v>256282.97</v>
      </c>
      <c r="H55" s="204">
        <v>233232.93</v>
      </c>
      <c r="I55" s="204">
        <f t="shared" si="6"/>
        <v>0</v>
      </c>
    </row>
    <row r="56" spans="2:9" s="178" customFormat="1" ht="12.75">
      <c r="B56" s="202" t="s">
        <v>339</v>
      </c>
      <c r="C56" s="203"/>
      <c r="D56" s="201"/>
      <c r="E56" s="204"/>
      <c r="F56" s="201">
        <f t="shared" si="10"/>
        <v>0</v>
      </c>
      <c r="G56" s="204"/>
      <c r="H56" s="204"/>
      <c r="I56" s="204">
        <f t="shared" si="6"/>
        <v>0</v>
      </c>
    </row>
    <row r="57" spans="2:9" s="178" customFormat="1" ht="12.75">
      <c r="B57" s="202" t="s">
        <v>338</v>
      </c>
      <c r="C57" s="203"/>
      <c r="D57" s="201"/>
      <c r="E57" s="204"/>
      <c r="F57" s="201">
        <f t="shared" si="10"/>
        <v>0</v>
      </c>
      <c r="G57" s="204"/>
      <c r="H57" s="204"/>
      <c r="I57" s="204">
        <f t="shared" si="6"/>
        <v>0</v>
      </c>
    </row>
    <row r="58" spans="2:9" s="178" customFormat="1" ht="12.75">
      <c r="B58" s="202" t="s">
        <v>337</v>
      </c>
      <c r="C58" s="203"/>
      <c r="D58" s="201"/>
      <c r="E58" s="204"/>
      <c r="F58" s="201">
        <f t="shared" si="10"/>
        <v>0</v>
      </c>
      <c r="G58" s="204"/>
      <c r="H58" s="204"/>
      <c r="I58" s="204">
        <f t="shared" si="6"/>
        <v>0</v>
      </c>
    </row>
    <row r="59" spans="2:9" s="178" customFormat="1" ht="12.75">
      <c r="B59" s="199" t="s">
        <v>336</v>
      </c>
      <c r="C59" s="200"/>
      <c r="D59" s="201">
        <f>SUM(D60:D62)</f>
        <v>0</v>
      </c>
      <c r="E59" s="201">
        <f>SUM(E60:E62)</f>
        <v>14145778</v>
      </c>
      <c r="F59" s="201">
        <f>SUM(F60:F62)</f>
        <v>14145778</v>
      </c>
      <c r="G59" s="201">
        <f>SUM(G60:G62)</f>
        <v>1419118.89</v>
      </c>
      <c r="H59" s="201">
        <f>SUM(H60:H62)</f>
        <v>416644.92</v>
      </c>
      <c r="I59" s="204">
        <f t="shared" si="6"/>
        <v>12726659.11</v>
      </c>
    </row>
    <row r="60" spans="2:9" s="178" customFormat="1" ht="12.75">
      <c r="B60" s="202" t="s">
        <v>335</v>
      </c>
      <c r="C60" s="203"/>
      <c r="D60" s="201">
        <v>0</v>
      </c>
      <c r="E60" s="204">
        <v>14145778</v>
      </c>
      <c r="F60" s="201">
        <f t="shared" si="10"/>
        <v>14145778</v>
      </c>
      <c r="G60" s="204">
        <v>1419118.89</v>
      </c>
      <c r="H60" s="204">
        <v>416644.92</v>
      </c>
      <c r="I60" s="204">
        <f t="shared" si="6"/>
        <v>12726659.11</v>
      </c>
    </row>
    <row r="61" spans="2:9" s="178" customFormat="1" ht="12.75">
      <c r="B61" s="202" t="s">
        <v>334</v>
      </c>
      <c r="C61" s="203"/>
      <c r="D61" s="201"/>
      <c r="E61" s="204"/>
      <c r="F61" s="201">
        <f t="shared" si="10"/>
        <v>0</v>
      </c>
      <c r="G61" s="204"/>
      <c r="H61" s="204"/>
      <c r="I61" s="204">
        <f t="shared" si="6"/>
        <v>0</v>
      </c>
    </row>
    <row r="62" spans="2:9" s="178" customFormat="1" ht="12.75">
      <c r="B62" s="202" t="s">
        <v>333</v>
      </c>
      <c r="C62" s="203"/>
      <c r="D62" s="201"/>
      <c r="E62" s="204"/>
      <c r="F62" s="201">
        <f t="shared" si="10"/>
        <v>0</v>
      </c>
      <c r="G62" s="204"/>
      <c r="H62" s="204"/>
      <c r="I62" s="204">
        <f t="shared" si="6"/>
        <v>0</v>
      </c>
    </row>
    <row r="63" spans="2:9" s="178" customFormat="1" ht="12.75" customHeight="1">
      <c r="B63" s="205" t="s">
        <v>332</v>
      </c>
      <c r="C63" s="206"/>
      <c r="D63" s="201">
        <f>SUM(D64:D71)</f>
        <v>0</v>
      </c>
      <c r="E63" s="201">
        <f>SUM(E64:E71)</f>
        <v>0</v>
      </c>
      <c r="F63" s="201">
        <f>F64+F65+F66+F67+F68+F70+F71</f>
        <v>0</v>
      </c>
      <c r="G63" s="201">
        <f>SUM(G64:G71)</f>
        <v>0</v>
      </c>
      <c r="H63" s="201">
        <f>SUM(H64:H71)</f>
        <v>0</v>
      </c>
      <c r="I63" s="204">
        <f t="shared" si="6"/>
        <v>0</v>
      </c>
    </row>
    <row r="64" spans="2:9" s="178" customFormat="1" ht="12.75">
      <c r="B64" s="202" t="s">
        <v>331</v>
      </c>
      <c r="C64" s="203"/>
      <c r="D64" s="201"/>
      <c r="E64" s="204"/>
      <c r="F64" s="201">
        <f t="shared" si="10"/>
        <v>0</v>
      </c>
      <c r="G64" s="204"/>
      <c r="H64" s="204"/>
      <c r="I64" s="204">
        <f t="shared" si="6"/>
        <v>0</v>
      </c>
    </row>
    <row r="65" spans="2:9" s="178" customFormat="1" ht="12.75">
      <c r="B65" s="202" t="s">
        <v>330</v>
      </c>
      <c r="C65" s="203"/>
      <c r="D65" s="201"/>
      <c r="E65" s="204"/>
      <c r="F65" s="201">
        <f t="shared" si="10"/>
        <v>0</v>
      </c>
      <c r="G65" s="204"/>
      <c r="H65" s="204"/>
      <c r="I65" s="204">
        <f t="shared" si="6"/>
        <v>0</v>
      </c>
    </row>
    <row r="66" spans="2:9" s="178" customFormat="1" ht="12.75">
      <c r="B66" s="202" t="s">
        <v>329</v>
      </c>
      <c r="C66" s="203"/>
      <c r="D66" s="201"/>
      <c r="E66" s="204"/>
      <c r="F66" s="201">
        <f t="shared" si="10"/>
        <v>0</v>
      </c>
      <c r="G66" s="204"/>
      <c r="H66" s="204"/>
      <c r="I66" s="204">
        <f t="shared" si="6"/>
        <v>0</v>
      </c>
    </row>
    <row r="67" spans="2:9" s="178" customFormat="1" ht="12.75">
      <c r="B67" s="202" t="s">
        <v>328</v>
      </c>
      <c r="C67" s="203"/>
      <c r="D67" s="201"/>
      <c r="E67" s="204"/>
      <c r="F67" s="201">
        <f t="shared" si="10"/>
        <v>0</v>
      </c>
      <c r="G67" s="204"/>
      <c r="H67" s="204"/>
      <c r="I67" s="204">
        <f t="shared" si="6"/>
        <v>0</v>
      </c>
    </row>
    <row r="68" spans="2:9" s="178" customFormat="1" ht="12.75">
      <c r="B68" s="202" t="s">
        <v>327</v>
      </c>
      <c r="C68" s="203"/>
      <c r="D68" s="201"/>
      <c r="E68" s="204"/>
      <c r="F68" s="201">
        <f t="shared" si="10"/>
        <v>0</v>
      </c>
      <c r="G68" s="204"/>
      <c r="H68" s="204"/>
      <c r="I68" s="204">
        <f t="shared" si="6"/>
        <v>0</v>
      </c>
    </row>
    <row r="69" spans="2:9" s="178" customFormat="1" ht="12.75">
      <c r="B69" s="202" t="s">
        <v>326</v>
      </c>
      <c r="C69" s="203"/>
      <c r="D69" s="201"/>
      <c r="E69" s="204"/>
      <c r="F69" s="201">
        <f t="shared" si="10"/>
        <v>0</v>
      </c>
      <c r="G69" s="204"/>
      <c r="H69" s="204"/>
      <c r="I69" s="204">
        <f t="shared" si="6"/>
        <v>0</v>
      </c>
    </row>
    <row r="70" spans="2:9" s="178" customFormat="1" ht="12.75">
      <c r="B70" s="202" t="s">
        <v>325</v>
      </c>
      <c r="C70" s="203"/>
      <c r="D70" s="201"/>
      <c r="E70" s="204"/>
      <c r="F70" s="201">
        <f t="shared" si="10"/>
        <v>0</v>
      </c>
      <c r="G70" s="204"/>
      <c r="H70" s="204"/>
      <c r="I70" s="204">
        <f t="shared" si="6"/>
        <v>0</v>
      </c>
    </row>
    <row r="71" spans="2:9" s="178" customFormat="1" ht="12.75">
      <c r="B71" s="202" t="s">
        <v>324</v>
      </c>
      <c r="C71" s="203"/>
      <c r="D71" s="201"/>
      <c r="E71" s="204"/>
      <c r="F71" s="201">
        <f t="shared" si="10"/>
        <v>0</v>
      </c>
      <c r="G71" s="204"/>
      <c r="H71" s="204"/>
      <c r="I71" s="204">
        <f t="shared" si="6"/>
        <v>0</v>
      </c>
    </row>
    <row r="72" spans="2:9" s="178" customFormat="1" ht="12.75">
      <c r="B72" s="199" t="s">
        <v>323</v>
      </c>
      <c r="C72" s="200"/>
      <c r="D72" s="201">
        <f>SUM(D73:D75)</f>
        <v>0</v>
      </c>
      <c r="E72" s="201">
        <f>SUM(E73:E75)</f>
        <v>0</v>
      </c>
      <c r="F72" s="201">
        <f>SUM(F73:F75)</f>
        <v>0</v>
      </c>
      <c r="G72" s="201">
        <f>SUM(G73:G75)</f>
        <v>0</v>
      </c>
      <c r="H72" s="201">
        <f>SUM(H73:H75)</f>
        <v>0</v>
      </c>
      <c r="I72" s="204">
        <f t="shared" si="6"/>
        <v>0</v>
      </c>
    </row>
    <row r="73" spans="2:9" s="178" customFormat="1" ht="12.75">
      <c r="B73" s="202" t="s">
        <v>322</v>
      </c>
      <c r="C73" s="203"/>
      <c r="D73" s="201"/>
      <c r="E73" s="204"/>
      <c r="F73" s="201">
        <f t="shared" si="10"/>
        <v>0</v>
      </c>
      <c r="G73" s="204"/>
      <c r="H73" s="204"/>
      <c r="I73" s="204">
        <f t="shared" si="6"/>
        <v>0</v>
      </c>
    </row>
    <row r="74" spans="2:9" s="178" customFormat="1" ht="12.75">
      <c r="B74" s="202" t="s">
        <v>321</v>
      </c>
      <c r="C74" s="203"/>
      <c r="D74" s="201"/>
      <c r="E74" s="204"/>
      <c r="F74" s="201">
        <f t="shared" si="10"/>
        <v>0</v>
      </c>
      <c r="G74" s="204"/>
      <c r="H74" s="204"/>
      <c r="I74" s="204">
        <f t="shared" si="6"/>
        <v>0</v>
      </c>
    </row>
    <row r="75" spans="2:9" s="178" customFormat="1" ht="12.75">
      <c r="B75" s="202" t="s">
        <v>320</v>
      </c>
      <c r="C75" s="203"/>
      <c r="D75" s="201"/>
      <c r="E75" s="204"/>
      <c r="F75" s="201">
        <f t="shared" si="10"/>
        <v>0</v>
      </c>
      <c r="G75" s="204"/>
      <c r="H75" s="204"/>
      <c r="I75" s="204">
        <f t="shared" si="6"/>
        <v>0</v>
      </c>
    </row>
    <row r="76" spans="2:9" s="178" customFormat="1" ht="12.75">
      <c r="B76" s="199" t="s">
        <v>319</v>
      </c>
      <c r="C76" s="200"/>
      <c r="D76" s="201">
        <f>SUM(D77:D83)</f>
        <v>0</v>
      </c>
      <c r="E76" s="201">
        <f>SUM(E77:E83)</f>
        <v>0</v>
      </c>
      <c r="F76" s="201">
        <f>SUM(F77:F83)</f>
        <v>0</v>
      </c>
      <c r="G76" s="201">
        <f>SUM(G77:G83)</f>
        <v>0</v>
      </c>
      <c r="H76" s="201">
        <f>SUM(H77:H83)</f>
        <v>0</v>
      </c>
      <c r="I76" s="204">
        <f t="shared" si="6"/>
        <v>0</v>
      </c>
    </row>
    <row r="77" spans="2:9" s="178" customFormat="1" ht="12.75">
      <c r="B77" s="202" t="s">
        <v>318</v>
      </c>
      <c r="C77" s="203"/>
      <c r="D77" s="201"/>
      <c r="E77" s="204"/>
      <c r="F77" s="201">
        <f t="shared" si="10"/>
        <v>0</v>
      </c>
      <c r="G77" s="204"/>
      <c r="H77" s="204"/>
      <c r="I77" s="204">
        <f t="shared" si="6"/>
        <v>0</v>
      </c>
    </row>
    <row r="78" spans="2:9" s="178" customFormat="1" ht="12.75">
      <c r="B78" s="202" t="s">
        <v>317</v>
      </c>
      <c r="C78" s="203"/>
      <c r="D78" s="201"/>
      <c r="E78" s="204"/>
      <c r="F78" s="201">
        <f t="shared" si="10"/>
        <v>0</v>
      </c>
      <c r="G78" s="204"/>
      <c r="H78" s="204"/>
      <c r="I78" s="204">
        <f t="shared" si="6"/>
        <v>0</v>
      </c>
    </row>
    <row r="79" spans="2:9" s="178" customFormat="1" ht="12.75">
      <c r="B79" s="202" t="s">
        <v>316</v>
      </c>
      <c r="C79" s="203"/>
      <c r="D79" s="201"/>
      <c r="E79" s="204"/>
      <c r="F79" s="201">
        <f t="shared" si="10"/>
        <v>0</v>
      </c>
      <c r="G79" s="204"/>
      <c r="H79" s="204"/>
      <c r="I79" s="204">
        <f t="shared" si="6"/>
        <v>0</v>
      </c>
    </row>
    <row r="80" spans="2:9" s="178" customFormat="1" ht="12.75">
      <c r="B80" s="202" t="s">
        <v>315</v>
      </c>
      <c r="C80" s="203"/>
      <c r="D80" s="201"/>
      <c r="E80" s="204"/>
      <c r="F80" s="201">
        <f t="shared" si="10"/>
        <v>0</v>
      </c>
      <c r="G80" s="204"/>
      <c r="H80" s="204"/>
      <c r="I80" s="204">
        <f t="shared" si="6"/>
        <v>0</v>
      </c>
    </row>
    <row r="81" spans="2:9" s="178" customFormat="1" ht="12.75">
      <c r="B81" s="202" t="s">
        <v>314</v>
      </c>
      <c r="C81" s="203"/>
      <c r="D81" s="201"/>
      <c r="E81" s="204"/>
      <c r="F81" s="201">
        <f t="shared" si="10"/>
        <v>0</v>
      </c>
      <c r="G81" s="204"/>
      <c r="H81" s="204"/>
      <c r="I81" s="204">
        <f t="shared" si="6"/>
        <v>0</v>
      </c>
    </row>
    <row r="82" spans="2:9" s="178" customFormat="1" ht="12.75">
      <c r="B82" s="202" t="s">
        <v>313</v>
      </c>
      <c r="C82" s="203"/>
      <c r="D82" s="201"/>
      <c r="E82" s="204"/>
      <c r="F82" s="201">
        <f t="shared" si="10"/>
        <v>0</v>
      </c>
      <c r="G82" s="204"/>
      <c r="H82" s="204"/>
      <c r="I82" s="204">
        <f t="shared" si="6"/>
        <v>0</v>
      </c>
    </row>
    <row r="83" spans="2:9" s="178" customFormat="1" ht="12.75">
      <c r="B83" s="202" t="s">
        <v>312</v>
      </c>
      <c r="C83" s="203"/>
      <c r="D83" s="201"/>
      <c r="E83" s="204"/>
      <c r="F83" s="201">
        <f t="shared" si="10"/>
        <v>0</v>
      </c>
      <c r="G83" s="204"/>
      <c r="H83" s="204"/>
      <c r="I83" s="204">
        <f t="shared" si="6"/>
        <v>0</v>
      </c>
    </row>
    <row r="84" spans="2:9" s="178" customFormat="1" ht="12.75">
      <c r="B84" s="207"/>
      <c r="C84" s="208"/>
      <c r="D84" s="209"/>
      <c r="E84" s="210"/>
      <c r="F84" s="210"/>
      <c r="G84" s="210"/>
      <c r="H84" s="210"/>
      <c r="I84" s="210"/>
    </row>
    <row r="85" spans="2:9" s="178" customFormat="1" ht="12.75">
      <c r="B85" s="211" t="s">
        <v>385</v>
      </c>
      <c r="C85" s="212"/>
      <c r="D85" s="213">
        <f aca="true" t="shared" si="12" ref="D85:I85">D86+D104+D94+D114+D124+D134+D138+D147+D151</f>
        <v>6554258966</v>
      </c>
      <c r="E85" s="213">
        <f>E86+E104+E94+E114+E124+E134+E138+E147+E151</f>
        <v>65717634.699999996</v>
      </c>
      <c r="F85" s="213">
        <f t="shared" si="12"/>
        <v>6619976600.7</v>
      </c>
      <c r="G85" s="213">
        <f>G86+G104+G94+G114+G124+G134+G138+G147+G151</f>
        <v>6616810493.4800005</v>
      </c>
      <c r="H85" s="213">
        <f>H86+H104+H94+H114+H124+H134+H138+H147+H151</f>
        <v>6549507039.63</v>
      </c>
      <c r="I85" s="213">
        <f t="shared" si="12"/>
        <v>3166107.219999993</v>
      </c>
    </row>
    <row r="86" spans="2:9" s="178" customFormat="1" ht="12.75">
      <c r="B86" s="199" t="s">
        <v>384</v>
      </c>
      <c r="C86" s="200"/>
      <c r="D86" s="201">
        <f>SUM(D87:D93)</f>
        <v>6267894686</v>
      </c>
      <c r="E86" s="201">
        <f>SUM(E87:E93)</f>
        <v>0</v>
      </c>
      <c r="F86" s="201">
        <f>SUM(F87:F93)</f>
        <v>6267894686</v>
      </c>
      <c r="G86" s="201">
        <f>SUM(G87:G93)</f>
        <v>6267894686</v>
      </c>
      <c r="H86" s="201">
        <f>SUM(H87:H93)</f>
        <v>6267894686</v>
      </c>
      <c r="I86" s="204">
        <f aca="true" t="shared" si="13" ref="I86:I149">F86-G86</f>
        <v>0</v>
      </c>
    </row>
    <row r="87" spans="2:9" s="178" customFormat="1" ht="12.75">
      <c r="B87" s="202" t="s">
        <v>383</v>
      </c>
      <c r="C87" s="203"/>
      <c r="D87" s="201">
        <v>3857523648.06</v>
      </c>
      <c r="E87" s="204">
        <v>-217497944.39</v>
      </c>
      <c r="F87" s="201">
        <f aca="true" t="shared" si="14" ref="F87:F103">D87+E87</f>
        <v>3640025703.67</v>
      </c>
      <c r="G87" s="204">
        <v>3640025703.67</v>
      </c>
      <c r="H87" s="204">
        <v>3640025703.67</v>
      </c>
      <c r="I87" s="204">
        <f t="shared" si="13"/>
        <v>0</v>
      </c>
    </row>
    <row r="88" spans="2:9" s="178" customFormat="1" ht="12.75">
      <c r="B88" s="202" t="s">
        <v>382</v>
      </c>
      <c r="C88" s="203"/>
      <c r="D88" s="201">
        <v>0</v>
      </c>
      <c r="E88" s="204">
        <v>0</v>
      </c>
      <c r="F88" s="201">
        <f t="shared" si="14"/>
        <v>0</v>
      </c>
      <c r="G88" s="204">
        <v>0</v>
      </c>
      <c r="H88" s="204">
        <v>0</v>
      </c>
      <c r="I88" s="204">
        <f t="shared" si="13"/>
        <v>0</v>
      </c>
    </row>
    <row r="89" spans="2:9" s="178" customFormat="1" ht="12.75">
      <c r="B89" s="202" t="s">
        <v>381</v>
      </c>
      <c r="C89" s="203"/>
      <c r="D89" s="201">
        <v>1350067622.16</v>
      </c>
      <c r="E89" s="204">
        <v>59726256.25</v>
      </c>
      <c r="F89" s="201">
        <f t="shared" si="14"/>
        <v>1409793878.41</v>
      </c>
      <c r="G89" s="204">
        <v>1409793878.41</v>
      </c>
      <c r="H89" s="204">
        <v>1409793878.41</v>
      </c>
      <c r="I89" s="204">
        <f t="shared" si="13"/>
        <v>0</v>
      </c>
    </row>
    <row r="90" spans="2:9" s="178" customFormat="1" ht="12.75">
      <c r="B90" s="202" t="s">
        <v>380</v>
      </c>
      <c r="C90" s="203"/>
      <c r="D90" s="201"/>
      <c r="E90" s="204"/>
      <c r="F90" s="201">
        <f t="shared" si="14"/>
        <v>0</v>
      </c>
      <c r="G90" s="204"/>
      <c r="H90" s="204"/>
      <c r="I90" s="204">
        <f t="shared" si="13"/>
        <v>0</v>
      </c>
    </row>
    <row r="91" spans="2:9" s="178" customFormat="1" ht="12.75">
      <c r="B91" s="202" t="s">
        <v>379</v>
      </c>
      <c r="C91" s="203"/>
      <c r="D91" s="201">
        <v>1018541341.46</v>
      </c>
      <c r="E91" s="204">
        <v>147293555.45</v>
      </c>
      <c r="F91" s="201">
        <f t="shared" si="14"/>
        <v>1165834896.91</v>
      </c>
      <c r="G91" s="204">
        <v>1165834896.91</v>
      </c>
      <c r="H91" s="204">
        <v>1165834896.91</v>
      </c>
      <c r="I91" s="204">
        <f t="shared" si="13"/>
        <v>0</v>
      </c>
    </row>
    <row r="92" spans="2:9" s="178" customFormat="1" ht="12.75">
      <c r="B92" s="202" t="s">
        <v>378</v>
      </c>
      <c r="C92" s="203"/>
      <c r="D92" s="201"/>
      <c r="E92" s="204"/>
      <c r="F92" s="201">
        <f t="shared" si="14"/>
        <v>0</v>
      </c>
      <c r="G92" s="204"/>
      <c r="H92" s="204"/>
      <c r="I92" s="204">
        <f t="shared" si="13"/>
        <v>0</v>
      </c>
    </row>
    <row r="93" spans="2:9" s="178" customFormat="1" ht="12.75">
      <c r="B93" s="202" t="s">
        <v>377</v>
      </c>
      <c r="C93" s="203"/>
      <c r="D93" s="201">
        <v>41762074.32</v>
      </c>
      <c r="E93" s="204">
        <v>10478132.69</v>
      </c>
      <c r="F93" s="201">
        <f t="shared" si="14"/>
        <v>52240207.01</v>
      </c>
      <c r="G93" s="204">
        <v>52240207.01</v>
      </c>
      <c r="H93" s="204">
        <v>52240207.01</v>
      </c>
      <c r="I93" s="204">
        <f t="shared" si="13"/>
        <v>0</v>
      </c>
    </row>
    <row r="94" spans="2:9" s="178" customFormat="1" ht="12.75">
      <c r="B94" s="199" t="s">
        <v>376</v>
      </c>
      <c r="C94" s="200"/>
      <c r="D94" s="201">
        <f>SUM(D95:D103)</f>
        <v>90132625</v>
      </c>
      <c r="E94" s="201">
        <f>SUM(E95:E103)</f>
        <v>7059214.449999999</v>
      </c>
      <c r="F94" s="201">
        <f>SUM(F95:F103)</f>
        <v>97191839.44999999</v>
      </c>
      <c r="G94" s="201">
        <f>SUM(G95:G103)</f>
        <v>94801527.57000001</v>
      </c>
      <c r="H94" s="201">
        <f>SUM(H95:H103)</f>
        <v>47653046.379999995</v>
      </c>
      <c r="I94" s="204">
        <f t="shared" si="13"/>
        <v>2390311.8799999803</v>
      </c>
    </row>
    <row r="95" spans="2:9" s="178" customFormat="1" ht="12.75">
      <c r="B95" s="202" t="s">
        <v>375</v>
      </c>
      <c r="C95" s="203"/>
      <c r="D95" s="201">
        <v>23367626</v>
      </c>
      <c r="E95" s="204">
        <v>5342072.18</v>
      </c>
      <c r="F95" s="201">
        <f t="shared" si="14"/>
        <v>28709698.18</v>
      </c>
      <c r="G95" s="204">
        <v>28184332.03</v>
      </c>
      <c r="H95" s="204">
        <v>13741791.81</v>
      </c>
      <c r="I95" s="204">
        <f t="shared" si="13"/>
        <v>525366.1499999985</v>
      </c>
    </row>
    <row r="96" spans="2:9" s="178" customFormat="1" ht="12.75">
      <c r="B96" s="202" t="s">
        <v>374</v>
      </c>
      <c r="C96" s="203"/>
      <c r="D96" s="201">
        <v>60797182</v>
      </c>
      <c r="E96" s="204">
        <v>1202023.71</v>
      </c>
      <c r="F96" s="201">
        <f t="shared" si="14"/>
        <v>61999205.71</v>
      </c>
      <c r="G96" s="204">
        <v>61293321.77</v>
      </c>
      <c r="H96" s="204">
        <v>32350713.91</v>
      </c>
      <c r="I96" s="204">
        <f t="shared" si="13"/>
        <v>705883.9399999976</v>
      </c>
    </row>
    <row r="97" spans="2:9" s="178" customFormat="1" ht="12.75">
      <c r="B97" s="202" t="s">
        <v>373</v>
      </c>
      <c r="C97" s="203"/>
      <c r="D97" s="201">
        <v>0</v>
      </c>
      <c r="E97" s="204">
        <v>33092.85</v>
      </c>
      <c r="F97" s="201">
        <f t="shared" si="14"/>
        <v>33092.85</v>
      </c>
      <c r="G97" s="204">
        <v>33092.85</v>
      </c>
      <c r="H97" s="204">
        <v>0</v>
      </c>
      <c r="I97" s="204">
        <f t="shared" si="13"/>
        <v>0</v>
      </c>
    </row>
    <row r="98" spans="2:9" s="178" customFormat="1" ht="12.75">
      <c r="B98" s="202" t="s">
        <v>372</v>
      </c>
      <c r="C98" s="203"/>
      <c r="D98" s="201">
        <v>0</v>
      </c>
      <c r="E98" s="204">
        <v>1296078.83</v>
      </c>
      <c r="F98" s="201">
        <f t="shared" si="14"/>
        <v>1296078.83</v>
      </c>
      <c r="G98" s="204">
        <v>1294262.7</v>
      </c>
      <c r="H98" s="204">
        <v>233573.94</v>
      </c>
      <c r="I98" s="204">
        <f t="shared" si="13"/>
        <v>1816.130000000121</v>
      </c>
    </row>
    <row r="99" spans="2:9" s="178" customFormat="1" ht="12.75">
      <c r="B99" s="202" t="s">
        <v>371</v>
      </c>
      <c r="C99" s="203"/>
      <c r="D99" s="201">
        <v>3561747</v>
      </c>
      <c r="E99" s="204">
        <v>-2134681.49</v>
      </c>
      <c r="F99" s="201">
        <f t="shared" si="14"/>
        <v>1427065.5099999998</v>
      </c>
      <c r="G99" s="204">
        <v>963990.96</v>
      </c>
      <c r="H99" s="204">
        <v>491315.91</v>
      </c>
      <c r="I99" s="204">
        <f t="shared" si="13"/>
        <v>463074.5499999998</v>
      </c>
    </row>
    <row r="100" spans="2:9" s="178" customFormat="1" ht="12.75">
      <c r="B100" s="202" t="s">
        <v>370</v>
      </c>
      <c r="C100" s="203"/>
      <c r="D100" s="201">
        <v>0</v>
      </c>
      <c r="E100" s="204">
        <v>125440.49</v>
      </c>
      <c r="F100" s="201">
        <f t="shared" si="14"/>
        <v>125440.49</v>
      </c>
      <c r="G100" s="204">
        <v>117540.43</v>
      </c>
      <c r="H100" s="204">
        <v>28007.79</v>
      </c>
      <c r="I100" s="204">
        <f t="shared" si="13"/>
        <v>7900.060000000012</v>
      </c>
    </row>
    <row r="101" spans="2:9" s="178" customFormat="1" ht="12.75">
      <c r="B101" s="202" t="s">
        <v>369</v>
      </c>
      <c r="C101" s="203"/>
      <c r="D101" s="201">
        <v>2396070</v>
      </c>
      <c r="E101" s="204">
        <v>550327.67</v>
      </c>
      <c r="F101" s="201">
        <f t="shared" si="14"/>
        <v>2946397.67</v>
      </c>
      <c r="G101" s="204">
        <v>2285314.28</v>
      </c>
      <c r="H101" s="204">
        <v>673709.42</v>
      </c>
      <c r="I101" s="204">
        <f t="shared" si="13"/>
        <v>661083.3900000001</v>
      </c>
    </row>
    <row r="102" spans="2:9" s="178" customFormat="1" ht="12.75">
      <c r="B102" s="202" t="s">
        <v>368</v>
      </c>
      <c r="C102" s="203"/>
      <c r="D102" s="201"/>
      <c r="E102" s="204"/>
      <c r="F102" s="201">
        <f t="shared" si="14"/>
        <v>0</v>
      </c>
      <c r="G102" s="204"/>
      <c r="H102" s="204"/>
      <c r="I102" s="204">
        <f t="shared" si="13"/>
        <v>0</v>
      </c>
    </row>
    <row r="103" spans="2:9" s="178" customFormat="1" ht="12.75">
      <c r="B103" s="202" t="s">
        <v>367</v>
      </c>
      <c r="C103" s="203"/>
      <c r="D103" s="201">
        <v>10000</v>
      </c>
      <c r="E103" s="204">
        <v>644860.21</v>
      </c>
      <c r="F103" s="201">
        <f t="shared" si="14"/>
        <v>654860.21</v>
      </c>
      <c r="G103" s="204">
        <v>629672.55</v>
      </c>
      <c r="H103" s="204">
        <v>133933.6</v>
      </c>
      <c r="I103" s="204">
        <f t="shared" si="13"/>
        <v>25187.659999999916</v>
      </c>
    </row>
    <row r="104" spans="2:9" s="178" customFormat="1" ht="12.75">
      <c r="B104" s="199" t="s">
        <v>366</v>
      </c>
      <c r="C104" s="200"/>
      <c r="D104" s="201">
        <f>SUM(D105:D113)</f>
        <v>94651921</v>
      </c>
      <c r="E104" s="201">
        <f>SUM(E105:E113)</f>
        <v>40234202.82</v>
      </c>
      <c r="F104" s="201">
        <f>SUM(F105:F113)</f>
        <v>134886123.82</v>
      </c>
      <c r="G104" s="201">
        <f>SUM(G105:G113)</f>
        <v>134436383.01999998</v>
      </c>
      <c r="H104" s="201">
        <f>SUM(H105:H113)</f>
        <v>128233613.52000001</v>
      </c>
      <c r="I104" s="204">
        <f t="shared" si="13"/>
        <v>449740.8000000119</v>
      </c>
    </row>
    <row r="105" spans="2:9" s="178" customFormat="1" ht="12.75">
      <c r="B105" s="202" t="s">
        <v>365</v>
      </c>
      <c r="C105" s="203"/>
      <c r="D105" s="201">
        <v>50636198</v>
      </c>
      <c r="E105" s="204">
        <v>1482667.01</v>
      </c>
      <c r="F105" s="204">
        <f>D105+E105</f>
        <v>52118865.01</v>
      </c>
      <c r="G105" s="204">
        <v>52118865.01</v>
      </c>
      <c r="H105" s="204">
        <v>47570937.81</v>
      </c>
      <c r="I105" s="204">
        <f t="shared" si="13"/>
        <v>0</v>
      </c>
    </row>
    <row r="106" spans="2:9" s="178" customFormat="1" ht="12.75">
      <c r="B106" s="202" t="s">
        <v>364</v>
      </c>
      <c r="C106" s="203"/>
      <c r="D106" s="201">
        <v>1651922</v>
      </c>
      <c r="E106" s="204">
        <v>579323.73</v>
      </c>
      <c r="F106" s="204">
        <f aca="true" t="shared" si="15" ref="F106:F113">D106+E106</f>
        <v>2231245.73</v>
      </c>
      <c r="G106" s="204">
        <v>2197506.11</v>
      </c>
      <c r="H106" s="204">
        <v>2147506.11</v>
      </c>
      <c r="I106" s="204">
        <f t="shared" si="13"/>
        <v>33739.62000000011</v>
      </c>
    </row>
    <row r="107" spans="2:9" s="178" customFormat="1" ht="12.75">
      <c r="B107" s="202" t="s">
        <v>363</v>
      </c>
      <c r="C107" s="203"/>
      <c r="D107" s="201">
        <v>0</v>
      </c>
      <c r="E107" s="204">
        <v>32787425.99</v>
      </c>
      <c r="F107" s="204">
        <f t="shared" si="15"/>
        <v>32787425.99</v>
      </c>
      <c r="G107" s="204">
        <v>32736523.57</v>
      </c>
      <c r="H107" s="204">
        <v>32179523.57</v>
      </c>
      <c r="I107" s="204">
        <f t="shared" si="13"/>
        <v>50902.41999999806</v>
      </c>
    </row>
    <row r="108" spans="2:9" s="178" customFormat="1" ht="12.75">
      <c r="B108" s="202" t="s">
        <v>362</v>
      </c>
      <c r="C108" s="203"/>
      <c r="D108" s="201">
        <v>0</v>
      </c>
      <c r="E108" s="204">
        <v>179366.61</v>
      </c>
      <c r="F108" s="204">
        <f t="shared" si="15"/>
        <v>179366.61</v>
      </c>
      <c r="G108" s="204">
        <v>179366.61</v>
      </c>
      <c r="H108" s="204">
        <v>178899.25</v>
      </c>
      <c r="I108" s="204">
        <f t="shared" si="13"/>
        <v>0</v>
      </c>
    </row>
    <row r="109" spans="2:9" s="178" customFormat="1" ht="12.75">
      <c r="B109" s="202" t="s">
        <v>361</v>
      </c>
      <c r="C109" s="203"/>
      <c r="D109" s="201">
        <v>2811765</v>
      </c>
      <c r="E109" s="204">
        <v>2476440.88</v>
      </c>
      <c r="F109" s="204">
        <f t="shared" si="15"/>
        <v>5288205.88</v>
      </c>
      <c r="G109" s="204">
        <v>5287801.08</v>
      </c>
      <c r="H109" s="204">
        <v>4959678.12</v>
      </c>
      <c r="I109" s="204">
        <f t="shared" si="13"/>
        <v>404.79999999981374</v>
      </c>
    </row>
    <row r="110" spans="2:9" s="178" customFormat="1" ht="12.75">
      <c r="B110" s="202" t="s">
        <v>360</v>
      </c>
      <c r="C110" s="203"/>
      <c r="D110" s="201">
        <v>0</v>
      </c>
      <c r="E110" s="204">
        <v>78589.77</v>
      </c>
      <c r="F110" s="204">
        <f t="shared" si="15"/>
        <v>78589.77</v>
      </c>
      <c r="G110" s="204">
        <v>78532</v>
      </c>
      <c r="H110" s="204">
        <v>78532</v>
      </c>
      <c r="I110" s="204">
        <f t="shared" si="13"/>
        <v>57.770000000004075</v>
      </c>
    </row>
    <row r="111" spans="2:9" s="178" customFormat="1" ht="12.75">
      <c r="B111" s="202" t="s">
        <v>359</v>
      </c>
      <c r="C111" s="203"/>
      <c r="D111" s="201">
        <v>320000</v>
      </c>
      <c r="E111" s="204">
        <v>2092983.92</v>
      </c>
      <c r="F111" s="204">
        <f t="shared" si="15"/>
        <v>2412983.92</v>
      </c>
      <c r="G111" s="204">
        <v>2077581.53</v>
      </c>
      <c r="H111" s="204">
        <v>2022592.97</v>
      </c>
      <c r="I111" s="204">
        <f t="shared" si="13"/>
        <v>335402.3899999999</v>
      </c>
    </row>
    <row r="112" spans="2:9" s="178" customFormat="1" ht="12.75">
      <c r="B112" s="202" t="s">
        <v>358</v>
      </c>
      <c r="C112" s="203"/>
      <c r="D112" s="201">
        <v>1541300</v>
      </c>
      <c r="E112" s="204">
        <v>539567.91</v>
      </c>
      <c r="F112" s="204">
        <f t="shared" si="15"/>
        <v>2080867.9100000001</v>
      </c>
      <c r="G112" s="204">
        <v>2051634.11</v>
      </c>
      <c r="H112" s="204">
        <v>1387370.69</v>
      </c>
      <c r="I112" s="204">
        <f t="shared" si="13"/>
        <v>29233.800000000047</v>
      </c>
    </row>
    <row r="113" spans="2:9" s="178" customFormat="1" ht="12.75">
      <c r="B113" s="202" t="s">
        <v>357</v>
      </c>
      <c r="C113" s="203"/>
      <c r="D113" s="201">
        <v>37690736</v>
      </c>
      <c r="E113" s="204">
        <v>17837</v>
      </c>
      <c r="F113" s="204">
        <f t="shared" si="15"/>
        <v>37708573</v>
      </c>
      <c r="G113" s="204">
        <v>37708573</v>
      </c>
      <c r="H113" s="204">
        <v>37708573</v>
      </c>
      <c r="I113" s="204">
        <f t="shared" si="13"/>
        <v>0</v>
      </c>
    </row>
    <row r="114" spans="2:9" s="178" customFormat="1" ht="25.5" customHeight="1">
      <c r="B114" s="205" t="s">
        <v>356</v>
      </c>
      <c r="C114" s="206"/>
      <c r="D114" s="201">
        <f>SUM(D115:D123)</f>
        <v>101579734</v>
      </c>
      <c r="E114" s="201">
        <f>SUM(E115:E123)</f>
        <v>2067789</v>
      </c>
      <c r="F114" s="201">
        <f>SUM(F115:F123)</f>
        <v>103647523</v>
      </c>
      <c r="G114" s="201">
        <f>SUM(G115:G123)</f>
        <v>103547523</v>
      </c>
      <c r="H114" s="201">
        <f>SUM(H115:H123)</f>
        <v>103547523</v>
      </c>
      <c r="I114" s="204">
        <f t="shared" si="13"/>
        <v>100000</v>
      </c>
    </row>
    <row r="115" spans="2:9" s="178" customFormat="1" ht="12.75">
      <c r="B115" s="202" t="s">
        <v>355</v>
      </c>
      <c r="C115" s="203"/>
      <c r="D115" s="201">
        <v>101579734</v>
      </c>
      <c r="E115" s="204">
        <v>0</v>
      </c>
      <c r="F115" s="204">
        <f>D115+E115</f>
        <v>101579734</v>
      </c>
      <c r="G115" s="204">
        <v>101579734</v>
      </c>
      <c r="H115" s="204">
        <v>101579734</v>
      </c>
      <c r="I115" s="204">
        <f t="shared" si="13"/>
        <v>0</v>
      </c>
    </row>
    <row r="116" spans="2:9" s="178" customFormat="1" ht="12.75">
      <c r="B116" s="202" t="s">
        <v>354</v>
      </c>
      <c r="C116" s="203"/>
      <c r="D116" s="201"/>
      <c r="E116" s="204"/>
      <c r="F116" s="204">
        <f aca="true" t="shared" si="16" ref="F116:F123">D116+E116</f>
        <v>0</v>
      </c>
      <c r="G116" s="204"/>
      <c r="H116" s="204"/>
      <c r="I116" s="204">
        <f t="shared" si="13"/>
        <v>0</v>
      </c>
    </row>
    <row r="117" spans="2:9" s="178" customFormat="1" ht="12.75">
      <c r="B117" s="202" t="s">
        <v>353</v>
      </c>
      <c r="C117" s="203"/>
      <c r="D117" s="201"/>
      <c r="E117" s="204"/>
      <c r="F117" s="204">
        <f t="shared" si="16"/>
        <v>0</v>
      </c>
      <c r="G117" s="204"/>
      <c r="H117" s="204"/>
      <c r="I117" s="204">
        <f t="shared" si="13"/>
        <v>0</v>
      </c>
    </row>
    <row r="118" spans="2:9" s="178" customFormat="1" ht="12.75">
      <c r="B118" s="202" t="s">
        <v>352</v>
      </c>
      <c r="C118" s="203"/>
      <c r="D118" s="201">
        <v>0</v>
      </c>
      <c r="E118" s="204">
        <v>2067789</v>
      </c>
      <c r="F118" s="204">
        <f t="shared" si="16"/>
        <v>2067789</v>
      </c>
      <c r="G118" s="204">
        <v>1967789</v>
      </c>
      <c r="H118" s="204">
        <v>1967789</v>
      </c>
      <c r="I118" s="204">
        <f t="shared" si="13"/>
        <v>100000</v>
      </c>
    </row>
    <row r="119" spans="2:9" s="178" customFormat="1" ht="12.75">
      <c r="B119" s="202" t="s">
        <v>351</v>
      </c>
      <c r="C119" s="203"/>
      <c r="D119" s="201"/>
      <c r="E119" s="204"/>
      <c r="F119" s="204">
        <f t="shared" si="16"/>
        <v>0</v>
      </c>
      <c r="G119" s="204"/>
      <c r="H119" s="204"/>
      <c r="I119" s="204">
        <f t="shared" si="13"/>
        <v>0</v>
      </c>
    </row>
    <row r="120" spans="2:9" s="178" customFormat="1" ht="12.75">
      <c r="B120" s="202" t="s">
        <v>350</v>
      </c>
      <c r="C120" s="203"/>
      <c r="D120" s="201"/>
      <c r="E120" s="204"/>
      <c r="F120" s="204">
        <f t="shared" si="16"/>
        <v>0</v>
      </c>
      <c r="G120" s="204"/>
      <c r="H120" s="204"/>
      <c r="I120" s="204">
        <f t="shared" si="13"/>
        <v>0</v>
      </c>
    </row>
    <row r="121" spans="2:9" s="178" customFormat="1" ht="12.75">
      <c r="B121" s="202" t="s">
        <v>349</v>
      </c>
      <c r="C121" s="203"/>
      <c r="D121" s="201"/>
      <c r="E121" s="204"/>
      <c r="F121" s="204">
        <f t="shared" si="16"/>
        <v>0</v>
      </c>
      <c r="G121" s="204"/>
      <c r="H121" s="204"/>
      <c r="I121" s="204">
        <f t="shared" si="13"/>
        <v>0</v>
      </c>
    </row>
    <row r="122" spans="2:9" s="178" customFormat="1" ht="12.75">
      <c r="B122" s="202" t="s">
        <v>348</v>
      </c>
      <c r="C122" s="203"/>
      <c r="D122" s="201"/>
      <c r="E122" s="204"/>
      <c r="F122" s="204">
        <f t="shared" si="16"/>
        <v>0</v>
      </c>
      <c r="G122" s="204"/>
      <c r="H122" s="204"/>
      <c r="I122" s="204">
        <f t="shared" si="13"/>
        <v>0</v>
      </c>
    </row>
    <row r="123" spans="2:9" s="178" customFormat="1" ht="12.75">
      <c r="B123" s="202" t="s">
        <v>347</v>
      </c>
      <c r="C123" s="203"/>
      <c r="D123" s="201"/>
      <c r="E123" s="204"/>
      <c r="F123" s="204">
        <f t="shared" si="16"/>
        <v>0</v>
      </c>
      <c r="G123" s="204"/>
      <c r="H123" s="204"/>
      <c r="I123" s="204">
        <f t="shared" si="13"/>
        <v>0</v>
      </c>
    </row>
    <row r="124" spans="2:9" s="178" customFormat="1" ht="12.75">
      <c r="B124" s="199" t="s">
        <v>346</v>
      </c>
      <c r="C124" s="200"/>
      <c r="D124" s="201">
        <f>SUM(D125:D133)</f>
        <v>0</v>
      </c>
      <c r="E124" s="201">
        <f>SUM(E125:E133)</f>
        <v>10828948.43</v>
      </c>
      <c r="F124" s="201">
        <f>SUM(F125:F133)</f>
        <v>10828948.43</v>
      </c>
      <c r="G124" s="201">
        <f>SUM(G125:G133)</f>
        <v>10722402.059999999</v>
      </c>
      <c r="H124" s="201">
        <f>SUM(H125:H133)</f>
        <v>2178170.73</v>
      </c>
      <c r="I124" s="204">
        <f t="shared" si="13"/>
        <v>106546.37000000104</v>
      </c>
    </row>
    <row r="125" spans="2:9" s="178" customFormat="1" ht="12.75">
      <c r="B125" s="202" t="s">
        <v>345</v>
      </c>
      <c r="C125" s="203"/>
      <c r="D125" s="201">
        <v>0</v>
      </c>
      <c r="E125" s="204">
        <v>2853493.1</v>
      </c>
      <c r="F125" s="204">
        <f>D125+E125</f>
        <v>2853493.1</v>
      </c>
      <c r="G125" s="204">
        <v>2786711.82</v>
      </c>
      <c r="H125" s="204">
        <v>1044354.13</v>
      </c>
      <c r="I125" s="204">
        <f t="shared" si="13"/>
        <v>66781.28000000026</v>
      </c>
    </row>
    <row r="126" spans="2:9" s="178" customFormat="1" ht="12.75">
      <c r="B126" s="202" t="s">
        <v>344</v>
      </c>
      <c r="C126" s="203"/>
      <c r="D126" s="201">
        <v>0</v>
      </c>
      <c r="E126" s="204">
        <v>2930752.74</v>
      </c>
      <c r="F126" s="204">
        <f aca="true" t="shared" si="17" ref="F126:F133">D126+E126</f>
        <v>2930752.74</v>
      </c>
      <c r="G126" s="204">
        <v>2907804.35</v>
      </c>
      <c r="H126" s="204">
        <v>1133816.6</v>
      </c>
      <c r="I126" s="204">
        <f t="shared" si="13"/>
        <v>22948.39000000013</v>
      </c>
    </row>
    <row r="127" spans="2:9" s="178" customFormat="1" ht="12.75">
      <c r="B127" s="202" t="s">
        <v>343</v>
      </c>
      <c r="C127" s="203"/>
      <c r="D127" s="201">
        <v>0</v>
      </c>
      <c r="E127" s="204">
        <v>425600</v>
      </c>
      <c r="F127" s="204">
        <f t="shared" si="17"/>
        <v>425600</v>
      </c>
      <c r="G127" s="204">
        <v>418876</v>
      </c>
      <c r="H127" s="204">
        <v>0</v>
      </c>
      <c r="I127" s="204">
        <f t="shared" si="13"/>
        <v>6724</v>
      </c>
    </row>
    <row r="128" spans="2:9" s="178" customFormat="1" ht="12.75">
      <c r="B128" s="202" t="s">
        <v>342</v>
      </c>
      <c r="C128" s="203"/>
      <c r="D128" s="201">
        <v>0</v>
      </c>
      <c r="E128" s="204">
        <v>4366000</v>
      </c>
      <c r="F128" s="204">
        <f t="shared" si="17"/>
        <v>4366000</v>
      </c>
      <c r="G128" s="204">
        <v>4365994.4</v>
      </c>
      <c r="H128" s="204">
        <v>0</v>
      </c>
      <c r="I128" s="204">
        <f t="shared" si="13"/>
        <v>5.599999999627471</v>
      </c>
    </row>
    <row r="129" spans="2:9" s="178" customFormat="1" ht="12.75">
      <c r="B129" s="202" t="s">
        <v>341</v>
      </c>
      <c r="C129" s="203"/>
      <c r="D129" s="201"/>
      <c r="E129" s="204"/>
      <c r="F129" s="204">
        <f t="shared" si="17"/>
        <v>0</v>
      </c>
      <c r="G129" s="204"/>
      <c r="H129" s="204"/>
      <c r="I129" s="204">
        <f t="shared" si="13"/>
        <v>0</v>
      </c>
    </row>
    <row r="130" spans="2:9" s="178" customFormat="1" ht="12.75">
      <c r="B130" s="202" t="s">
        <v>340</v>
      </c>
      <c r="C130" s="203"/>
      <c r="D130" s="201">
        <v>0</v>
      </c>
      <c r="E130" s="204">
        <v>163102.59</v>
      </c>
      <c r="F130" s="204">
        <f t="shared" si="17"/>
        <v>163102.59</v>
      </c>
      <c r="G130" s="204">
        <v>163095.04</v>
      </c>
      <c r="H130" s="204">
        <v>0</v>
      </c>
      <c r="I130" s="204">
        <f t="shared" si="13"/>
        <v>7.5499999999883585</v>
      </c>
    </row>
    <row r="131" spans="2:9" s="178" customFormat="1" ht="12.75">
      <c r="B131" s="202" t="s">
        <v>339</v>
      </c>
      <c r="C131" s="203"/>
      <c r="D131" s="201"/>
      <c r="E131" s="204"/>
      <c r="F131" s="204">
        <f t="shared" si="17"/>
        <v>0</v>
      </c>
      <c r="G131" s="204"/>
      <c r="H131" s="204"/>
      <c r="I131" s="204">
        <f t="shared" si="13"/>
        <v>0</v>
      </c>
    </row>
    <row r="132" spans="2:9" s="178" customFormat="1" ht="12.75">
      <c r="B132" s="202" t="s">
        <v>338</v>
      </c>
      <c r="C132" s="203"/>
      <c r="D132" s="201"/>
      <c r="E132" s="204"/>
      <c r="F132" s="204">
        <f t="shared" si="17"/>
        <v>0</v>
      </c>
      <c r="G132" s="204"/>
      <c r="H132" s="204"/>
      <c r="I132" s="204">
        <f t="shared" si="13"/>
        <v>0</v>
      </c>
    </row>
    <row r="133" spans="2:9" s="178" customFormat="1" ht="12.75">
      <c r="B133" s="202" t="s">
        <v>337</v>
      </c>
      <c r="C133" s="203"/>
      <c r="D133" s="201">
        <v>0</v>
      </c>
      <c r="E133" s="204">
        <v>90000</v>
      </c>
      <c r="F133" s="204">
        <f t="shared" si="17"/>
        <v>90000</v>
      </c>
      <c r="G133" s="204">
        <v>79920.45</v>
      </c>
      <c r="H133" s="204">
        <v>0</v>
      </c>
      <c r="I133" s="204">
        <f t="shared" si="13"/>
        <v>10079.550000000003</v>
      </c>
    </row>
    <row r="134" spans="2:9" s="178" customFormat="1" ht="12.75">
      <c r="B134" s="199" t="s">
        <v>336</v>
      </c>
      <c r="C134" s="200"/>
      <c r="D134" s="201">
        <f>SUM(D135:D137)</f>
        <v>0</v>
      </c>
      <c r="E134" s="201">
        <f>SUM(E135:E137)</f>
        <v>5527480</v>
      </c>
      <c r="F134" s="201">
        <f>SUM(F135:F137)</f>
        <v>5527480</v>
      </c>
      <c r="G134" s="201">
        <f>SUM(G135:G137)</f>
        <v>5407971.83</v>
      </c>
      <c r="H134" s="201">
        <f>SUM(H135:H137)</f>
        <v>0</v>
      </c>
      <c r="I134" s="204">
        <f t="shared" si="13"/>
        <v>119508.16999999993</v>
      </c>
    </row>
    <row r="135" spans="2:9" s="178" customFormat="1" ht="12.75">
      <c r="B135" s="202" t="s">
        <v>335</v>
      </c>
      <c r="C135" s="203"/>
      <c r="D135" s="201">
        <v>0</v>
      </c>
      <c r="E135" s="204">
        <v>5527480</v>
      </c>
      <c r="F135" s="204">
        <f>D135+E135</f>
        <v>5527480</v>
      </c>
      <c r="G135" s="204">
        <v>5407971.83</v>
      </c>
      <c r="H135" s="204">
        <v>0</v>
      </c>
      <c r="I135" s="204">
        <f t="shared" si="13"/>
        <v>119508.16999999993</v>
      </c>
    </row>
    <row r="136" spans="2:9" s="178" customFormat="1" ht="12.75">
      <c r="B136" s="202" t="s">
        <v>334</v>
      </c>
      <c r="C136" s="203"/>
      <c r="D136" s="201"/>
      <c r="E136" s="204"/>
      <c r="F136" s="204">
        <f>D136+E136</f>
        <v>0</v>
      </c>
      <c r="G136" s="204"/>
      <c r="H136" s="204"/>
      <c r="I136" s="204">
        <f t="shared" si="13"/>
        <v>0</v>
      </c>
    </row>
    <row r="137" spans="2:9" s="178" customFormat="1" ht="12.75">
      <c r="B137" s="202" t="s">
        <v>333</v>
      </c>
      <c r="C137" s="203"/>
      <c r="D137" s="201"/>
      <c r="E137" s="204"/>
      <c r="F137" s="204">
        <f>D137+E137</f>
        <v>0</v>
      </c>
      <c r="G137" s="204"/>
      <c r="H137" s="204"/>
      <c r="I137" s="204">
        <f t="shared" si="13"/>
        <v>0</v>
      </c>
    </row>
    <row r="138" spans="2:9" s="178" customFormat="1" ht="12.75">
      <c r="B138" s="199" t="s">
        <v>332</v>
      </c>
      <c r="C138" s="200"/>
      <c r="D138" s="201">
        <f>SUM(D139:D146)</f>
        <v>0</v>
      </c>
      <c r="E138" s="201">
        <f>SUM(E139:E146)</f>
        <v>0</v>
      </c>
      <c r="F138" s="201">
        <f>F139+F140+F141+F142+F143+F145+F146</f>
        <v>0</v>
      </c>
      <c r="G138" s="201">
        <f>SUM(G139:G146)</f>
        <v>0</v>
      </c>
      <c r="H138" s="201">
        <f>SUM(H139:H146)</f>
        <v>0</v>
      </c>
      <c r="I138" s="204">
        <f t="shared" si="13"/>
        <v>0</v>
      </c>
    </row>
    <row r="139" spans="2:9" s="178" customFormat="1" ht="12.75">
      <c r="B139" s="202" t="s">
        <v>331</v>
      </c>
      <c r="C139" s="203"/>
      <c r="D139" s="201"/>
      <c r="E139" s="204"/>
      <c r="F139" s="204">
        <f>D139+E139</f>
        <v>0</v>
      </c>
      <c r="G139" s="204"/>
      <c r="H139" s="204"/>
      <c r="I139" s="204">
        <f t="shared" si="13"/>
        <v>0</v>
      </c>
    </row>
    <row r="140" spans="2:9" s="178" customFormat="1" ht="12.75">
      <c r="B140" s="202" t="s">
        <v>330</v>
      </c>
      <c r="C140" s="203"/>
      <c r="D140" s="201"/>
      <c r="E140" s="204"/>
      <c r="F140" s="204">
        <f aca="true" t="shared" si="18" ref="F140:F146">D140+E140</f>
        <v>0</v>
      </c>
      <c r="G140" s="204"/>
      <c r="H140" s="204"/>
      <c r="I140" s="204">
        <f t="shared" si="13"/>
        <v>0</v>
      </c>
    </row>
    <row r="141" spans="2:9" s="178" customFormat="1" ht="12.75">
      <c r="B141" s="202" t="s">
        <v>329</v>
      </c>
      <c r="C141" s="203"/>
      <c r="D141" s="201"/>
      <c r="E141" s="204"/>
      <c r="F141" s="204">
        <f t="shared" si="18"/>
        <v>0</v>
      </c>
      <c r="G141" s="204"/>
      <c r="H141" s="204"/>
      <c r="I141" s="204">
        <f t="shared" si="13"/>
        <v>0</v>
      </c>
    </row>
    <row r="142" spans="2:9" s="178" customFormat="1" ht="12.75">
      <c r="B142" s="202" t="s">
        <v>328</v>
      </c>
      <c r="C142" s="203"/>
      <c r="D142" s="201"/>
      <c r="E142" s="204"/>
      <c r="F142" s="204">
        <f t="shared" si="18"/>
        <v>0</v>
      </c>
      <c r="G142" s="204"/>
      <c r="H142" s="204"/>
      <c r="I142" s="204">
        <f t="shared" si="13"/>
        <v>0</v>
      </c>
    </row>
    <row r="143" spans="2:9" s="178" customFormat="1" ht="12.75">
      <c r="B143" s="202" t="s">
        <v>327</v>
      </c>
      <c r="C143" s="203"/>
      <c r="D143" s="201"/>
      <c r="E143" s="204"/>
      <c r="F143" s="204">
        <f t="shared" si="18"/>
        <v>0</v>
      </c>
      <c r="G143" s="204"/>
      <c r="H143" s="204"/>
      <c r="I143" s="204">
        <f t="shared" si="13"/>
        <v>0</v>
      </c>
    </row>
    <row r="144" spans="2:9" s="178" customFormat="1" ht="12.75">
      <c r="B144" s="202" t="s">
        <v>326</v>
      </c>
      <c r="C144" s="203"/>
      <c r="D144" s="201"/>
      <c r="E144" s="204"/>
      <c r="F144" s="204">
        <f t="shared" si="18"/>
        <v>0</v>
      </c>
      <c r="G144" s="204"/>
      <c r="H144" s="204"/>
      <c r="I144" s="204">
        <f t="shared" si="13"/>
        <v>0</v>
      </c>
    </row>
    <row r="145" spans="2:9" s="178" customFormat="1" ht="12.75">
      <c r="B145" s="202" t="s">
        <v>325</v>
      </c>
      <c r="C145" s="203"/>
      <c r="D145" s="201"/>
      <c r="E145" s="204"/>
      <c r="F145" s="204">
        <f t="shared" si="18"/>
        <v>0</v>
      </c>
      <c r="G145" s="204"/>
      <c r="H145" s="204"/>
      <c r="I145" s="204">
        <f t="shared" si="13"/>
        <v>0</v>
      </c>
    </row>
    <row r="146" spans="2:9" s="178" customFormat="1" ht="12.75">
      <c r="B146" s="202" t="s">
        <v>324</v>
      </c>
      <c r="C146" s="203"/>
      <c r="D146" s="201"/>
      <c r="E146" s="204"/>
      <c r="F146" s="204">
        <f t="shared" si="18"/>
        <v>0</v>
      </c>
      <c r="G146" s="204"/>
      <c r="H146" s="204"/>
      <c r="I146" s="204">
        <f t="shared" si="13"/>
        <v>0</v>
      </c>
    </row>
    <row r="147" spans="2:9" s="178" customFormat="1" ht="12.75">
      <c r="B147" s="199" t="s">
        <v>323</v>
      </c>
      <c r="C147" s="200"/>
      <c r="D147" s="201">
        <f>SUM(D148:D150)</f>
        <v>0</v>
      </c>
      <c r="E147" s="201">
        <f>SUM(E148:E150)</f>
        <v>0</v>
      </c>
      <c r="F147" s="201">
        <f>SUM(F148:F150)</f>
        <v>0</v>
      </c>
      <c r="G147" s="201">
        <f>SUM(G148:G150)</f>
        <v>0</v>
      </c>
      <c r="H147" s="201">
        <f>SUM(H148:H150)</f>
        <v>0</v>
      </c>
      <c r="I147" s="204">
        <f t="shared" si="13"/>
        <v>0</v>
      </c>
    </row>
    <row r="148" spans="2:9" s="178" customFormat="1" ht="12.75">
      <c r="B148" s="202" t="s">
        <v>322</v>
      </c>
      <c r="C148" s="203"/>
      <c r="D148" s="201"/>
      <c r="E148" s="204"/>
      <c r="F148" s="204">
        <f>D148+E148</f>
        <v>0</v>
      </c>
      <c r="G148" s="204"/>
      <c r="H148" s="204"/>
      <c r="I148" s="204">
        <f t="shared" si="13"/>
        <v>0</v>
      </c>
    </row>
    <row r="149" spans="2:9" s="178" customFormat="1" ht="12.75">
      <c r="B149" s="202" t="s">
        <v>321</v>
      </c>
      <c r="C149" s="203"/>
      <c r="D149" s="201"/>
      <c r="E149" s="204"/>
      <c r="F149" s="204">
        <f>D149+E149</f>
        <v>0</v>
      </c>
      <c r="G149" s="204"/>
      <c r="H149" s="204"/>
      <c r="I149" s="204">
        <f t="shared" si="13"/>
        <v>0</v>
      </c>
    </row>
    <row r="150" spans="2:9" s="178" customFormat="1" ht="12.75">
      <c r="B150" s="202" t="s">
        <v>320</v>
      </c>
      <c r="C150" s="203"/>
      <c r="D150" s="201"/>
      <c r="E150" s="204"/>
      <c r="F150" s="204">
        <f>D150+E150</f>
        <v>0</v>
      </c>
      <c r="G150" s="204"/>
      <c r="H150" s="204"/>
      <c r="I150" s="204">
        <f aca="true" t="shared" si="19" ref="I150:I158">F150-G150</f>
        <v>0</v>
      </c>
    </row>
    <row r="151" spans="2:9" s="178" customFormat="1" ht="12.75">
      <c r="B151" s="199" t="s">
        <v>319</v>
      </c>
      <c r="C151" s="200"/>
      <c r="D151" s="201">
        <f>SUM(D152:D158)</f>
        <v>0</v>
      </c>
      <c r="E151" s="201">
        <f>SUM(E152:E158)</f>
        <v>0</v>
      </c>
      <c r="F151" s="201">
        <f>SUM(F152:F158)</f>
        <v>0</v>
      </c>
      <c r="G151" s="201">
        <f>SUM(G152:G158)</f>
        <v>0</v>
      </c>
      <c r="H151" s="201">
        <f>SUM(H152:H158)</f>
        <v>0</v>
      </c>
      <c r="I151" s="204">
        <f t="shared" si="19"/>
        <v>0</v>
      </c>
    </row>
    <row r="152" spans="2:9" s="178" customFormat="1" ht="12.75">
      <c r="B152" s="202" t="s">
        <v>318</v>
      </c>
      <c r="C152" s="203"/>
      <c r="D152" s="201"/>
      <c r="E152" s="204"/>
      <c r="F152" s="204">
        <f>D152+E152</f>
        <v>0</v>
      </c>
      <c r="G152" s="204"/>
      <c r="H152" s="204"/>
      <c r="I152" s="204">
        <f t="shared" si="19"/>
        <v>0</v>
      </c>
    </row>
    <row r="153" spans="2:9" s="178" customFormat="1" ht="12.75">
      <c r="B153" s="202" t="s">
        <v>317</v>
      </c>
      <c r="C153" s="203"/>
      <c r="D153" s="201"/>
      <c r="E153" s="204"/>
      <c r="F153" s="204">
        <f aca="true" t="shared" si="20" ref="F153:F158">D153+E153</f>
        <v>0</v>
      </c>
      <c r="G153" s="204"/>
      <c r="H153" s="204"/>
      <c r="I153" s="204">
        <f t="shared" si="19"/>
        <v>0</v>
      </c>
    </row>
    <row r="154" spans="2:9" s="178" customFormat="1" ht="12.75">
      <c r="B154" s="202" t="s">
        <v>316</v>
      </c>
      <c r="C154" s="203"/>
      <c r="D154" s="201"/>
      <c r="E154" s="204"/>
      <c r="F154" s="204">
        <f t="shared" si="20"/>
        <v>0</v>
      </c>
      <c r="G154" s="204"/>
      <c r="H154" s="204"/>
      <c r="I154" s="204">
        <f t="shared" si="19"/>
        <v>0</v>
      </c>
    </row>
    <row r="155" spans="2:9" s="178" customFormat="1" ht="12.75">
      <c r="B155" s="202" t="s">
        <v>315</v>
      </c>
      <c r="C155" s="203"/>
      <c r="D155" s="201"/>
      <c r="E155" s="204"/>
      <c r="F155" s="204">
        <f t="shared" si="20"/>
        <v>0</v>
      </c>
      <c r="G155" s="204"/>
      <c r="H155" s="204"/>
      <c r="I155" s="204">
        <f t="shared" si="19"/>
        <v>0</v>
      </c>
    </row>
    <row r="156" spans="2:9" s="178" customFormat="1" ht="12.75">
      <c r="B156" s="202" t="s">
        <v>314</v>
      </c>
      <c r="C156" s="203"/>
      <c r="D156" s="201"/>
      <c r="E156" s="204"/>
      <c r="F156" s="204">
        <f t="shared" si="20"/>
        <v>0</v>
      </c>
      <c r="G156" s="204"/>
      <c r="H156" s="204"/>
      <c r="I156" s="204">
        <f t="shared" si="19"/>
        <v>0</v>
      </c>
    </row>
    <row r="157" spans="2:9" s="178" customFormat="1" ht="12.75">
      <c r="B157" s="202" t="s">
        <v>313</v>
      </c>
      <c r="C157" s="203"/>
      <c r="D157" s="201"/>
      <c r="E157" s="204"/>
      <c r="F157" s="204">
        <f t="shared" si="20"/>
        <v>0</v>
      </c>
      <c r="G157" s="204"/>
      <c r="H157" s="204"/>
      <c r="I157" s="204">
        <f t="shared" si="19"/>
        <v>0</v>
      </c>
    </row>
    <row r="158" spans="2:9" s="178" customFormat="1" ht="12.75">
      <c r="B158" s="202" t="s">
        <v>312</v>
      </c>
      <c r="C158" s="203"/>
      <c r="D158" s="201"/>
      <c r="E158" s="204"/>
      <c r="F158" s="204">
        <f t="shared" si="20"/>
        <v>0</v>
      </c>
      <c r="G158" s="204"/>
      <c r="H158" s="204"/>
      <c r="I158" s="204">
        <f t="shared" si="19"/>
        <v>0</v>
      </c>
    </row>
    <row r="159" spans="2:9" s="178" customFormat="1" ht="12.75">
      <c r="B159" s="199"/>
      <c r="C159" s="200"/>
      <c r="D159" s="201"/>
      <c r="E159" s="204"/>
      <c r="F159" s="204"/>
      <c r="G159" s="204"/>
      <c r="H159" s="204"/>
      <c r="I159" s="204"/>
    </row>
    <row r="160" spans="2:9" s="178" customFormat="1" ht="12.75">
      <c r="B160" s="214" t="s">
        <v>311</v>
      </c>
      <c r="C160" s="215"/>
      <c r="D160" s="198">
        <f aca="true" t="shared" si="21" ref="D160:I160">D10+D85</f>
        <v>6875745796</v>
      </c>
      <c r="E160" s="198">
        <f t="shared" si="21"/>
        <v>65717634.699999996</v>
      </c>
      <c r="F160" s="198">
        <f t="shared" si="21"/>
        <v>6941463430.7</v>
      </c>
      <c r="G160" s="198">
        <f t="shared" si="21"/>
        <v>6909872159.870001</v>
      </c>
      <c r="H160" s="198">
        <f t="shared" si="21"/>
        <v>6773933187.06</v>
      </c>
      <c r="I160" s="198">
        <f t="shared" si="21"/>
        <v>31591270.83</v>
      </c>
    </row>
    <row r="161" spans="2:9" s="178" customFormat="1" ht="13.5" thickBot="1">
      <c r="B161" s="216"/>
      <c r="C161" s="217"/>
      <c r="D161" s="218"/>
      <c r="E161" s="219"/>
      <c r="F161" s="219"/>
      <c r="G161" s="219"/>
      <c r="H161" s="219"/>
      <c r="I161" s="219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3" r:id="rId3"/>
  <rowBreaks count="1" manualBreakCount="1">
    <brk id="84" max="255" man="1"/>
  </rowBreaks>
  <legacyDrawing r:id="rId2"/>
  <oleObjects>
    <oleObject progId="Excel.Sheet.12" shapeId="145250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23"/>
  <sheetViews>
    <sheetView zoomScaleSheetLayoutView="100" zoomScalePageLayoutView="0" workbookViewId="0" topLeftCell="A1">
      <pane ySplit="8" topLeftCell="A135" activePane="bottomLeft" state="frozen"/>
      <selection pane="topLeft" activeCell="B78" sqref="B78"/>
      <selection pane="bottomLeft" activeCell="A1" sqref="A1:IV16384"/>
    </sheetView>
  </sheetViews>
  <sheetFormatPr defaultColWidth="11.00390625" defaultRowHeight="15"/>
  <cols>
    <col min="1" max="1" width="4.421875" style="220" customWidth="1"/>
    <col min="2" max="2" width="49.421875" style="220" bestFit="1" customWidth="1"/>
    <col min="3" max="3" width="19.140625" style="220" customWidth="1"/>
    <col min="4" max="4" width="19.8515625" style="220" bestFit="1" customWidth="1"/>
    <col min="5" max="5" width="18.28125" style="220" bestFit="1" customWidth="1"/>
    <col min="6" max="6" width="18.7109375" style="220" bestFit="1" customWidth="1"/>
    <col min="7" max="7" width="19.140625" style="220" bestFit="1" customWidth="1"/>
    <col min="8" max="8" width="21.28125" style="220" bestFit="1" customWidth="1"/>
    <col min="9" max="16384" width="11.00390625" style="220" customWidth="1"/>
  </cols>
  <sheetData>
    <row r="1" s="220" customFormat="1" ht="17.25" thickBot="1"/>
    <row r="2" spans="2:8" s="220" customFormat="1" ht="12.75" customHeight="1">
      <c r="B2" s="221" t="s">
        <v>120</v>
      </c>
      <c r="C2" s="222"/>
      <c r="D2" s="222"/>
      <c r="E2" s="222"/>
      <c r="F2" s="222"/>
      <c r="G2" s="222"/>
      <c r="H2" s="223"/>
    </row>
    <row r="3" spans="2:8" s="220" customFormat="1" ht="12.75" customHeight="1">
      <c r="B3" s="224" t="s">
        <v>392</v>
      </c>
      <c r="C3" s="225"/>
      <c r="D3" s="225"/>
      <c r="E3" s="225"/>
      <c r="F3" s="225"/>
      <c r="G3" s="225"/>
      <c r="H3" s="226"/>
    </row>
    <row r="4" spans="2:8" s="220" customFormat="1" ht="16.5">
      <c r="B4" s="224" t="s">
        <v>460</v>
      </c>
      <c r="C4" s="225"/>
      <c r="D4" s="225"/>
      <c r="E4" s="225"/>
      <c r="F4" s="225"/>
      <c r="G4" s="225"/>
      <c r="H4" s="226"/>
    </row>
    <row r="5" spans="2:8" s="220" customFormat="1" ht="16.5">
      <c r="B5" s="224" t="s">
        <v>520</v>
      </c>
      <c r="C5" s="225"/>
      <c r="D5" s="225"/>
      <c r="E5" s="225"/>
      <c r="F5" s="225"/>
      <c r="G5" s="225"/>
      <c r="H5" s="226"/>
    </row>
    <row r="6" spans="2:8" s="220" customFormat="1" ht="17.25" thickBot="1">
      <c r="B6" s="227" t="s">
        <v>1</v>
      </c>
      <c r="C6" s="228"/>
      <c r="D6" s="228"/>
      <c r="E6" s="228"/>
      <c r="F6" s="228"/>
      <c r="G6" s="228"/>
      <c r="H6" s="229"/>
    </row>
    <row r="7" spans="2:8" s="220" customFormat="1" ht="17.25" thickBot="1">
      <c r="B7" s="230" t="s">
        <v>2</v>
      </c>
      <c r="C7" s="231" t="s">
        <v>390</v>
      </c>
      <c r="D7" s="232"/>
      <c r="E7" s="232"/>
      <c r="F7" s="232"/>
      <c r="G7" s="233"/>
      <c r="H7" s="230" t="s">
        <v>389</v>
      </c>
    </row>
    <row r="8" spans="2:8" s="220" customFormat="1" ht="33.75" thickBot="1">
      <c r="B8" s="234"/>
      <c r="C8" s="235" t="s">
        <v>240</v>
      </c>
      <c r="D8" s="235" t="s">
        <v>306</v>
      </c>
      <c r="E8" s="235" t="s">
        <v>305</v>
      </c>
      <c r="F8" s="235" t="s">
        <v>210</v>
      </c>
      <c r="G8" s="235" t="s">
        <v>208</v>
      </c>
      <c r="H8" s="234"/>
    </row>
    <row r="9" spans="2:8" s="220" customFormat="1" ht="16.5">
      <c r="B9" s="236" t="s">
        <v>459</v>
      </c>
      <c r="C9" s="237">
        <f aca="true" t="shared" si="0" ref="C9:H9">SUM(C10:C82)</f>
        <v>321486830.0000001</v>
      </c>
      <c r="D9" s="237">
        <f t="shared" si="0"/>
        <v>-2.270098775625229E-09</v>
      </c>
      <c r="E9" s="237">
        <f t="shared" si="0"/>
        <v>321486830</v>
      </c>
      <c r="F9" s="237">
        <f t="shared" si="0"/>
        <v>293061666.3900003</v>
      </c>
      <c r="G9" s="237">
        <f t="shared" si="0"/>
        <v>224426147.42999998</v>
      </c>
      <c r="H9" s="237">
        <f t="shared" si="0"/>
        <v>28425163.609999977</v>
      </c>
    </row>
    <row r="10" spans="2:8" s="220" customFormat="1" ht="12.75" customHeight="1">
      <c r="B10" s="238" t="s">
        <v>457</v>
      </c>
      <c r="C10" s="239">
        <v>2882994.28</v>
      </c>
      <c r="D10" s="239">
        <v>609231.29</v>
      </c>
      <c r="E10" s="239">
        <f aca="true" t="shared" si="1" ref="E10:E73">C10+D10</f>
        <v>3492225.57</v>
      </c>
      <c r="F10" s="239">
        <v>3470528.31</v>
      </c>
      <c r="G10" s="239">
        <v>3393985.71</v>
      </c>
      <c r="H10" s="240">
        <f aca="true" t="shared" si="2" ref="H10:H73">E10-F10</f>
        <v>21697.259999999776</v>
      </c>
    </row>
    <row r="11" spans="2:8" s="220" customFormat="1" ht="16.5">
      <c r="B11" s="238" t="s">
        <v>456</v>
      </c>
      <c r="C11" s="241">
        <v>1835697.86</v>
      </c>
      <c r="D11" s="241">
        <v>-500384.7</v>
      </c>
      <c r="E11" s="241">
        <f t="shared" si="1"/>
        <v>1335313.1600000001</v>
      </c>
      <c r="F11" s="241">
        <v>1334313.16</v>
      </c>
      <c r="G11" s="241">
        <v>1316932.32</v>
      </c>
      <c r="H11" s="240">
        <f t="shared" si="2"/>
        <v>1000.0000000002328</v>
      </c>
    </row>
    <row r="12" spans="2:8" s="220" customFormat="1" ht="16.5">
      <c r="B12" s="238" t="s">
        <v>455</v>
      </c>
      <c r="C12" s="241">
        <v>1303855.82</v>
      </c>
      <c r="D12" s="241">
        <v>-789143.08</v>
      </c>
      <c r="E12" s="241">
        <f t="shared" si="1"/>
        <v>514712.7400000001</v>
      </c>
      <c r="F12" s="241">
        <v>514712.74</v>
      </c>
      <c r="G12" s="241">
        <v>504839.89</v>
      </c>
      <c r="H12" s="240">
        <f t="shared" si="2"/>
        <v>0</v>
      </c>
    </row>
    <row r="13" spans="2:8" s="220" customFormat="1" ht="16.5">
      <c r="B13" s="238" t="s">
        <v>454</v>
      </c>
      <c r="C13" s="241">
        <v>747548.64</v>
      </c>
      <c r="D13" s="241">
        <v>-475826.47</v>
      </c>
      <c r="E13" s="241">
        <f t="shared" si="1"/>
        <v>271722.17000000004</v>
      </c>
      <c r="F13" s="241">
        <v>267683.13</v>
      </c>
      <c r="G13" s="241">
        <v>243866.4</v>
      </c>
      <c r="H13" s="240">
        <f t="shared" si="2"/>
        <v>4039.0400000000373</v>
      </c>
    </row>
    <row r="14" spans="2:8" s="220" customFormat="1" ht="16.5">
      <c r="B14" s="238" t="s">
        <v>453</v>
      </c>
      <c r="C14" s="241">
        <v>1964316.08</v>
      </c>
      <c r="D14" s="241">
        <v>-199578.12</v>
      </c>
      <c r="E14" s="241">
        <f t="shared" si="1"/>
        <v>1764737.96</v>
      </c>
      <c r="F14" s="241">
        <v>1764737.96</v>
      </c>
      <c r="G14" s="241">
        <v>1711580.39</v>
      </c>
      <c r="H14" s="240">
        <f t="shared" si="2"/>
        <v>0</v>
      </c>
    </row>
    <row r="15" spans="2:8" s="220" customFormat="1" ht="16.5">
      <c r="B15" s="238" t="s">
        <v>452</v>
      </c>
      <c r="C15" s="241">
        <v>253427.6</v>
      </c>
      <c r="D15" s="241">
        <v>-115709.9</v>
      </c>
      <c r="E15" s="241">
        <f t="shared" si="1"/>
        <v>137717.7</v>
      </c>
      <c r="F15" s="241">
        <v>137377.7</v>
      </c>
      <c r="G15" s="241">
        <v>132794.52</v>
      </c>
      <c r="H15" s="240">
        <f t="shared" si="2"/>
        <v>340</v>
      </c>
    </row>
    <row r="16" spans="2:8" s="220" customFormat="1" ht="16.5">
      <c r="B16" s="238" t="s">
        <v>451</v>
      </c>
      <c r="C16" s="241">
        <v>1176164.08</v>
      </c>
      <c r="D16" s="241">
        <v>-124734.41</v>
      </c>
      <c r="E16" s="241">
        <f t="shared" si="1"/>
        <v>1051429.6700000002</v>
      </c>
      <c r="F16" s="241">
        <v>1051429.67</v>
      </c>
      <c r="G16" s="241">
        <v>1044859.82</v>
      </c>
      <c r="H16" s="240">
        <f t="shared" si="2"/>
        <v>0</v>
      </c>
    </row>
    <row r="17" spans="2:8" s="220" customFormat="1" ht="16.5">
      <c r="B17" s="238" t="s">
        <v>450</v>
      </c>
      <c r="C17" s="241">
        <v>1678187.77</v>
      </c>
      <c r="D17" s="241">
        <v>-587579.22</v>
      </c>
      <c r="E17" s="241">
        <f t="shared" si="1"/>
        <v>1090608.55</v>
      </c>
      <c r="F17" s="241">
        <v>908418.98</v>
      </c>
      <c r="G17" s="241">
        <v>906319.37</v>
      </c>
      <c r="H17" s="240">
        <f t="shared" si="2"/>
        <v>182189.57000000007</v>
      </c>
    </row>
    <row r="18" spans="2:8" s="220" customFormat="1" ht="16.5">
      <c r="B18" s="242" t="s">
        <v>449</v>
      </c>
      <c r="C18" s="241">
        <v>951003.53</v>
      </c>
      <c r="D18" s="241">
        <v>133635</v>
      </c>
      <c r="E18" s="241">
        <f t="shared" si="1"/>
        <v>1084638.53</v>
      </c>
      <c r="F18" s="241">
        <v>1077955.67</v>
      </c>
      <c r="G18" s="241">
        <v>1038079.19</v>
      </c>
      <c r="H18" s="241">
        <f t="shared" si="2"/>
        <v>6682.860000000102</v>
      </c>
    </row>
    <row r="19" spans="2:8" s="220" customFormat="1" ht="16.5">
      <c r="B19" s="242" t="s">
        <v>448</v>
      </c>
      <c r="C19" s="241">
        <v>105000</v>
      </c>
      <c r="D19" s="241">
        <v>-84120</v>
      </c>
      <c r="E19" s="241">
        <f t="shared" si="1"/>
        <v>20880</v>
      </c>
      <c r="F19" s="241">
        <v>20880</v>
      </c>
      <c r="G19" s="241">
        <v>20880</v>
      </c>
      <c r="H19" s="241">
        <f t="shared" si="2"/>
        <v>0</v>
      </c>
    </row>
    <row r="20" spans="2:8" s="220" customFormat="1" ht="16.5">
      <c r="B20" s="242" t="s">
        <v>447</v>
      </c>
      <c r="C20" s="241">
        <v>1764672.33</v>
      </c>
      <c r="D20" s="241">
        <v>-809374.2</v>
      </c>
      <c r="E20" s="241">
        <f t="shared" si="1"/>
        <v>955298.1300000001</v>
      </c>
      <c r="F20" s="241">
        <v>938650.44</v>
      </c>
      <c r="G20" s="241">
        <v>932349.04</v>
      </c>
      <c r="H20" s="241">
        <f t="shared" si="2"/>
        <v>16647.690000000177</v>
      </c>
    </row>
    <row r="21" spans="2:8" s="220" customFormat="1" ht="16.5">
      <c r="B21" s="242" t="s">
        <v>446</v>
      </c>
      <c r="C21" s="241">
        <v>6920393.28</v>
      </c>
      <c r="D21" s="241">
        <v>-3230697.78</v>
      </c>
      <c r="E21" s="241">
        <f t="shared" si="1"/>
        <v>3689695.5000000005</v>
      </c>
      <c r="F21" s="241">
        <v>2814859.2</v>
      </c>
      <c r="G21" s="241">
        <v>2689237.62</v>
      </c>
      <c r="H21" s="241">
        <f t="shared" si="2"/>
        <v>874836.3000000003</v>
      </c>
    </row>
    <row r="22" spans="2:8" s="220" customFormat="1" ht="33">
      <c r="B22" s="242" t="s">
        <v>445</v>
      </c>
      <c r="C22" s="241">
        <v>227495.6</v>
      </c>
      <c r="D22" s="241">
        <v>66944.36</v>
      </c>
      <c r="E22" s="241">
        <f t="shared" si="1"/>
        <v>294439.96</v>
      </c>
      <c r="F22" s="241">
        <v>290714.97</v>
      </c>
      <c r="G22" s="241">
        <v>279830.85</v>
      </c>
      <c r="H22" s="241">
        <f t="shared" si="2"/>
        <v>3724.990000000049</v>
      </c>
    </row>
    <row r="23" spans="2:8" s="220" customFormat="1" ht="16.5">
      <c r="B23" s="242" t="s">
        <v>444</v>
      </c>
      <c r="C23" s="241">
        <v>2023144.27</v>
      </c>
      <c r="D23" s="241">
        <v>2561329.26</v>
      </c>
      <c r="E23" s="241">
        <f t="shared" si="1"/>
        <v>4584473.529999999</v>
      </c>
      <c r="F23" s="241">
        <v>4533766.53</v>
      </c>
      <c r="G23" s="241">
        <v>1967461.41</v>
      </c>
      <c r="H23" s="241">
        <f t="shared" si="2"/>
        <v>50706.99999999907</v>
      </c>
    </row>
    <row r="24" spans="2:8" s="220" customFormat="1" ht="16.5">
      <c r="B24" s="242" t="s">
        <v>443</v>
      </c>
      <c r="C24" s="241">
        <v>2884261.11</v>
      </c>
      <c r="D24" s="241">
        <v>-834863.04</v>
      </c>
      <c r="E24" s="241">
        <f t="shared" si="1"/>
        <v>2049398.0699999998</v>
      </c>
      <c r="F24" s="241">
        <v>1730699.27</v>
      </c>
      <c r="G24" s="241">
        <v>1729529.27</v>
      </c>
      <c r="H24" s="241">
        <f t="shared" si="2"/>
        <v>318698.7999999998</v>
      </c>
    </row>
    <row r="25" spans="2:8" s="220" customFormat="1" ht="16.5">
      <c r="B25" s="242" t="s">
        <v>442</v>
      </c>
      <c r="C25" s="241">
        <v>758206.22</v>
      </c>
      <c r="D25" s="241">
        <v>-436662.1</v>
      </c>
      <c r="E25" s="241">
        <f t="shared" si="1"/>
        <v>321544.12</v>
      </c>
      <c r="F25" s="241">
        <v>321544.12</v>
      </c>
      <c r="G25" s="241">
        <v>321544.12</v>
      </c>
      <c r="H25" s="241">
        <f t="shared" si="2"/>
        <v>0</v>
      </c>
    </row>
    <row r="26" spans="2:8" s="220" customFormat="1" ht="16.5">
      <c r="B26" s="242" t="s">
        <v>441</v>
      </c>
      <c r="C26" s="241">
        <v>5124659.97</v>
      </c>
      <c r="D26" s="241">
        <v>9708881.83</v>
      </c>
      <c r="E26" s="241">
        <f t="shared" si="1"/>
        <v>14833541.8</v>
      </c>
      <c r="F26" s="241">
        <v>2106058.65</v>
      </c>
      <c r="G26" s="241">
        <v>1023152.21</v>
      </c>
      <c r="H26" s="241">
        <f t="shared" si="2"/>
        <v>12727483.15</v>
      </c>
    </row>
    <row r="27" spans="2:8" s="220" customFormat="1" ht="16.5">
      <c r="B27" s="242" t="s">
        <v>440</v>
      </c>
      <c r="C27" s="241">
        <v>2850401.43</v>
      </c>
      <c r="D27" s="241">
        <v>104532.16</v>
      </c>
      <c r="E27" s="241">
        <f t="shared" si="1"/>
        <v>2954933.5900000003</v>
      </c>
      <c r="F27" s="241">
        <v>2924511.44</v>
      </c>
      <c r="G27" s="241">
        <v>2909409.45</v>
      </c>
      <c r="H27" s="241">
        <f t="shared" si="2"/>
        <v>30422.150000000373</v>
      </c>
    </row>
    <row r="28" spans="2:8" s="220" customFormat="1" ht="16.5">
      <c r="B28" s="242" t="s">
        <v>439</v>
      </c>
      <c r="C28" s="241">
        <v>3114683.24</v>
      </c>
      <c r="D28" s="241">
        <v>-93418.59</v>
      </c>
      <c r="E28" s="241">
        <f t="shared" si="1"/>
        <v>3021264.6500000004</v>
      </c>
      <c r="F28" s="241">
        <v>2976012.6</v>
      </c>
      <c r="G28" s="241">
        <v>2886498.01</v>
      </c>
      <c r="H28" s="241">
        <f t="shared" si="2"/>
        <v>45252.05000000028</v>
      </c>
    </row>
    <row r="29" spans="2:8" s="220" customFormat="1" ht="16.5">
      <c r="B29" s="242" t="s">
        <v>438</v>
      </c>
      <c r="C29" s="241">
        <v>3476024.28</v>
      </c>
      <c r="D29" s="241">
        <v>-2111854.52</v>
      </c>
      <c r="E29" s="241">
        <f t="shared" si="1"/>
        <v>1364169.7599999998</v>
      </c>
      <c r="F29" s="241">
        <v>1294380.96</v>
      </c>
      <c r="G29" s="241">
        <v>1286564.69</v>
      </c>
      <c r="H29" s="241">
        <f t="shared" si="2"/>
        <v>69788.79999999981</v>
      </c>
    </row>
    <row r="30" spans="2:8" s="220" customFormat="1" ht="16.5">
      <c r="B30" s="242" t="s">
        <v>437</v>
      </c>
      <c r="C30" s="241">
        <v>2359141.83</v>
      </c>
      <c r="D30" s="241">
        <v>178244.2</v>
      </c>
      <c r="E30" s="241">
        <f t="shared" si="1"/>
        <v>2537386.0300000003</v>
      </c>
      <c r="F30" s="241">
        <v>2106128.6</v>
      </c>
      <c r="G30" s="241">
        <v>2104495.41</v>
      </c>
      <c r="H30" s="241">
        <f t="shared" si="2"/>
        <v>431257.43000000017</v>
      </c>
    </row>
    <row r="31" spans="2:8" s="220" customFormat="1" ht="16.5">
      <c r="B31" s="242" t="s">
        <v>436</v>
      </c>
      <c r="C31" s="241">
        <v>732845.1</v>
      </c>
      <c r="D31" s="241">
        <v>242693.27</v>
      </c>
      <c r="E31" s="241">
        <f t="shared" si="1"/>
        <v>975538.37</v>
      </c>
      <c r="F31" s="241">
        <v>959378.37</v>
      </c>
      <c r="G31" s="241">
        <v>757089.42</v>
      </c>
      <c r="H31" s="241">
        <f t="shared" si="2"/>
        <v>16160</v>
      </c>
    </row>
    <row r="32" spans="2:8" s="220" customFormat="1" ht="16.5">
      <c r="B32" s="242" t="s">
        <v>435</v>
      </c>
      <c r="C32" s="241">
        <v>897038.54</v>
      </c>
      <c r="D32" s="241">
        <v>-402753.64</v>
      </c>
      <c r="E32" s="241">
        <f t="shared" si="1"/>
        <v>494284.9</v>
      </c>
      <c r="F32" s="241">
        <v>477568.29</v>
      </c>
      <c r="G32" s="241">
        <v>466261.11</v>
      </c>
      <c r="H32" s="241">
        <f t="shared" si="2"/>
        <v>16716.610000000044</v>
      </c>
    </row>
    <row r="33" spans="2:8" s="220" customFormat="1" ht="16.5">
      <c r="B33" s="242" t="s">
        <v>434</v>
      </c>
      <c r="C33" s="241">
        <v>246064.52</v>
      </c>
      <c r="D33" s="241">
        <v>-108718.21</v>
      </c>
      <c r="E33" s="241">
        <f t="shared" si="1"/>
        <v>137346.31</v>
      </c>
      <c r="F33" s="241">
        <v>127971.31</v>
      </c>
      <c r="G33" s="241">
        <v>120705.07</v>
      </c>
      <c r="H33" s="241">
        <f t="shared" si="2"/>
        <v>9375</v>
      </c>
    </row>
    <row r="34" spans="2:8" s="220" customFormat="1" ht="16.5">
      <c r="B34" s="242" t="s">
        <v>433</v>
      </c>
      <c r="C34" s="241">
        <v>194059693.66</v>
      </c>
      <c r="D34" s="241">
        <v>-21106552.3</v>
      </c>
      <c r="E34" s="241">
        <f t="shared" si="1"/>
        <v>172953141.35999998</v>
      </c>
      <c r="F34" s="241">
        <v>165258076.96</v>
      </c>
      <c r="G34" s="241">
        <v>126710150.14</v>
      </c>
      <c r="H34" s="241">
        <f t="shared" si="2"/>
        <v>7695064.399999976</v>
      </c>
    </row>
    <row r="35" spans="2:8" s="220" customFormat="1" ht="16.5">
      <c r="B35" s="242" t="s">
        <v>432</v>
      </c>
      <c r="C35" s="241">
        <v>3049812.08</v>
      </c>
      <c r="D35" s="241">
        <v>-186598.48</v>
      </c>
      <c r="E35" s="241">
        <f t="shared" si="1"/>
        <v>2863213.6</v>
      </c>
      <c r="F35" s="241">
        <v>2819735.66</v>
      </c>
      <c r="G35" s="241">
        <v>2818928.65</v>
      </c>
      <c r="H35" s="241">
        <f t="shared" si="2"/>
        <v>43477.939999999944</v>
      </c>
    </row>
    <row r="36" spans="2:8" s="220" customFormat="1" ht="16.5">
      <c r="B36" s="242" t="s">
        <v>431</v>
      </c>
      <c r="C36" s="241">
        <v>38620310.52</v>
      </c>
      <c r="D36" s="241">
        <v>18961664.38</v>
      </c>
      <c r="E36" s="241">
        <f t="shared" si="1"/>
        <v>57581974.900000006</v>
      </c>
      <c r="F36" s="241">
        <v>53938753.31</v>
      </c>
      <c r="G36" s="241">
        <v>33768749.42</v>
      </c>
      <c r="H36" s="241">
        <f t="shared" si="2"/>
        <v>3643221.5900000036</v>
      </c>
    </row>
    <row r="37" spans="2:8" s="220" customFormat="1" ht="16.5">
      <c r="B37" s="242" t="s">
        <v>430</v>
      </c>
      <c r="C37" s="241">
        <v>1917039.56</v>
      </c>
      <c r="D37" s="241">
        <v>879026.53</v>
      </c>
      <c r="E37" s="241">
        <f t="shared" si="1"/>
        <v>2796066.09</v>
      </c>
      <c r="F37" s="241">
        <v>2784066.09</v>
      </c>
      <c r="G37" s="241">
        <v>1284686.48</v>
      </c>
      <c r="H37" s="241">
        <f t="shared" si="2"/>
        <v>12000</v>
      </c>
    </row>
    <row r="38" spans="2:8" s="220" customFormat="1" ht="16.5">
      <c r="B38" s="242" t="s">
        <v>429</v>
      </c>
      <c r="C38" s="241">
        <v>593962.6</v>
      </c>
      <c r="D38" s="241">
        <v>-396005.27</v>
      </c>
      <c r="E38" s="241">
        <f t="shared" si="1"/>
        <v>197957.32999999996</v>
      </c>
      <c r="F38" s="241">
        <v>197957.33</v>
      </c>
      <c r="G38" s="241">
        <v>197957.33</v>
      </c>
      <c r="H38" s="241">
        <f t="shared" si="2"/>
        <v>0</v>
      </c>
    </row>
    <row r="39" spans="2:8" s="220" customFormat="1" ht="16.5">
      <c r="B39" s="242" t="s">
        <v>428</v>
      </c>
      <c r="C39" s="241">
        <v>998886.24</v>
      </c>
      <c r="D39" s="241">
        <v>3890614.6</v>
      </c>
      <c r="E39" s="241">
        <f t="shared" si="1"/>
        <v>4889500.84</v>
      </c>
      <c r="F39" s="241">
        <v>4870940.84</v>
      </c>
      <c r="G39" s="241">
        <v>4696236.56</v>
      </c>
      <c r="H39" s="241">
        <f t="shared" si="2"/>
        <v>18560</v>
      </c>
    </row>
    <row r="40" spans="2:8" s="220" customFormat="1" ht="16.5">
      <c r="B40" s="242" t="s">
        <v>427</v>
      </c>
      <c r="C40" s="241">
        <v>1737125.81</v>
      </c>
      <c r="D40" s="241">
        <v>-686165.37</v>
      </c>
      <c r="E40" s="241">
        <f t="shared" si="1"/>
        <v>1050960.44</v>
      </c>
      <c r="F40" s="241">
        <v>1031482.04</v>
      </c>
      <c r="G40" s="241">
        <v>1025960.44</v>
      </c>
      <c r="H40" s="241">
        <f t="shared" si="2"/>
        <v>19478.399999999907</v>
      </c>
    </row>
    <row r="41" spans="2:8" s="220" customFormat="1" ht="16.5">
      <c r="B41" s="242" t="s">
        <v>426</v>
      </c>
      <c r="C41" s="241">
        <v>435249.64</v>
      </c>
      <c r="D41" s="241">
        <v>-298470.4</v>
      </c>
      <c r="E41" s="241">
        <f t="shared" si="1"/>
        <v>136779.24</v>
      </c>
      <c r="F41" s="241">
        <v>136779.24</v>
      </c>
      <c r="G41" s="241">
        <v>136779.24</v>
      </c>
      <c r="H41" s="241">
        <f t="shared" si="2"/>
        <v>0</v>
      </c>
    </row>
    <row r="42" spans="2:8" s="220" customFormat="1" ht="16.5">
      <c r="B42" s="242" t="s">
        <v>425</v>
      </c>
      <c r="C42" s="241">
        <v>0</v>
      </c>
      <c r="D42" s="241">
        <v>0</v>
      </c>
      <c r="E42" s="241">
        <f t="shared" si="1"/>
        <v>0</v>
      </c>
      <c r="F42" s="241">
        <v>0</v>
      </c>
      <c r="G42" s="241">
        <v>0</v>
      </c>
      <c r="H42" s="241">
        <f t="shared" si="2"/>
        <v>0</v>
      </c>
    </row>
    <row r="43" spans="2:8" s="220" customFormat="1" ht="16.5">
      <c r="B43" s="242" t="s">
        <v>424</v>
      </c>
      <c r="C43" s="241">
        <v>0</v>
      </c>
      <c r="D43" s="241">
        <v>0</v>
      </c>
      <c r="E43" s="241">
        <f t="shared" si="1"/>
        <v>0</v>
      </c>
      <c r="F43" s="241">
        <v>0</v>
      </c>
      <c r="G43" s="241">
        <v>0</v>
      </c>
      <c r="H43" s="241">
        <f t="shared" si="2"/>
        <v>0</v>
      </c>
    </row>
    <row r="44" spans="2:8" s="220" customFormat="1" ht="16.5">
      <c r="B44" s="242" t="s">
        <v>423</v>
      </c>
      <c r="C44" s="241">
        <v>0</v>
      </c>
      <c r="D44" s="241">
        <v>0</v>
      </c>
      <c r="E44" s="241">
        <f t="shared" si="1"/>
        <v>0</v>
      </c>
      <c r="F44" s="241">
        <v>0</v>
      </c>
      <c r="G44" s="241">
        <v>0</v>
      </c>
      <c r="H44" s="241">
        <f t="shared" si="2"/>
        <v>0</v>
      </c>
    </row>
    <row r="45" spans="2:8" s="220" customFormat="1" ht="16.5">
      <c r="B45" s="242" t="s">
        <v>422</v>
      </c>
      <c r="C45" s="241">
        <v>542119.98</v>
      </c>
      <c r="D45" s="241">
        <v>692573.07</v>
      </c>
      <c r="E45" s="241">
        <f t="shared" si="1"/>
        <v>1234693.0499999998</v>
      </c>
      <c r="F45" s="241">
        <v>1234693.05</v>
      </c>
      <c r="G45" s="241">
        <v>1234693.05</v>
      </c>
      <c r="H45" s="241">
        <f t="shared" si="2"/>
        <v>0</v>
      </c>
    </row>
    <row r="46" spans="2:8" s="220" customFormat="1" ht="16.5">
      <c r="B46" s="242" t="s">
        <v>421</v>
      </c>
      <c r="C46" s="241">
        <v>589651.67</v>
      </c>
      <c r="D46" s="241">
        <v>-29671.15</v>
      </c>
      <c r="E46" s="241">
        <f t="shared" si="1"/>
        <v>559980.52</v>
      </c>
      <c r="F46" s="241">
        <v>542297.29</v>
      </c>
      <c r="G46" s="241">
        <v>515875.64</v>
      </c>
      <c r="H46" s="241">
        <f t="shared" si="2"/>
        <v>17683.22999999998</v>
      </c>
    </row>
    <row r="47" spans="2:8" s="220" customFormat="1" ht="16.5">
      <c r="B47" s="242" t="s">
        <v>420</v>
      </c>
      <c r="C47" s="241">
        <v>786856.61</v>
      </c>
      <c r="D47" s="241">
        <v>-89533.83</v>
      </c>
      <c r="E47" s="241">
        <f t="shared" si="1"/>
        <v>697322.78</v>
      </c>
      <c r="F47" s="241">
        <v>647609.61</v>
      </c>
      <c r="G47" s="241">
        <v>621568.67</v>
      </c>
      <c r="H47" s="241">
        <f t="shared" si="2"/>
        <v>49713.17000000004</v>
      </c>
    </row>
    <row r="48" spans="2:8" s="220" customFormat="1" ht="16.5">
      <c r="B48" s="242" t="s">
        <v>419</v>
      </c>
      <c r="C48" s="241">
        <v>176733.11</v>
      </c>
      <c r="D48" s="241">
        <v>-71890.86</v>
      </c>
      <c r="E48" s="241">
        <f t="shared" si="1"/>
        <v>104842.24999999999</v>
      </c>
      <c r="F48" s="241">
        <v>91354.73</v>
      </c>
      <c r="G48" s="241">
        <v>64019.38</v>
      </c>
      <c r="H48" s="241">
        <f t="shared" si="2"/>
        <v>13487.51999999999</v>
      </c>
    </row>
    <row r="49" spans="2:8" s="220" customFormat="1" ht="16.5">
      <c r="B49" s="242" t="s">
        <v>418</v>
      </c>
      <c r="C49" s="241">
        <v>290279.04</v>
      </c>
      <c r="D49" s="241">
        <v>-41981.78</v>
      </c>
      <c r="E49" s="241">
        <f t="shared" si="1"/>
        <v>248297.25999999998</v>
      </c>
      <c r="F49" s="241">
        <v>244297.26</v>
      </c>
      <c r="G49" s="241">
        <v>226032.46</v>
      </c>
      <c r="H49" s="241">
        <f t="shared" si="2"/>
        <v>3999.999999999971</v>
      </c>
    </row>
    <row r="50" spans="2:8" s="220" customFormat="1" ht="16.5">
      <c r="B50" s="242" t="s">
        <v>417</v>
      </c>
      <c r="C50" s="241">
        <v>195366.02</v>
      </c>
      <c r="D50" s="241">
        <v>-152928.69</v>
      </c>
      <c r="E50" s="241">
        <f t="shared" si="1"/>
        <v>42437.32999999999</v>
      </c>
      <c r="F50" s="241">
        <v>39437.33</v>
      </c>
      <c r="G50" s="241">
        <v>23989.8</v>
      </c>
      <c r="H50" s="241">
        <f t="shared" si="2"/>
        <v>2999.9999999999854</v>
      </c>
    </row>
    <row r="51" spans="2:8" s="220" customFormat="1" ht="16.5">
      <c r="B51" s="242" t="s">
        <v>416</v>
      </c>
      <c r="C51" s="241">
        <v>300279.04</v>
      </c>
      <c r="D51" s="241">
        <v>-28716.61</v>
      </c>
      <c r="E51" s="241">
        <f t="shared" si="1"/>
        <v>271562.43</v>
      </c>
      <c r="F51" s="241">
        <v>266562.43</v>
      </c>
      <c r="G51" s="241">
        <v>241892.06</v>
      </c>
      <c r="H51" s="241">
        <f t="shared" si="2"/>
        <v>5000</v>
      </c>
    </row>
    <row r="52" spans="2:8" s="220" customFormat="1" ht="16.5">
      <c r="B52" s="242" t="s">
        <v>415</v>
      </c>
      <c r="C52" s="241">
        <v>2320759.88</v>
      </c>
      <c r="D52" s="241">
        <v>-475570.17</v>
      </c>
      <c r="E52" s="241">
        <f t="shared" si="1"/>
        <v>1845189.71</v>
      </c>
      <c r="F52" s="241">
        <v>1574843.98</v>
      </c>
      <c r="G52" s="241">
        <v>1489043.85</v>
      </c>
      <c r="H52" s="241">
        <f t="shared" si="2"/>
        <v>270345.73</v>
      </c>
    </row>
    <row r="53" spans="2:8" s="220" customFormat="1" ht="16.5">
      <c r="B53" s="242" t="s">
        <v>414</v>
      </c>
      <c r="C53" s="241">
        <v>1880536.62</v>
      </c>
      <c r="D53" s="241">
        <v>-632552.21</v>
      </c>
      <c r="E53" s="241">
        <f t="shared" si="1"/>
        <v>1247984.4100000001</v>
      </c>
      <c r="F53" s="241">
        <v>1090696.41</v>
      </c>
      <c r="G53" s="241">
        <v>1090696.41</v>
      </c>
      <c r="H53" s="241">
        <f t="shared" si="2"/>
        <v>157288.00000000023</v>
      </c>
    </row>
    <row r="54" spans="2:8" s="220" customFormat="1" ht="16.5">
      <c r="B54" s="242" t="s">
        <v>413</v>
      </c>
      <c r="C54" s="241">
        <v>1181792.66</v>
      </c>
      <c r="D54" s="241">
        <v>-403109.47</v>
      </c>
      <c r="E54" s="241">
        <f t="shared" si="1"/>
        <v>778683.19</v>
      </c>
      <c r="F54" s="241">
        <v>768724.79</v>
      </c>
      <c r="G54" s="241">
        <v>768724.79</v>
      </c>
      <c r="H54" s="241">
        <f t="shared" si="2"/>
        <v>9958.399999999907</v>
      </c>
    </row>
    <row r="55" spans="2:8" s="220" customFormat="1" ht="16.5">
      <c r="B55" s="242" t="s">
        <v>412</v>
      </c>
      <c r="C55" s="241">
        <v>759317.59</v>
      </c>
      <c r="D55" s="241">
        <v>57349.14</v>
      </c>
      <c r="E55" s="241">
        <f t="shared" si="1"/>
        <v>816666.73</v>
      </c>
      <c r="F55" s="241">
        <v>816666.73</v>
      </c>
      <c r="G55" s="241">
        <v>816666.73</v>
      </c>
      <c r="H55" s="241">
        <f t="shared" si="2"/>
        <v>0</v>
      </c>
    </row>
    <row r="56" spans="2:8" s="220" customFormat="1" ht="16.5">
      <c r="B56" s="242" t="s">
        <v>411</v>
      </c>
      <c r="C56" s="241">
        <v>1427758.61</v>
      </c>
      <c r="D56" s="241">
        <v>-447295.91</v>
      </c>
      <c r="E56" s="241">
        <f t="shared" si="1"/>
        <v>980462.7000000002</v>
      </c>
      <c r="F56" s="241">
        <v>980457.48</v>
      </c>
      <c r="G56" s="241">
        <v>899353.54</v>
      </c>
      <c r="H56" s="241">
        <f t="shared" si="2"/>
        <v>5.220000000204891</v>
      </c>
    </row>
    <row r="57" spans="2:8" s="220" customFormat="1" ht="16.5">
      <c r="B57" s="242" t="s">
        <v>410</v>
      </c>
      <c r="C57" s="241">
        <v>2737000</v>
      </c>
      <c r="D57" s="241">
        <v>257680.94</v>
      </c>
      <c r="E57" s="241">
        <f t="shared" si="1"/>
        <v>2994680.94</v>
      </c>
      <c r="F57" s="241">
        <v>2937706.39</v>
      </c>
      <c r="G57" s="241">
        <v>1886369.39</v>
      </c>
      <c r="H57" s="241">
        <f t="shared" si="2"/>
        <v>56974.549999999814</v>
      </c>
    </row>
    <row r="58" spans="2:8" s="220" customFormat="1" ht="16.5">
      <c r="B58" s="242" t="s">
        <v>409</v>
      </c>
      <c r="C58" s="241">
        <v>2425017.51</v>
      </c>
      <c r="D58" s="241">
        <v>-152807.62</v>
      </c>
      <c r="E58" s="241">
        <f t="shared" si="1"/>
        <v>2272209.8899999997</v>
      </c>
      <c r="F58" s="241">
        <v>1685645.6</v>
      </c>
      <c r="G58" s="241">
        <v>1580340.8</v>
      </c>
      <c r="H58" s="241">
        <f t="shared" si="2"/>
        <v>586564.2899999996</v>
      </c>
    </row>
    <row r="59" spans="2:8" s="220" customFormat="1" ht="16.5">
      <c r="B59" s="242" t="s">
        <v>408</v>
      </c>
      <c r="C59" s="241">
        <v>3665245.04</v>
      </c>
      <c r="D59" s="241">
        <v>-1314717.25</v>
      </c>
      <c r="E59" s="241">
        <f t="shared" si="1"/>
        <v>2350527.79</v>
      </c>
      <c r="F59" s="241">
        <v>2064863.49</v>
      </c>
      <c r="G59" s="241">
        <v>2036831.78</v>
      </c>
      <c r="H59" s="241">
        <f t="shared" si="2"/>
        <v>285664.30000000005</v>
      </c>
    </row>
    <row r="60" spans="2:8" s="220" customFormat="1" ht="16.5">
      <c r="B60" s="242" t="s">
        <v>407</v>
      </c>
      <c r="C60" s="241">
        <v>874087</v>
      </c>
      <c r="D60" s="241">
        <v>-106498.03</v>
      </c>
      <c r="E60" s="241">
        <f t="shared" si="1"/>
        <v>767588.97</v>
      </c>
      <c r="F60" s="241">
        <v>736656.97</v>
      </c>
      <c r="G60" s="241">
        <v>684717.64</v>
      </c>
      <c r="H60" s="241">
        <f t="shared" si="2"/>
        <v>30932</v>
      </c>
    </row>
    <row r="61" spans="2:8" s="220" customFormat="1" ht="16.5">
      <c r="B61" s="242" t="s">
        <v>406</v>
      </c>
      <c r="C61" s="241">
        <v>874087</v>
      </c>
      <c r="D61" s="241">
        <v>-109318.96</v>
      </c>
      <c r="E61" s="241">
        <f t="shared" si="1"/>
        <v>764768.04</v>
      </c>
      <c r="F61" s="241">
        <v>733836.04</v>
      </c>
      <c r="G61" s="241">
        <v>684650.36</v>
      </c>
      <c r="H61" s="241">
        <f t="shared" si="2"/>
        <v>30932</v>
      </c>
    </row>
    <row r="62" spans="2:8" s="220" customFormat="1" ht="16.5">
      <c r="B62" s="242" t="s">
        <v>405</v>
      </c>
      <c r="C62" s="241">
        <v>874087</v>
      </c>
      <c r="D62" s="241">
        <v>-63274.07</v>
      </c>
      <c r="E62" s="241">
        <f t="shared" si="1"/>
        <v>810812.93</v>
      </c>
      <c r="F62" s="241">
        <v>779880.93</v>
      </c>
      <c r="G62" s="241">
        <v>681244.44</v>
      </c>
      <c r="H62" s="241">
        <f t="shared" si="2"/>
        <v>30932</v>
      </c>
    </row>
    <row r="63" spans="2:8" s="220" customFormat="1" ht="16.5">
      <c r="B63" s="242" t="s">
        <v>404</v>
      </c>
      <c r="C63" s="241">
        <v>874087</v>
      </c>
      <c r="D63" s="241">
        <v>-100149.8</v>
      </c>
      <c r="E63" s="241">
        <f t="shared" si="1"/>
        <v>773937.2</v>
      </c>
      <c r="F63" s="241">
        <v>743005.2</v>
      </c>
      <c r="G63" s="241">
        <v>681726.4</v>
      </c>
      <c r="H63" s="241">
        <f t="shared" si="2"/>
        <v>30932</v>
      </c>
    </row>
    <row r="64" spans="2:8" s="220" customFormat="1" ht="16.5">
      <c r="B64" s="242" t="s">
        <v>403</v>
      </c>
      <c r="C64" s="241">
        <v>874087</v>
      </c>
      <c r="D64" s="241">
        <v>-88406.38</v>
      </c>
      <c r="E64" s="241">
        <f t="shared" si="1"/>
        <v>785680.62</v>
      </c>
      <c r="F64" s="241">
        <v>754748.62</v>
      </c>
      <c r="G64" s="241">
        <v>684650.36</v>
      </c>
      <c r="H64" s="241">
        <f t="shared" si="2"/>
        <v>30932</v>
      </c>
    </row>
    <row r="65" spans="2:8" s="220" customFormat="1" ht="16.5">
      <c r="B65" s="242" t="s">
        <v>402</v>
      </c>
      <c r="C65" s="241">
        <v>874087</v>
      </c>
      <c r="D65" s="241">
        <v>-121203.19</v>
      </c>
      <c r="E65" s="241">
        <f t="shared" si="1"/>
        <v>752883.81</v>
      </c>
      <c r="F65" s="241">
        <v>715111.81</v>
      </c>
      <c r="G65" s="241">
        <v>647968.89</v>
      </c>
      <c r="H65" s="241">
        <f t="shared" si="2"/>
        <v>37772</v>
      </c>
    </row>
    <row r="66" spans="2:8" s="220" customFormat="1" ht="16.5">
      <c r="B66" s="242" t="s">
        <v>401</v>
      </c>
      <c r="C66" s="241">
        <v>106342</v>
      </c>
      <c r="D66" s="241">
        <v>1352919.66</v>
      </c>
      <c r="E66" s="241">
        <f t="shared" si="1"/>
        <v>1459261.66</v>
      </c>
      <c r="F66" s="241">
        <v>1448723.35</v>
      </c>
      <c r="G66" s="241">
        <v>379520.63</v>
      </c>
      <c r="H66" s="241">
        <f t="shared" si="2"/>
        <v>10538.309999999823</v>
      </c>
    </row>
    <row r="67" spans="2:8" s="220" customFormat="1" ht="16.5">
      <c r="B67" s="242" t="s">
        <v>400</v>
      </c>
      <c r="C67" s="241">
        <v>987590.55</v>
      </c>
      <c r="D67" s="241">
        <v>-3666.91</v>
      </c>
      <c r="E67" s="241">
        <f t="shared" si="1"/>
        <v>983923.64</v>
      </c>
      <c r="F67" s="241">
        <v>979876.24</v>
      </c>
      <c r="G67" s="241">
        <v>969576.53</v>
      </c>
      <c r="H67" s="241">
        <f t="shared" si="2"/>
        <v>4047.4000000000233</v>
      </c>
    </row>
    <row r="68" spans="2:8" s="220" customFormat="1" ht="16.5">
      <c r="B68" s="242" t="s">
        <v>399</v>
      </c>
      <c r="C68" s="241">
        <v>1992699.11</v>
      </c>
      <c r="D68" s="241">
        <v>-582649.07</v>
      </c>
      <c r="E68" s="241">
        <f t="shared" si="1"/>
        <v>1410050.04</v>
      </c>
      <c r="F68" s="241">
        <v>1312290.47</v>
      </c>
      <c r="G68" s="241">
        <v>1312290.47</v>
      </c>
      <c r="H68" s="241">
        <f t="shared" si="2"/>
        <v>97759.57000000007</v>
      </c>
    </row>
    <row r="69" spans="2:8" s="220" customFormat="1" ht="16.5">
      <c r="B69" s="242" t="s">
        <v>398</v>
      </c>
      <c r="C69" s="241">
        <v>0</v>
      </c>
      <c r="D69" s="241">
        <v>0</v>
      </c>
      <c r="E69" s="241">
        <f t="shared" si="1"/>
        <v>0</v>
      </c>
      <c r="F69" s="241">
        <v>0</v>
      </c>
      <c r="G69" s="241">
        <v>0</v>
      </c>
      <c r="H69" s="241">
        <f t="shared" si="2"/>
        <v>0</v>
      </c>
    </row>
    <row r="70" spans="2:8" s="220" customFormat="1" ht="16.5">
      <c r="B70" s="242" t="s">
        <v>397</v>
      </c>
      <c r="C70" s="241">
        <v>0</v>
      </c>
      <c r="D70" s="241">
        <v>0</v>
      </c>
      <c r="E70" s="241">
        <f t="shared" si="1"/>
        <v>0</v>
      </c>
      <c r="F70" s="241">
        <v>0</v>
      </c>
      <c r="G70" s="241">
        <v>0</v>
      </c>
      <c r="H70" s="241">
        <f t="shared" si="2"/>
        <v>0</v>
      </c>
    </row>
    <row r="71" spans="2:8" s="220" customFormat="1" ht="16.5">
      <c r="B71" s="242" t="s">
        <v>396</v>
      </c>
      <c r="C71" s="241">
        <v>6097418.52</v>
      </c>
      <c r="D71" s="241">
        <v>-1134605.86</v>
      </c>
      <c r="E71" s="241">
        <f t="shared" si="1"/>
        <v>4962812.659999999</v>
      </c>
      <c r="F71" s="241">
        <v>4566241.77</v>
      </c>
      <c r="G71" s="241">
        <v>3658624.93</v>
      </c>
      <c r="H71" s="241">
        <f t="shared" si="2"/>
        <v>396570.88999999966</v>
      </c>
    </row>
    <row r="72" spans="2:8" s="220" customFormat="1" ht="16.5">
      <c r="B72" s="242" t="s">
        <v>395</v>
      </c>
      <c r="C72" s="241">
        <v>15000</v>
      </c>
      <c r="D72" s="241">
        <v>100272.14</v>
      </c>
      <c r="E72" s="241">
        <f t="shared" si="1"/>
        <v>115272.14</v>
      </c>
      <c r="F72" s="241">
        <v>109962.14</v>
      </c>
      <c r="G72" s="241">
        <v>109962.14</v>
      </c>
      <c r="H72" s="241">
        <f t="shared" si="2"/>
        <v>5310</v>
      </c>
    </row>
    <row r="73" spans="2:8" s="220" customFormat="1" ht="16.5">
      <c r="B73" s="242" t="s">
        <v>394</v>
      </c>
      <c r="C73" s="241">
        <v>75236.95</v>
      </c>
      <c r="D73" s="241">
        <v>-67834.21</v>
      </c>
      <c r="E73" s="241">
        <f t="shared" si="1"/>
        <v>7402.739999999991</v>
      </c>
      <c r="F73" s="241">
        <v>7402.74</v>
      </c>
      <c r="G73" s="241">
        <v>7402.74</v>
      </c>
      <c r="H73" s="241">
        <f t="shared" si="2"/>
        <v>-9.094947017729282E-12</v>
      </c>
    </row>
    <row r="74" spans="2:8" s="220" customFormat="1" ht="16.5">
      <c r="B74" s="242" t="s">
        <v>393</v>
      </c>
      <c r="C74" s="241">
        <v>0</v>
      </c>
      <c r="D74" s="241">
        <v>0</v>
      </c>
      <c r="E74" s="241">
        <f aca="true" t="shared" si="3" ref="E74:E82">C74+D74</f>
        <v>0</v>
      </c>
      <c r="F74" s="241">
        <v>0</v>
      </c>
      <c r="G74" s="241">
        <v>0</v>
      </c>
      <c r="H74" s="241">
        <f aca="true" t="shared" si="4" ref="H74:H82">E74-F74</f>
        <v>0</v>
      </c>
    </row>
    <row r="75" spans="2:8" s="220" customFormat="1" ht="16.5">
      <c r="B75" s="242" t="s">
        <v>511</v>
      </c>
      <c r="C75" s="241">
        <v>0</v>
      </c>
      <c r="D75" s="241">
        <v>0</v>
      </c>
      <c r="E75" s="241">
        <f t="shared" si="3"/>
        <v>0</v>
      </c>
      <c r="F75" s="241">
        <v>0</v>
      </c>
      <c r="G75" s="241">
        <v>0</v>
      </c>
      <c r="H75" s="241">
        <f t="shared" si="4"/>
        <v>0</v>
      </c>
    </row>
    <row r="76" spans="2:8" s="220" customFormat="1" ht="33">
      <c r="B76" s="242" t="s">
        <v>512</v>
      </c>
      <c r="C76" s="241">
        <v>0</v>
      </c>
      <c r="D76" s="241">
        <v>0</v>
      </c>
      <c r="E76" s="241">
        <f t="shared" si="3"/>
        <v>0</v>
      </c>
      <c r="F76" s="241">
        <v>0</v>
      </c>
      <c r="G76" s="241">
        <v>0</v>
      </c>
      <c r="H76" s="241">
        <f t="shared" si="4"/>
        <v>0</v>
      </c>
    </row>
    <row r="77" spans="2:8" s="220" customFormat="1" ht="33">
      <c r="B77" s="242" t="s">
        <v>513</v>
      </c>
      <c r="C77" s="241">
        <v>0</v>
      </c>
      <c r="D77" s="241">
        <v>0</v>
      </c>
      <c r="E77" s="241">
        <f t="shared" si="3"/>
        <v>0</v>
      </c>
      <c r="F77" s="241">
        <v>0</v>
      </c>
      <c r="G77" s="241">
        <v>0</v>
      </c>
      <c r="H77" s="241">
        <f t="shared" si="4"/>
        <v>0</v>
      </c>
    </row>
    <row r="78" spans="2:8" s="220" customFormat="1" ht="16.5">
      <c r="B78" s="242" t="s">
        <v>514</v>
      </c>
      <c r="C78" s="241">
        <v>0</v>
      </c>
      <c r="D78" s="241">
        <v>0</v>
      </c>
      <c r="E78" s="241">
        <f t="shared" si="3"/>
        <v>0</v>
      </c>
      <c r="F78" s="241">
        <v>0</v>
      </c>
      <c r="G78" s="241">
        <v>0</v>
      </c>
      <c r="H78" s="241">
        <f t="shared" si="4"/>
        <v>0</v>
      </c>
    </row>
    <row r="79" spans="2:8" s="220" customFormat="1" ht="33">
      <c r="B79" s="242" t="s">
        <v>515</v>
      </c>
      <c r="C79" s="241">
        <v>0</v>
      </c>
      <c r="D79" s="241">
        <v>0</v>
      </c>
      <c r="E79" s="241">
        <f t="shared" si="3"/>
        <v>0</v>
      </c>
      <c r="F79" s="241">
        <v>0</v>
      </c>
      <c r="G79" s="241">
        <v>0</v>
      </c>
      <c r="H79" s="241">
        <f t="shared" si="4"/>
        <v>0</v>
      </c>
    </row>
    <row r="80" spans="2:8" s="220" customFormat="1" ht="33">
      <c r="B80" s="242" t="s">
        <v>516</v>
      </c>
      <c r="C80" s="241">
        <v>0</v>
      </c>
      <c r="D80" s="241">
        <v>0</v>
      </c>
      <c r="E80" s="241">
        <f t="shared" si="3"/>
        <v>0</v>
      </c>
      <c r="F80" s="241">
        <v>0</v>
      </c>
      <c r="G80" s="241">
        <v>0</v>
      </c>
      <c r="H80" s="241">
        <f t="shared" si="4"/>
        <v>0</v>
      </c>
    </row>
    <row r="81" spans="2:8" s="220" customFormat="1" ht="16.5">
      <c r="B81" s="242" t="s">
        <v>517</v>
      </c>
      <c r="C81" s="241">
        <v>0</v>
      </c>
      <c r="D81" s="241">
        <v>0</v>
      </c>
      <c r="E81" s="241">
        <f t="shared" si="3"/>
        <v>0</v>
      </c>
      <c r="F81" s="241">
        <v>0</v>
      </c>
      <c r="G81" s="241">
        <v>0</v>
      </c>
      <c r="H81" s="241">
        <f t="shared" si="4"/>
        <v>0</v>
      </c>
    </row>
    <row r="82" spans="2:8" s="220" customFormat="1" ht="33">
      <c r="B82" s="242" t="s">
        <v>518</v>
      </c>
      <c r="C82" s="241">
        <v>0</v>
      </c>
      <c r="D82" s="241">
        <v>0</v>
      </c>
      <c r="E82" s="241">
        <f t="shared" si="3"/>
        <v>0</v>
      </c>
      <c r="F82" s="241">
        <v>0</v>
      </c>
      <c r="G82" s="241">
        <v>0</v>
      </c>
      <c r="H82" s="241">
        <f t="shared" si="4"/>
        <v>0</v>
      </c>
    </row>
    <row r="83" spans="2:8" s="220" customFormat="1" ht="16.5">
      <c r="B83" s="242"/>
      <c r="C83" s="241"/>
      <c r="D83" s="241"/>
      <c r="E83" s="241"/>
      <c r="F83" s="241"/>
      <c r="G83" s="241"/>
      <c r="H83" s="241"/>
    </row>
    <row r="84" spans="2:8" s="220" customFormat="1" ht="16.5">
      <c r="B84" s="243" t="s">
        <v>458</v>
      </c>
      <c r="C84" s="244">
        <f aca="true" t="shared" si="5" ref="C84:H84">SUM(C85:C157)</f>
        <v>6554258966</v>
      </c>
      <c r="D84" s="244">
        <f t="shared" si="5"/>
        <v>65717634.69999993</v>
      </c>
      <c r="E84" s="244">
        <f t="shared" si="5"/>
        <v>6619976600.699998</v>
      </c>
      <c r="F84" s="244">
        <f t="shared" si="5"/>
        <v>6616810493.479997</v>
      </c>
      <c r="G84" s="244">
        <f t="shared" si="5"/>
        <v>6549507039.629997</v>
      </c>
      <c r="H84" s="244">
        <f t="shared" si="5"/>
        <v>3166107.2199996845</v>
      </c>
    </row>
    <row r="85" spans="2:8" s="220" customFormat="1" ht="16.5">
      <c r="B85" s="238" t="s">
        <v>457</v>
      </c>
      <c r="C85" s="239">
        <v>172000</v>
      </c>
      <c r="D85" s="239">
        <v>4989.01</v>
      </c>
      <c r="E85" s="239">
        <f aca="true" t="shared" si="6" ref="E85:E148">C85+D85</f>
        <v>176989.01</v>
      </c>
      <c r="F85" s="239">
        <v>176989.01</v>
      </c>
      <c r="G85" s="239">
        <v>176989.01</v>
      </c>
      <c r="H85" s="240">
        <f aca="true" t="shared" si="7" ref="H85:H148">E85-F85</f>
        <v>0</v>
      </c>
    </row>
    <row r="86" spans="2:8" s="220" customFormat="1" ht="16.5">
      <c r="B86" s="238" t="s">
        <v>456</v>
      </c>
      <c r="C86" s="239">
        <v>0</v>
      </c>
      <c r="D86" s="239">
        <v>26427.68</v>
      </c>
      <c r="E86" s="239">
        <f t="shared" si="6"/>
        <v>26427.68</v>
      </c>
      <c r="F86" s="239">
        <v>26427.68</v>
      </c>
      <c r="G86" s="239">
        <v>26427.68</v>
      </c>
      <c r="H86" s="240">
        <f t="shared" si="7"/>
        <v>0</v>
      </c>
    </row>
    <row r="87" spans="2:8" s="220" customFormat="1" ht="16.5">
      <c r="B87" s="238" t="s">
        <v>455</v>
      </c>
      <c r="C87" s="239">
        <v>0</v>
      </c>
      <c r="D87" s="239">
        <v>19207.04</v>
      </c>
      <c r="E87" s="239">
        <f t="shared" si="6"/>
        <v>19207.04</v>
      </c>
      <c r="F87" s="239">
        <v>19207.04</v>
      </c>
      <c r="G87" s="239">
        <v>19207.04</v>
      </c>
      <c r="H87" s="240">
        <f t="shared" si="7"/>
        <v>0</v>
      </c>
    </row>
    <row r="88" spans="2:8" s="220" customFormat="1" ht="16.5">
      <c r="B88" s="238" t="s">
        <v>454</v>
      </c>
      <c r="C88" s="239">
        <v>26000</v>
      </c>
      <c r="D88" s="239">
        <v>-1812.34</v>
      </c>
      <c r="E88" s="239">
        <f t="shared" si="6"/>
        <v>24187.66</v>
      </c>
      <c r="F88" s="239">
        <v>24187.66</v>
      </c>
      <c r="G88" s="239">
        <v>24187.66</v>
      </c>
      <c r="H88" s="240">
        <f t="shared" si="7"/>
        <v>0</v>
      </c>
    </row>
    <row r="89" spans="2:8" s="220" customFormat="1" ht="16.5">
      <c r="B89" s="238" t="s">
        <v>453</v>
      </c>
      <c r="C89" s="241">
        <v>27480</v>
      </c>
      <c r="D89" s="241">
        <v>-786.12</v>
      </c>
      <c r="E89" s="241">
        <f t="shared" si="6"/>
        <v>26693.88</v>
      </c>
      <c r="F89" s="241">
        <v>26693.88</v>
      </c>
      <c r="G89" s="241">
        <v>26693.88</v>
      </c>
      <c r="H89" s="240">
        <f t="shared" si="7"/>
        <v>0</v>
      </c>
    </row>
    <row r="90" spans="2:8" s="220" customFormat="1" ht="16.5">
      <c r="B90" s="238" t="s">
        <v>452</v>
      </c>
      <c r="C90" s="241">
        <v>0</v>
      </c>
      <c r="D90" s="241">
        <v>14484.28</v>
      </c>
      <c r="E90" s="241">
        <f t="shared" si="6"/>
        <v>14484.28</v>
      </c>
      <c r="F90" s="241">
        <v>14484.28</v>
      </c>
      <c r="G90" s="241">
        <v>14484.28</v>
      </c>
      <c r="H90" s="240">
        <f t="shared" si="7"/>
        <v>0</v>
      </c>
    </row>
    <row r="91" spans="2:8" s="220" customFormat="1" ht="16.5">
      <c r="B91" s="238" t="s">
        <v>451</v>
      </c>
      <c r="C91" s="241">
        <v>0</v>
      </c>
      <c r="D91" s="241">
        <v>14432.68</v>
      </c>
      <c r="E91" s="241">
        <f t="shared" si="6"/>
        <v>14432.68</v>
      </c>
      <c r="F91" s="241">
        <v>14432.68</v>
      </c>
      <c r="G91" s="241">
        <v>14432.68</v>
      </c>
      <c r="H91" s="240">
        <f t="shared" si="7"/>
        <v>0</v>
      </c>
    </row>
    <row r="92" spans="2:8" s="220" customFormat="1" ht="16.5">
      <c r="B92" s="238" t="s">
        <v>450</v>
      </c>
      <c r="C92" s="241">
        <v>33432</v>
      </c>
      <c r="D92" s="241">
        <v>-563.88</v>
      </c>
      <c r="E92" s="241">
        <f t="shared" si="6"/>
        <v>32868.12</v>
      </c>
      <c r="F92" s="241">
        <v>32868.12</v>
      </c>
      <c r="G92" s="241">
        <v>32868.12</v>
      </c>
      <c r="H92" s="240">
        <f t="shared" si="7"/>
        <v>0</v>
      </c>
    </row>
    <row r="93" spans="2:8" s="220" customFormat="1" ht="16.5">
      <c r="B93" s="242" t="s">
        <v>449</v>
      </c>
      <c r="C93" s="241">
        <v>0</v>
      </c>
      <c r="D93" s="241">
        <v>17067.98</v>
      </c>
      <c r="E93" s="241">
        <f t="shared" si="6"/>
        <v>17067.98</v>
      </c>
      <c r="F93" s="241">
        <v>17067.98</v>
      </c>
      <c r="G93" s="241">
        <v>17067.98</v>
      </c>
      <c r="H93" s="240">
        <f t="shared" si="7"/>
        <v>0</v>
      </c>
    </row>
    <row r="94" spans="2:8" s="220" customFormat="1" ht="16.5">
      <c r="B94" s="242" t="s">
        <v>448</v>
      </c>
      <c r="C94" s="241">
        <v>0</v>
      </c>
      <c r="D94" s="241">
        <v>14491.16</v>
      </c>
      <c r="E94" s="241">
        <f t="shared" si="6"/>
        <v>14491.16</v>
      </c>
      <c r="F94" s="241">
        <v>14491.16</v>
      </c>
      <c r="G94" s="241">
        <v>14491.16</v>
      </c>
      <c r="H94" s="240">
        <f t="shared" si="7"/>
        <v>0</v>
      </c>
    </row>
    <row r="95" spans="2:8" s="220" customFormat="1" ht="16.5">
      <c r="B95" s="242" t="s">
        <v>447</v>
      </c>
      <c r="C95" s="241">
        <v>0</v>
      </c>
      <c r="D95" s="241">
        <v>7337.6</v>
      </c>
      <c r="E95" s="241">
        <f t="shared" si="6"/>
        <v>7337.6</v>
      </c>
      <c r="F95" s="241">
        <v>7337.6</v>
      </c>
      <c r="G95" s="241">
        <v>7337.6</v>
      </c>
      <c r="H95" s="240">
        <f t="shared" si="7"/>
        <v>0</v>
      </c>
    </row>
    <row r="96" spans="2:8" s="220" customFormat="1" ht="16.5">
      <c r="B96" s="242" t="s">
        <v>446</v>
      </c>
      <c r="C96" s="241">
        <v>3129187</v>
      </c>
      <c r="D96" s="241">
        <v>-815827.62</v>
      </c>
      <c r="E96" s="241">
        <f t="shared" si="6"/>
        <v>2313359.38</v>
      </c>
      <c r="F96" s="241">
        <v>2313359.38</v>
      </c>
      <c r="G96" s="241">
        <v>2313359.38</v>
      </c>
      <c r="H96" s="240">
        <f t="shared" si="7"/>
        <v>0</v>
      </c>
    </row>
    <row r="97" spans="2:8" s="220" customFormat="1" ht="33">
      <c r="B97" s="242" t="s">
        <v>445</v>
      </c>
      <c r="C97" s="241">
        <v>29400</v>
      </c>
      <c r="D97" s="241">
        <v>-17372.32</v>
      </c>
      <c r="E97" s="241">
        <f t="shared" si="6"/>
        <v>12027.68</v>
      </c>
      <c r="F97" s="241">
        <v>12027.68</v>
      </c>
      <c r="G97" s="241">
        <v>12027.68</v>
      </c>
      <c r="H97" s="240">
        <f t="shared" si="7"/>
        <v>0</v>
      </c>
    </row>
    <row r="98" spans="2:8" s="220" customFormat="1" ht="16.5">
      <c r="B98" s="242" t="s">
        <v>444</v>
      </c>
      <c r="C98" s="241">
        <v>27000</v>
      </c>
      <c r="D98" s="241">
        <v>3936.88</v>
      </c>
      <c r="E98" s="241">
        <f t="shared" si="6"/>
        <v>30936.88</v>
      </c>
      <c r="F98" s="241">
        <v>30936.88</v>
      </c>
      <c r="G98" s="241">
        <v>30936.88</v>
      </c>
      <c r="H98" s="240">
        <f t="shared" si="7"/>
        <v>0</v>
      </c>
    </row>
    <row r="99" spans="2:8" s="220" customFormat="1" ht="16.5">
      <c r="B99" s="242" t="s">
        <v>443</v>
      </c>
      <c r="C99" s="241">
        <v>22600</v>
      </c>
      <c r="D99" s="241">
        <v>84268.19</v>
      </c>
      <c r="E99" s="241">
        <f t="shared" si="6"/>
        <v>106868.19</v>
      </c>
      <c r="F99" s="241">
        <v>106868.19</v>
      </c>
      <c r="G99" s="241">
        <v>103981.42</v>
      </c>
      <c r="H99" s="240">
        <f t="shared" si="7"/>
        <v>0</v>
      </c>
    </row>
    <row r="100" spans="2:8" s="220" customFormat="1" ht="16.5">
      <c r="B100" s="242" t="s">
        <v>442</v>
      </c>
      <c r="C100" s="241">
        <v>22100</v>
      </c>
      <c r="D100" s="241">
        <v>104104.75</v>
      </c>
      <c r="E100" s="241">
        <f t="shared" si="6"/>
        <v>126204.75</v>
      </c>
      <c r="F100" s="241">
        <v>126204.75</v>
      </c>
      <c r="G100" s="241">
        <v>101747.33</v>
      </c>
      <c r="H100" s="240">
        <f t="shared" si="7"/>
        <v>0</v>
      </c>
    </row>
    <row r="101" spans="2:8" s="220" customFormat="1" ht="16.5">
      <c r="B101" s="242" t="s">
        <v>441</v>
      </c>
      <c r="C101" s="241">
        <v>43542835</v>
      </c>
      <c r="D101" s="241">
        <v>2455758.55</v>
      </c>
      <c r="E101" s="241">
        <f t="shared" si="6"/>
        <v>45998593.55</v>
      </c>
      <c r="F101" s="241">
        <v>45998593.55</v>
      </c>
      <c r="G101" s="241">
        <v>41556475.55</v>
      </c>
      <c r="H101" s="240">
        <f t="shared" si="7"/>
        <v>0</v>
      </c>
    </row>
    <row r="102" spans="2:8" s="220" customFormat="1" ht="16.5">
      <c r="B102" s="242" t="s">
        <v>440</v>
      </c>
      <c r="C102" s="241">
        <v>0</v>
      </c>
      <c r="D102" s="241">
        <v>704992.13</v>
      </c>
      <c r="E102" s="241">
        <f t="shared" si="6"/>
        <v>704992.13</v>
      </c>
      <c r="F102" s="241">
        <v>704992.13</v>
      </c>
      <c r="G102" s="241">
        <v>704992.13</v>
      </c>
      <c r="H102" s="240">
        <f t="shared" si="7"/>
        <v>0</v>
      </c>
    </row>
    <row r="103" spans="2:8" s="220" customFormat="1" ht="16.5">
      <c r="B103" s="242" t="s">
        <v>439</v>
      </c>
      <c r="C103" s="241">
        <v>464508</v>
      </c>
      <c r="D103" s="241">
        <v>-153429.85</v>
      </c>
      <c r="E103" s="241">
        <f t="shared" si="6"/>
        <v>311078.15</v>
      </c>
      <c r="F103" s="241">
        <v>311078.15</v>
      </c>
      <c r="G103" s="241">
        <v>307727.75</v>
      </c>
      <c r="H103" s="240">
        <f t="shared" si="7"/>
        <v>0</v>
      </c>
    </row>
    <row r="104" spans="2:8" s="220" customFormat="1" ht="16.5">
      <c r="B104" s="242" t="s">
        <v>438</v>
      </c>
      <c r="C104" s="241">
        <v>22600</v>
      </c>
      <c r="D104" s="241">
        <v>102040.99</v>
      </c>
      <c r="E104" s="241">
        <f t="shared" si="6"/>
        <v>124640.99</v>
      </c>
      <c r="F104" s="241">
        <v>124640.99</v>
      </c>
      <c r="G104" s="241">
        <v>92139.23</v>
      </c>
      <c r="H104" s="240">
        <f t="shared" si="7"/>
        <v>0</v>
      </c>
    </row>
    <row r="105" spans="2:8" s="220" customFormat="1" ht="16.5">
      <c r="B105" s="242" t="s">
        <v>437</v>
      </c>
      <c r="C105" s="241">
        <v>49900</v>
      </c>
      <c r="D105" s="241">
        <v>-34265.88</v>
      </c>
      <c r="E105" s="241">
        <f t="shared" si="6"/>
        <v>15634.120000000003</v>
      </c>
      <c r="F105" s="241">
        <v>15634.12</v>
      </c>
      <c r="G105" s="241">
        <v>13661.93</v>
      </c>
      <c r="H105" s="240">
        <f t="shared" si="7"/>
        <v>0</v>
      </c>
    </row>
    <row r="106" spans="2:8" s="220" customFormat="1" ht="16.5">
      <c r="B106" s="242" t="s">
        <v>436</v>
      </c>
      <c r="C106" s="241">
        <v>0</v>
      </c>
      <c r="D106" s="241">
        <v>7203.44</v>
      </c>
      <c r="E106" s="241">
        <f t="shared" si="6"/>
        <v>7203.44</v>
      </c>
      <c r="F106" s="241">
        <v>7203.44</v>
      </c>
      <c r="G106" s="241">
        <v>7203.44</v>
      </c>
      <c r="H106" s="240">
        <f t="shared" si="7"/>
        <v>0</v>
      </c>
    </row>
    <row r="107" spans="2:8" s="220" customFormat="1" ht="16.5">
      <c r="B107" s="242" t="s">
        <v>435</v>
      </c>
      <c r="C107" s="241">
        <v>20000</v>
      </c>
      <c r="D107" s="241">
        <v>1709</v>
      </c>
      <c r="E107" s="241">
        <f t="shared" si="6"/>
        <v>21709</v>
      </c>
      <c r="F107" s="241">
        <v>21709</v>
      </c>
      <c r="G107" s="241">
        <v>21709</v>
      </c>
      <c r="H107" s="240">
        <f t="shared" si="7"/>
        <v>0</v>
      </c>
    </row>
    <row r="108" spans="2:8" s="220" customFormat="1" ht="16.5">
      <c r="B108" s="242" t="s">
        <v>434</v>
      </c>
      <c r="C108" s="241">
        <v>291856</v>
      </c>
      <c r="D108" s="241">
        <v>-137393.88</v>
      </c>
      <c r="E108" s="241">
        <f t="shared" si="6"/>
        <v>154462.12</v>
      </c>
      <c r="F108" s="241">
        <v>154462.12</v>
      </c>
      <c r="G108" s="241">
        <v>154462.12</v>
      </c>
      <c r="H108" s="240">
        <f t="shared" si="7"/>
        <v>0</v>
      </c>
    </row>
    <row r="109" spans="2:8" s="220" customFormat="1" ht="16.5">
      <c r="B109" s="242" t="s">
        <v>433</v>
      </c>
      <c r="C109" s="241">
        <v>386264987.14</v>
      </c>
      <c r="D109" s="241">
        <v>-17171062.77</v>
      </c>
      <c r="E109" s="241">
        <f t="shared" si="6"/>
        <v>369093924.37</v>
      </c>
      <c r="F109" s="241">
        <v>368915191.22</v>
      </c>
      <c r="G109" s="241">
        <v>367084229.85</v>
      </c>
      <c r="H109" s="240">
        <f t="shared" si="7"/>
        <v>178733.14999997616</v>
      </c>
    </row>
    <row r="110" spans="2:8" s="220" customFormat="1" ht="16.5">
      <c r="B110" s="242" t="s">
        <v>432</v>
      </c>
      <c r="C110" s="241">
        <v>993712</v>
      </c>
      <c r="D110" s="241">
        <v>-427424.33</v>
      </c>
      <c r="E110" s="241">
        <f t="shared" si="6"/>
        <v>566287.6699999999</v>
      </c>
      <c r="F110" s="241">
        <v>556287.67</v>
      </c>
      <c r="G110" s="241">
        <v>538693.27</v>
      </c>
      <c r="H110" s="240">
        <f t="shared" si="7"/>
        <v>9999.999999999884</v>
      </c>
    </row>
    <row r="111" spans="2:8" s="220" customFormat="1" ht="16.5">
      <c r="B111" s="242" t="s">
        <v>431</v>
      </c>
      <c r="C111" s="241">
        <v>5101837</v>
      </c>
      <c r="D111" s="241">
        <v>13066652.55</v>
      </c>
      <c r="E111" s="241">
        <f t="shared" si="6"/>
        <v>18168489.55</v>
      </c>
      <c r="F111" s="241">
        <v>18106224.64</v>
      </c>
      <c r="G111" s="241">
        <v>8457175.06</v>
      </c>
      <c r="H111" s="240">
        <f t="shared" si="7"/>
        <v>62264.91000000015</v>
      </c>
    </row>
    <row r="112" spans="2:8" s="220" customFormat="1" ht="16.5">
      <c r="B112" s="242" t="s">
        <v>430</v>
      </c>
      <c r="C112" s="241">
        <v>325460</v>
      </c>
      <c r="D112" s="241">
        <v>-303799.8</v>
      </c>
      <c r="E112" s="241">
        <f t="shared" si="6"/>
        <v>21660.20000000001</v>
      </c>
      <c r="F112" s="241">
        <v>21660.2</v>
      </c>
      <c r="G112" s="241">
        <v>21660.2</v>
      </c>
      <c r="H112" s="240">
        <f t="shared" si="7"/>
        <v>0</v>
      </c>
    </row>
    <row r="113" spans="2:8" s="220" customFormat="1" ht="16.5">
      <c r="B113" s="242" t="s">
        <v>429</v>
      </c>
      <c r="C113" s="241">
        <v>76500</v>
      </c>
      <c r="D113" s="241">
        <v>-49015.89</v>
      </c>
      <c r="E113" s="241">
        <f t="shared" si="6"/>
        <v>27484.11</v>
      </c>
      <c r="F113" s="241">
        <v>27484.11</v>
      </c>
      <c r="G113" s="241">
        <v>21191.17</v>
      </c>
      <c r="H113" s="240">
        <f t="shared" si="7"/>
        <v>0</v>
      </c>
    </row>
    <row r="114" spans="2:8" s="220" customFormat="1" ht="16.5">
      <c r="B114" s="242" t="s">
        <v>428</v>
      </c>
      <c r="C114" s="241">
        <v>498000</v>
      </c>
      <c r="D114" s="241">
        <v>2004095.2</v>
      </c>
      <c r="E114" s="241">
        <f t="shared" si="6"/>
        <v>2502095.2</v>
      </c>
      <c r="F114" s="241">
        <v>2465807.22</v>
      </c>
      <c r="G114" s="241">
        <v>1060271.43</v>
      </c>
      <c r="H114" s="240">
        <f t="shared" si="7"/>
        <v>36287.97999999998</v>
      </c>
    </row>
    <row r="115" spans="2:8" s="220" customFormat="1" ht="16.5">
      <c r="B115" s="242" t="s">
        <v>427</v>
      </c>
      <c r="C115" s="241">
        <v>199200</v>
      </c>
      <c r="D115" s="241">
        <v>735996266.24</v>
      </c>
      <c r="E115" s="241">
        <f t="shared" si="6"/>
        <v>736195466.24</v>
      </c>
      <c r="F115" s="241">
        <v>736195466.24</v>
      </c>
      <c r="G115" s="241">
        <v>736192095.26</v>
      </c>
      <c r="H115" s="240">
        <f t="shared" si="7"/>
        <v>0</v>
      </c>
    </row>
    <row r="116" spans="2:8" s="220" customFormat="1" ht="16.5">
      <c r="B116" s="242" t="s">
        <v>426</v>
      </c>
      <c r="C116" s="241">
        <v>131635540.09</v>
      </c>
      <c r="D116" s="241">
        <v>-131505663.53</v>
      </c>
      <c r="E116" s="241">
        <f t="shared" si="6"/>
        <v>129876.56000000238</v>
      </c>
      <c r="F116" s="241">
        <v>129876.56</v>
      </c>
      <c r="G116" s="241">
        <v>119616.1</v>
      </c>
      <c r="H116" s="240">
        <f t="shared" si="7"/>
        <v>2.3865140974521637E-09</v>
      </c>
    </row>
    <row r="117" spans="2:8" s="220" customFormat="1" ht="16.5">
      <c r="B117" s="242" t="s">
        <v>425</v>
      </c>
      <c r="C117" s="241">
        <v>34000</v>
      </c>
      <c r="D117" s="241">
        <v>-12350.84</v>
      </c>
      <c r="E117" s="241">
        <f t="shared" si="6"/>
        <v>21649.16</v>
      </c>
      <c r="F117" s="241">
        <v>21649.16</v>
      </c>
      <c r="G117" s="241">
        <v>20314.94</v>
      </c>
      <c r="H117" s="240">
        <f t="shared" si="7"/>
        <v>0</v>
      </c>
    </row>
    <row r="118" spans="2:8" s="220" customFormat="1" ht="16.5">
      <c r="B118" s="242" t="s">
        <v>424</v>
      </c>
      <c r="C118" s="241">
        <v>679952943.78</v>
      </c>
      <c r="D118" s="241">
        <v>-679932301.22</v>
      </c>
      <c r="E118" s="241">
        <f t="shared" si="6"/>
        <v>20642.55999994278</v>
      </c>
      <c r="F118" s="241">
        <v>20642.56</v>
      </c>
      <c r="G118" s="241">
        <v>17697.19</v>
      </c>
      <c r="H118" s="240">
        <f t="shared" si="7"/>
        <v>-5.722176865674555E-08</v>
      </c>
    </row>
    <row r="119" spans="2:8" s="220" customFormat="1" ht="16.5">
      <c r="B119" s="242" t="s">
        <v>423</v>
      </c>
      <c r="C119" s="241">
        <v>39000</v>
      </c>
      <c r="D119" s="241">
        <v>5341872.01</v>
      </c>
      <c r="E119" s="241">
        <f t="shared" si="6"/>
        <v>5380872.01</v>
      </c>
      <c r="F119" s="241">
        <v>5380872.01</v>
      </c>
      <c r="G119" s="241">
        <v>5370920.09</v>
      </c>
      <c r="H119" s="240">
        <f t="shared" si="7"/>
        <v>0</v>
      </c>
    </row>
    <row r="120" spans="2:8" s="220" customFormat="1" ht="16.5">
      <c r="B120" s="242" t="s">
        <v>422</v>
      </c>
      <c r="C120" s="241">
        <v>120421729.01</v>
      </c>
      <c r="D120" s="241">
        <v>-29339556.78</v>
      </c>
      <c r="E120" s="241">
        <f t="shared" si="6"/>
        <v>91082172.23</v>
      </c>
      <c r="F120" s="241">
        <v>91070396.23</v>
      </c>
      <c r="G120" s="241">
        <v>91037177.74</v>
      </c>
      <c r="H120" s="240">
        <f t="shared" si="7"/>
        <v>11776</v>
      </c>
    </row>
    <row r="121" spans="2:8" s="220" customFormat="1" ht="16.5">
      <c r="B121" s="242" t="s">
        <v>421</v>
      </c>
      <c r="C121" s="241">
        <v>3730579</v>
      </c>
      <c r="D121" s="241">
        <v>-1321940.2</v>
      </c>
      <c r="E121" s="241">
        <f t="shared" si="6"/>
        <v>2408638.8</v>
      </c>
      <c r="F121" s="241">
        <v>2408138.8</v>
      </c>
      <c r="G121" s="241">
        <v>1293644.87</v>
      </c>
      <c r="H121" s="240">
        <f t="shared" si="7"/>
        <v>500</v>
      </c>
    </row>
    <row r="122" spans="2:8" s="220" customFormat="1" ht="16.5">
      <c r="B122" s="242" t="s">
        <v>420</v>
      </c>
      <c r="C122" s="241">
        <v>3607709</v>
      </c>
      <c r="D122" s="241">
        <v>-1554222.93</v>
      </c>
      <c r="E122" s="241">
        <f t="shared" si="6"/>
        <v>2053486.07</v>
      </c>
      <c r="F122" s="241">
        <v>2011423.07</v>
      </c>
      <c r="G122" s="241">
        <v>1061789.35</v>
      </c>
      <c r="H122" s="240">
        <f t="shared" si="7"/>
        <v>42063</v>
      </c>
    </row>
    <row r="123" spans="2:8" s="220" customFormat="1" ht="16.5">
      <c r="B123" s="242" t="s">
        <v>419</v>
      </c>
      <c r="C123" s="241">
        <v>4114503</v>
      </c>
      <c r="D123" s="241">
        <v>-1922546.13</v>
      </c>
      <c r="E123" s="241">
        <f t="shared" si="6"/>
        <v>2191956.87</v>
      </c>
      <c r="F123" s="241">
        <v>2158206.87</v>
      </c>
      <c r="G123" s="241">
        <v>1121347.91</v>
      </c>
      <c r="H123" s="240">
        <f t="shared" si="7"/>
        <v>33750</v>
      </c>
    </row>
    <row r="124" spans="2:8" s="220" customFormat="1" ht="16.5">
      <c r="B124" s="242" t="s">
        <v>418</v>
      </c>
      <c r="C124" s="241">
        <v>4265363</v>
      </c>
      <c r="D124" s="241">
        <v>-2770417.7</v>
      </c>
      <c r="E124" s="241">
        <f t="shared" si="6"/>
        <v>1494945.2999999998</v>
      </c>
      <c r="F124" s="241">
        <v>1489945.3</v>
      </c>
      <c r="G124" s="241">
        <v>743113.46</v>
      </c>
      <c r="H124" s="240">
        <f t="shared" si="7"/>
        <v>4999.999999999767</v>
      </c>
    </row>
    <row r="125" spans="2:8" s="220" customFormat="1" ht="16.5">
      <c r="B125" s="242" t="s">
        <v>417</v>
      </c>
      <c r="C125" s="241">
        <v>4331307</v>
      </c>
      <c r="D125" s="241">
        <v>-3126844.69</v>
      </c>
      <c r="E125" s="241">
        <f t="shared" si="6"/>
        <v>1204462.31</v>
      </c>
      <c r="F125" s="241">
        <v>1204462.31</v>
      </c>
      <c r="G125" s="241">
        <v>618210.36</v>
      </c>
      <c r="H125" s="240">
        <f t="shared" si="7"/>
        <v>0</v>
      </c>
    </row>
    <row r="126" spans="2:8" s="220" customFormat="1" ht="16.5">
      <c r="B126" s="242" t="s">
        <v>416</v>
      </c>
      <c r="C126" s="241">
        <v>3509326</v>
      </c>
      <c r="D126" s="241">
        <v>-1820081.7</v>
      </c>
      <c r="E126" s="241">
        <f t="shared" si="6"/>
        <v>1689244.3</v>
      </c>
      <c r="F126" s="241">
        <v>1620850.95</v>
      </c>
      <c r="G126" s="241">
        <v>830717.29</v>
      </c>
      <c r="H126" s="240">
        <f t="shared" si="7"/>
        <v>68393.3500000001</v>
      </c>
    </row>
    <row r="127" spans="2:8" s="220" customFormat="1" ht="16.5">
      <c r="B127" s="242" t="s">
        <v>415</v>
      </c>
      <c r="C127" s="241">
        <v>946897772.23</v>
      </c>
      <c r="D127" s="241">
        <v>-33906977.34</v>
      </c>
      <c r="E127" s="241">
        <f t="shared" si="6"/>
        <v>912990794.89</v>
      </c>
      <c r="F127" s="241">
        <v>912990794.89</v>
      </c>
      <c r="G127" s="241">
        <v>912978110.27</v>
      </c>
      <c r="H127" s="240">
        <f t="shared" si="7"/>
        <v>0</v>
      </c>
    </row>
    <row r="128" spans="2:8" s="220" customFormat="1" ht="16.5">
      <c r="B128" s="242" t="s">
        <v>414</v>
      </c>
      <c r="C128" s="241">
        <v>476999256.71</v>
      </c>
      <c r="D128" s="241">
        <v>7881770.94</v>
      </c>
      <c r="E128" s="241">
        <f t="shared" si="6"/>
        <v>484881027.65</v>
      </c>
      <c r="F128" s="241">
        <v>484881027.65</v>
      </c>
      <c r="G128" s="241">
        <v>484852602.43</v>
      </c>
      <c r="H128" s="240">
        <f t="shared" si="7"/>
        <v>0</v>
      </c>
    </row>
    <row r="129" spans="2:8" s="220" customFormat="1" ht="16.5">
      <c r="B129" s="242" t="s">
        <v>413</v>
      </c>
      <c r="C129" s="241">
        <v>446350278.91</v>
      </c>
      <c r="D129" s="241">
        <v>16759630.87</v>
      </c>
      <c r="E129" s="241">
        <f t="shared" si="6"/>
        <v>463109909.78000003</v>
      </c>
      <c r="F129" s="241">
        <v>463109909.78</v>
      </c>
      <c r="G129" s="241">
        <v>462800552.73</v>
      </c>
      <c r="H129" s="240">
        <f t="shared" si="7"/>
        <v>0</v>
      </c>
    </row>
    <row r="130" spans="2:8" s="220" customFormat="1" ht="16.5">
      <c r="B130" s="242" t="s">
        <v>412</v>
      </c>
      <c r="C130" s="241">
        <v>962878610.5</v>
      </c>
      <c r="D130" s="241">
        <v>-83075759.47</v>
      </c>
      <c r="E130" s="241">
        <f t="shared" si="6"/>
        <v>879802851.03</v>
      </c>
      <c r="F130" s="241">
        <v>879802851.03</v>
      </c>
      <c r="G130" s="241">
        <v>879789554.12</v>
      </c>
      <c r="H130" s="240">
        <f t="shared" si="7"/>
        <v>0</v>
      </c>
    </row>
    <row r="131" spans="2:8" s="220" customFormat="1" ht="16.5">
      <c r="B131" s="242" t="s">
        <v>411</v>
      </c>
      <c r="C131" s="241">
        <v>745000</v>
      </c>
      <c r="D131" s="241">
        <v>25735613.47</v>
      </c>
      <c r="E131" s="241">
        <f t="shared" si="6"/>
        <v>26480613.47</v>
      </c>
      <c r="F131" s="241">
        <v>26473064.95</v>
      </c>
      <c r="G131" s="241">
        <v>26390755.84</v>
      </c>
      <c r="H131" s="240">
        <f t="shared" si="7"/>
        <v>7548.519999999553</v>
      </c>
    </row>
    <row r="132" spans="2:8" s="220" customFormat="1" ht="16.5">
      <c r="B132" s="242" t="s">
        <v>410</v>
      </c>
      <c r="C132" s="241">
        <v>82707842.1</v>
      </c>
      <c r="D132" s="241">
        <v>-45034132.98</v>
      </c>
      <c r="E132" s="241">
        <f t="shared" si="6"/>
        <v>37673709.12</v>
      </c>
      <c r="F132" s="241">
        <v>37643615.64</v>
      </c>
      <c r="G132" s="241">
        <v>37564145.41</v>
      </c>
      <c r="H132" s="240">
        <f t="shared" si="7"/>
        <v>30093.47999999672</v>
      </c>
    </row>
    <row r="133" spans="2:8" s="220" customFormat="1" ht="16.5">
      <c r="B133" s="242" t="s">
        <v>409</v>
      </c>
      <c r="C133" s="241">
        <v>646570</v>
      </c>
      <c r="D133" s="241">
        <v>-377247.72</v>
      </c>
      <c r="E133" s="241">
        <f t="shared" si="6"/>
        <v>269322.28</v>
      </c>
      <c r="F133" s="241">
        <v>228707.74</v>
      </c>
      <c r="G133" s="241">
        <v>187918.71</v>
      </c>
      <c r="H133" s="240">
        <f t="shared" si="7"/>
        <v>40614.54000000004</v>
      </c>
    </row>
    <row r="134" spans="2:8" s="220" customFormat="1" ht="16.5">
      <c r="B134" s="242" t="s">
        <v>408</v>
      </c>
      <c r="C134" s="241">
        <v>1960517836.27</v>
      </c>
      <c r="D134" s="241">
        <v>224988257.75</v>
      </c>
      <c r="E134" s="241">
        <f t="shared" si="6"/>
        <v>2185506094.02</v>
      </c>
      <c r="F134" s="241">
        <v>2185480851.01</v>
      </c>
      <c r="G134" s="241">
        <v>2185344853.2</v>
      </c>
      <c r="H134" s="240">
        <f t="shared" si="7"/>
        <v>25243.009999752045</v>
      </c>
    </row>
    <row r="135" spans="2:8" s="220" customFormat="1" ht="16.5">
      <c r="B135" s="242" t="s">
        <v>407</v>
      </c>
      <c r="C135" s="241">
        <v>3335292</v>
      </c>
      <c r="D135" s="241">
        <v>65379.34</v>
      </c>
      <c r="E135" s="241">
        <f t="shared" si="6"/>
        <v>3400671.34</v>
      </c>
      <c r="F135" s="241">
        <v>3389927.82</v>
      </c>
      <c r="G135" s="241">
        <v>1324000.74</v>
      </c>
      <c r="H135" s="240">
        <f t="shared" si="7"/>
        <v>10743.520000000019</v>
      </c>
    </row>
    <row r="136" spans="2:8" s="220" customFormat="1" ht="16.5">
      <c r="B136" s="242" t="s">
        <v>406</v>
      </c>
      <c r="C136" s="241">
        <v>3333115</v>
      </c>
      <c r="D136" s="241">
        <v>106384.98</v>
      </c>
      <c r="E136" s="241">
        <f t="shared" si="6"/>
        <v>3439499.98</v>
      </c>
      <c r="F136" s="241">
        <v>3439499.98</v>
      </c>
      <c r="G136" s="241">
        <v>1296578.69</v>
      </c>
      <c r="H136" s="240">
        <f t="shared" si="7"/>
        <v>0</v>
      </c>
    </row>
    <row r="137" spans="2:8" s="220" customFormat="1" ht="16.5">
      <c r="B137" s="242" t="s">
        <v>405</v>
      </c>
      <c r="C137" s="241">
        <v>3350615</v>
      </c>
      <c r="D137" s="241">
        <v>137276.93</v>
      </c>
      <c r="E137" s="241">
        <f t="shared" si="6"/>
        <v>3487891.93</v>
      </c>
      <c r="F137" s="241">
        <v>3430977.81</v>
      </c>
      <c r="G137" s="241">
        <v>1336397.65</v>
      </c>
      <c r="H137" s="240">
        <f t="shared" si="7"/>
        <v>56914.12000000011</v>
      </c>
    </row>
    <row r="138" spans="2:8" s="220" customFormat="1" ht="16.5">
      <c r="B138" s="242" t="s">
        <v>404</v>
      </c>
      <c r="C138" s="241">
        <v>3329615</v>
      </c>
      <c r="D138" s="241">
        <v>252476.53</v>
      </c>
      <c r="E138" s="241">
        <f t="shared" si="6"/>
        <v>3582091.53</v>
      </c>
      <c r="F138" s="241">
        <v>3413850.71</v>
      </c>
      <c r="G138" s="241">
        <v>1314475.04</v>
      </c>
      <c r="H138" s="240">
        <f t="shared" si="7"/>
        <v>168240.81999999983</v>
      </c>
    </row>
    <row r="139" spans="2:8" s="220" customFormat="1" ht="16.5">
      <c r="B139" s="242" t="s">
        <v>403</v>
      </c>
      <c r="C139" s="241">
        <v>3332292</v>
      </c>
      <c r="D139" s="241">
        <v>254613.7</v>
      </c>
      <c r="E139" s="241">
        <f t="shared" si="6"/>
        <v>3586905.7</v>
      </c>
      <c r="F139" s="241">
        <v>3460885.4</v>
      </c>
      <c r="G139" s="241">
        <v>1338302.52</v>
      </c>
      <c r="H139" s="240">
        <f t="shared" si="7"/>
        <v>126020.30000000028</v>
      </c>
    </row>
    <row r="140" spans="2:8" s="220" customFormat="1" ht="16.5">
      <c r="B140" s="242" t="s">
        <v>402</v>
      </c>
      <c r="C140" s="241">
        <v>3752220</v>
      </c>
      <c r="D140" s="241">
        <v>-53574.85</v>
      </c>
      <c r="E140" s="241">
        <f t="shared" si="6"/>
        <v>3698645.15</v>
      </c>
      <c r="F140" s="241">
        <v>3528237.4</v>
      </c>
      <c r="G140" s="241">
        <v>1408279.76</v>
      </c>
      <c r="H140" s="240">
        <f t="shared" si="7"/>
        <v>170407.75</v>
      </c>
    </row>
    <row r="141" spans="2:8" s="220" customFormat="1" ht="16.5">
      <c r="B141" s="242" t="s">
        <v>401</v>
      </c>
      <c r="C141" s="241">
        <v>6543475</v>
      </c>
      <c r="D141" s="241">
        <v>1095149.68</v>
      </c>
      <c r="E141" s="241">
        <f t="shared" si="6"/>
        <v>7638624.68</v>
      </c>
      <c r="F141" s="241">
        <v>7586375.21</v>
      </c>
      <c r="G141" s="241">
        <v>3847110.77</v>
      </c>
      <c r="H141" s="240">
        <f t="shared" si="7"/>
        <v>52249.46999999974</v>
      </c>
    </row>
    <row r="142" spans="2:8" s="220" customFormat="1" ht="16.5">
      <c r="B142" s="242" t="s">
        <v>400</v>
      </c>
      <c r="C142" s="241">
        <v>70267105.2</v>
      </c>
      <c r="D142" s="241">
        <v>-13290025.76</v>
      </c>
      <c r="E142" s="241">
        <f t="shared" si="6"/>
        <v>56977079.440000005</v>
      </c>
      <c r="F142" s="241">
        <v>56977079.44</v>
      </c>
      <c r="G142" s="241">
        <v>56977079.44</v>
      </c>
      <c r="H142" s="240">
        <f t="shared" si="7"/>
        <v>0</v>
      </c>
    </row>
    <row r="143" spans="2:8" s="220" customFormat="1" ht="16.5">
      <c r="B143" s="242" t="s">
        <v>399</v>
      </c>
      <c r="C143" s="241">
        <v>160502358.06</v>
      </c>
      <c r="D143" s="241">
        <v>8408812.21</v>
      </c>
      <c r="E143" s="241">
        <f t="shared" si="6"/>
        <v>168911170.27</v>
      </c>
      <c r="F143" s="241">
        <v>168909546.51</v>
      </c>
      <c r="G143" s="241">
        <v>168873591.46</v>
      </c>
      <c r="H143" s="240">
        <f t="shared" si="7"/>
        <v>1623.7600000202656</v>
      </c>
    </row>
    <row r="144" spans="2:8" s="220" customFormat="1" ht="16.5">
      <c r="B144" s="242" t="s">
        <v>398</v>
      </c>
      <c r="C144" s="241">
        <v>10000</v>
      </c>
      <c r="D144" s="241">
        <v>-423.76</v>
      </c>
      <c r="E144" s="241">
        <f t="shared" si="6"/>
        <v>9576.24</v>
      </c>
      <c r="F144" s="241">
        <v>9576.24</v>
      </c>
      <c r="G144" s="241">
        <v>9576.24</v>
      </c>
      <c r="H144" s="240">
        <f t="shared" si="7"/>
        <v>0</v>
      </c>
    </row>
    <row r="145" spans="2:8" s="220" customFormat="1" ht="16.5">
      <c r="B145" s="242" t="s">
        <v>397</v>
      </c>
      <c r="C145" s="241">
        <v>17500</v>
      </c>
      <c r="D145" s="241">
        <v>-7909.71</v>
      </c>
      <c r="E145" s="241">
        <f t="shared" si="6"/>
        <v>9590.29</v>
      </c>
      <c r="F145" s="241">
        <v>9590.29</v>
      </c>
      <c r="G145" s="241">
        <v>9590.29</v>
      </c>
      <c r="H145" s="240">
        <f t="shared" si="7"/>
        <v>0</v>
      </c>
    </row>
    <row r="146" spans="2:8" s="220" customFormat="1" ht="16.5">
      <c r="B146" s="242" t="s">
        <v>396</v>
      </c>
      <c r="C146" s="241">
        <v>21725618</v>
      </c>
      <c r="D146" s="241">
        <v>2486771.47</v>
      </c>
      <c r="E146" s="241">
        <f t="shared" si="6"/>
        <v>24212389.47</v>
      </c>
      <c r="F146" s="241">
        <v>23471482.17</v>
      </c>
      <c r="G146" s="241">
        <v>14017360.49</v>
      </c>
      <c r="H146" s="240">
        <f t="shared" si="7"/>
        <v>740907.299999997</v>
      </c>
    </row>
    <row r="147" spans="2:8" s="220" customFormat="1" ht="16.5">
      <c r="B147" s="242" t="s">
        <v>395</v>
      </c>
      <c r="C147" s="241">
        <v>34000</v>
      </c>
      <c r="D147" s="241">
        <v>-8331.52</v>
      </c>
      <c r="E147" s="241">
        <f t="shared" si="6"/>
        <v>25668.48</v>
      </c>
      <c r="F147" s="241">
        <v>25668.48</v>
      </c>
      <c r="G147" s="241">
        <v>25668.48</v>
      </c>
      <c r="H147" s="240">
        <f t="shared" si="7"/>
        <v>0</v>
      </c>
    </row>
    <row r="148" spans="2:8" s="220" customFormat="1" ht="16.5">
      <c r="B148" s="242" t="s">
        <v>394</v>
      </c>
      <c r="C148" s="241">
        <v>0</v>
      </c>
      <c r="D148" s="241">
        <v>9588.28</v>
      </c>
      <c r="E148" s="241">
        <f t="shared" si="6"/>
        <v>9588.28</v>
      </c>
      <c r="F148" s="241">
        <v>9588.28</v>
      </c>
      <c r="G148" s="241">
        <v>9588.28</v>
      </c>
      <c r="H148" s="240">
        <f t="shared" si="7"/>
        <v>0</v>
      </c>
    </row>
    <row r="149" spans="2:8" s="220" customFormat="1" ht="16.5">
      <c r="B149" s="242" t="s">
        <v>393</v>
      </c>
      <c r="C149" s="241">
        <v>0</v>
      </c>
      <c r="D149" s="241">
        <v>5607847.57</v>
      </c>
      <c r="E149" s="241">
        <f aca="true" t="shared" si="8" ref="E149:E157">C149+D149</f>
        <v>5607847.57</v>
      </c>
      <c r="F149" s="241">
        <v>5105887.67</v>
      </c>
      <c r="G149" s="241">
        <v>3962280.55</v>
      </c>
      <c r="H149" s="240">
        <f aca="true" t="shared" si="9" ref="H149:H157">E149-F149</f>
        <v>501959.9000000004</v>
      </c>
    </row>
    <row r="150" spans="2:8" s="220" customFormat="1" ht="16.5">
      <c r="B150" s="242" t="s">
        <v>511</v>
      </c>
      <c r="C150" s="241">
        <v>0</v>
      </c>
      <c r="D150" s="241">
        <v>17494714.13</v>
      </c>
      <c r="E150" s="241">
        <f t="shared" si="8"/>
        <v>17494714.13</v>
      </c>
      <c r="F150" s="241">
        <v>17494711.66</v>
      </c>
      <c r="G150" s="241">
        <v>17374712.67</v>
      </c>
      <c r="H150" s="240">
        <f t="shared" si="9"/>
        <v>2.469999998807907</v>
      </c>
    </row>
    <row r="151" spans="2:8" s="220" customFormat="1" ht="33">
      <c r="B151" s="242" t="s">
        <v>512</v>
      </c>
      <c r="C151" s="241">
        <v>0</v>
      </c>
      <c r="D151" s="241">
        <v>10037125</v>
      </c>
      <c r="E151" s="241">
        <f t="shared" si="8"/>
        <v>10037125</v>
      </c>
      <c r="F151" s="241">
        <v>9902126.26</v>
      </c>
      <c r="G151" s="241">
        <v>7471901.74</v>
      </c>
      <c r="H151" s="240">
        <f t="shared" si="9"/>
        <v>134998.74000000022</v>
      </c>
    </row>
    <row r="152" spans="2:8" s="220" customFormat="1" ht="33">
      <c r="B152" s="242" t="s">
        <v>513</v>
      </c>
      <c r="C152" s="241">
        <v>0</v>
      </c>
      <c r="D152" s="241">
        <v>11137199</v>
      </c>
      <c r="E152" s="241">
        <f t="shared" si="8"/>
        <v>11137199</v>
      </c>
      <c r="F152" s="241">
        <v>11016371.9</v>
      </c>
      <c r="G152" s="241">
        <v>11016371.9</v>
      </c>
      <c r="H152" s="240">
        <f t="shared" si="9"/>
        <v>120827.09999999963</v>
      </c>
    </row>
    <row r="153" spans="2:8" s="220" customFormat="1" ht="16.5">
      <c r="B153" s="242" t="s">
        <v>514</v>
      </c>
      <c r="C153" s="241">
        <v>0</v>
      </c>
      <c r="D153" s="241">
        <v>2144075</v>
      </c>
      <c r="E153" s="241">
        <f t="shared" si="8"/>
        <v>2144075</v>
      </c>
      <c r="F153" s="241">
        <v>2143403.07</v>
      </c>
      <c r="G153" s="241">
        <v>837048.6</v>
      </c>
      <c r="H153" s="240">
        <f t="shared" si="9"/>
        <v>671.9300000001676</v>
      </c>
    </row>
    <row r="154" spans="2:8" s="220" customFormat="1" ht="33">
      <c r="B154" s="242" t="s">
        <v>515</v>
      </c>
      <c r="C154" s="241">
        <v>0</v>
      </c>
      <c r="D154" s="241">
        <v>2046787</v>
      </c>
      <c r="E154" s="241">
        <f t="shared" si="8"/>
        <v>2046787</v>
      </c>
      <c r="F154" s="241">
        <v>2032912.01</v>
      </c>
      <c r="G154" s="241">
        <v>968787</v>
      </c>
      <c r="H154" s="240">
        <f t="shared" si="9"/>
        <v>13874.98999999999</v>
      </c>
    </row>
    <row r="155" spans="2:8" s="220" customFormat="1" ht="33">
      <c r="B155" s="242" t="s">
        <v>516</v>
      </c>
      <c r="C155" s="241">
        <v>0</v>
      </c>
      <c r="D155" s="241">
        <v>1660617</v>
      </c>
      <c r="E155" s="241">
        <f t="shared" si="8"/>
        <v>1660617</v>
      </c>
      <c r="F155" s="241">
        <v>1659325.82</v>
      </c>
      <c r="G155" s="241">
        <v>1253036.69</v>
      </c>
      <c r="H155" s="240">
        <f t="shared" si="9"/>
        <v>1291.1799999999348</v>
      </c>
    </row>
    <row r="156" spans="2:8" s="220" customFormat="1" ht="16.5">
      <c r="B156" s="242" t="s">
        <v>517</v>
      </c>
      <c r="C156" s="241">
        <v>0</v>
      </c>
      <c r="D156" s="241">
        <v>13152480</v>
      </c>
      <c r="E156" s="241">
        <f t="shared" si="8"/>
        <v>13152480</v>
      </c>
      <c r="F156" s="241">
        <v>12678904.47</v>
      </c>
      <c r="G156" s="241">
        <v>2378222.5</v>
      </c>
      <c r="H156" s="240">
        <f t="shared" si="9"/>
        <v>473575.52999999933</v>
      </c>
    </row>
    <row r="157" spans="2:8" s="220" customFormat="1" ht="33">
      <c r="B157" s="242" t="s">
        <v>518</v>
      </c>
      <c r="C157" s="241">
        <v>0</v>
      </c>
      <c r="D157" s="241">
        <v>2436790</v>
      </c>
      <c r="E157" s="241">
        <f t="shared" si="8"/>
        <v>2436790</v>
      </c>
      <c r="F157" s="241">
        <v>2397259.6</v>
      </c>
      <c r="G157" s="241">
        <v>1144108.95</v>
      </c>
      <c r="H157" s="240">
        <f t="shared" si="9"/>
        <v>39530.39999999991</v>
      </c>
    </row>
    <row r="158" spans="2:8" s="220" customFormat="1" ht="16.5">
      <c r="B158" s="242"/>
      <c r="C158" s="241"/>
      <c r="D158" s="241"/>
      <c r="E158" s="241"/>
      <c r="F158" s="241"/>
      <c r="G158" s="241"/>
      <c r="H158" s="240"/>
    </row>
    <row r="159" spans="2:8" s="220" customFormat="1" ht="16.5">
      <c r="B159" s="236" t="s">
        <v>311</v>
      </c>
      <c r="C159" s="245">
        <f aca="true" t="shared" si="10" ref="C159:H159">C9+C84</f>
        <v>6875745796</v>
      </c>
      <c r="D159" s="245">
        <f t="shared" si="10"/>
        <v>65717634.69999993</v>
      </c>
      <c r="E159" s="245">
        <f t="shared" si="10"/>
        <v>6941463430.699998</v>
      </c>
      <c r="F159" s="245">
        <f t="shared" si="10"/>
        <v>6909872159.869997</v>
      </c>
      <c r="G159" s="245">
        <f t="shared" si="10"/>
        <v>6773933187.059998</v>
      </c>
      <c r="H159" s="245">
        <f t="shared" si="10"/>
        <v>31591270.829999663</v>
      </c>
    </row>
    <row r="160" spans="2:8" s="220" customFormat="1" ht="17.25" thickBot="1">
      <c r="B160" s="246"/>
      <c r="C160" s="247"/>
      <c r="D160" s="247"/>
      <c r="E160" s="247"/>
      <c r="F160" s="247"/>
      <c r="G160" s="247"/>
      <c r="H160" s="247"/>
    </row>
    <row r="1423" spans="2:8" s="220" customFormat="1" ht="16.5">
      <c r="B1423" s="248"/>
      <c r="C1423" s="248"/>
      <c r="D1423" s="248"/>
      <c r="E1423" s="248"/>
      <c r="F1423" s="248"/>
      <c r="G1423" s="248"/>
      <c r="H1423" s="24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3" r:id="rId3"/>
  <rowBreaks count="2" manualBreakCount="2">
    <brk id="69" max="7" man="1"/>
    <brk id="173" max="7" man="1"/>
  </rowBreaks>
  <legacyDrawing r:id="rId2"/>
  <oleObjects>
    <oleObject progId="Excel.Sheet.12" shapeId="146018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7"/>
  <sheetViews>
    <sheetView zoomScaleSheetLayoutView="100" zoomScalePageLayoutView="0" workbookViewId="0" topLeftCell="A1">
      <pane ySplit="9" topLeftCell="A10" activePane="bottomLeft" state="frozen"/>
      <selection pane="topLeft" activeCell="B78" sqref="B78"/>
      <selection pane="bottomLeft" activeCell="B78" sqref="B78"/>
    </sheetView>
  </sheetViews>
  <sheetFormatPr defaultColWidth="11.00390625" defaultRowHeight="15"/>
  <cols>
    <col min="1" max="1" width="52.8515625" style="1" customWidth="1"/>
    <col min="2" max="2" width="19.8515625" style="1" customWidth="1"/>
    <col min="3" max="3" width="15.140625" style="1" customWidth="1"/>
    <col min="4" max="4" width="18.8515625" style="1" customWidth="1"/>
    <col min="5" max="5" width="18.140625" style="1" customWidth="1"/>
    <col min="6" max="6" width="17.851562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26" t="s">
        <v>120</v>
      </c>
      <c r="B2" s="127"/>
      <c r="C2" s="127"/>
      <c r="D2" s="127"/>
      <c r="E2" s="127"/>
      <c r="F2" s="127"/>
      <c r="G2" s="167"/>
    </row>
    <row r="3" spans="1:7" ht="12.75">
      <c r="A3" s="151" t="s">
        <v>392</v>
      </c>
      <c r="B3" s="152"/>
      <c r="C3" s="152"/>
      <c r="D3" s="152"/>
      <c r="E3" s="152"/>
      <c r="F3" s="152"/>
      <c r="G3" s="168"/>
    </row>
    <row r="4" spans="1:7" ht="12.75">
      <c r="A4" s="151" t="s">
        <v>495</v>
      </c>
      <c r="B4" s="152"/>
      <c r="C4" s="152"/>
      <c r="D4" s="152"/>
      <c r="E4" s="152"/>
      <c r="F4" s="152"/>
      <c r="G4" s="168"/>
    </row>
    <row r="5" spans="1:7" ht="12.75">
      <c r="A5" s="151" t="s">
        <v>520</v>
      </c>
      <c r="B5" s="152"/>
      <c r="C5" s="152"/>
      <c r="D5" s="152"/>
      <c r="E5" s="152"/>
      <c r="F5" s="152"/>
      <c r="G5" s="168"/>
    </row>
    <row r="6" spans="1:7" ht="13.5" thickBot="1">
      <c r="A6" s="154" t="s">
        <v>1</v>
      </c>
      <c r="B6" s="155"/>
      <c r="C6" s="155"/>
      <c r="D6" s="155"/>
      <c r="E6" s="155"/>
      <c r="F6" s="155"/>
      <c r="G6" s="169"/>
    </row>
    <row r="7" spans="1:7" ht="15.75" customHeight="1">
      <c r="A7" s="126" t="s">
        <v>2</v>
      </c>
      <c r="B7" s="171" t="s">
        <v>390</v>
      </c>
      <c r="C7" s="172"/>
      <c r="D7" s="172"/>
      <c r="E7" s="172"/>
      <c r="F7" s="173"/>
      <c r="G7" s="159" t="s">
        <v>389</v>
      </c>
    </row>
    <row r="8" spans="1:7" ht="15.75" customHeight="1" thickBot="1">
      <c r="A8" s="151"/>
      <c r="B8" s="132"/>
      <c r="C8" s="133"/>
      <c r="D8" s="133"/>
      <c r="E8" s="133"/>
      <c r="F8" s="134"/>
      <c r="G8" s="170"/>
    </row>
    <row r="9" spans="1:7" ht="48.75" customHeight="1" thickBot="1">
      <c r="A9" s="154"/>
      <c r="B9" s="110" t="s">
        <v>240</v>
      </c>
      <c r="C9" s="115" t="s">
        <v>388</v>
      </c>
      <c r="D9" s="115" t="s">
        <v>387</v>
      </c>
      <c r="E9" s="115" t="s">
        <v>210</v>
      </c>
      <c r="F9" s="115" t="s">
        <v>208</v>
      </c>
      <c r="G9" s="160"/>
    </row>
    <row r="10" spans="1:7" ht="12.75">
      <c r="A10" s="109"/>
      <c r="B10" s="108"/>
      <c r="C10" s="108"/>
      <c r="D10" s="108"/>
      <c r="E10" s="108"/>
      <c r="F10" s="108"/>
      <c r="G10" s="108"/>
    </row>
    <row r="11" spans="1:7" ht="12.75">
      <c r="A11" s="103" t="s">
        <v>494</v>
      </c>
      <c r="B11" s="53">
        <f aca="true" t="shared" si="0" ref="B11:G11">B12+B22+B31+B42</f>
        <v>321486830</v>
      </c>
      <c r="C11" s="53">
        <f t="shared" si="0"/>
        <v>0</v>
      </c>
      <c r="D11" s="53">
        <f t="shared" si="0"/>
        <v>321486830</v>
      </c>
      <c r="E11" s="53">
        <f t="shared" si="0"/>
        <v>293061666.39</v>
      </c>
      <c r="F11" s="53">
        <f t="shared" si="0"/>
        <v>224426147.43</v>
      </c>
      <c r="G11" s="53">
        <f t="shared" si="0"/>
        <v>28425163.610000014</v>
      </c>
    </row>
    <row r="12" spans="1:7" ht="12.75">
      <c r="A12" s="103" t="s">
        <v>492</v>
      </c>
      <c r="B12" s="53">
        <f>SUM(B13:B20)</f>
        <v>0</v>
      </c>
      <c r="C12" s="53">
        <f>SUM(C13:C20)</f>
        <v>0</v>
      </c>
      <c r="D12" s="53">
        <f>SUM(D13:D20)</f>
        <v>0</v>
      </c>
      <c r="E12" s="53">
        <f>SUM(E13:E20)</f>
        <v>0</v>
      </c>
      <c r="F12" s="53">
        <f>SUM(F13:F20)</f>
        <v>0</v>
      </c>
      <c r="G12" s="53">
        <f>D12-E12</f>
        <v>0</v>
      </c>
    </row>
    <row r="13" spans="1:7" ht="12.75">
      <c r="A13" s="105" t="s">
        <v>491</v>
      </c>
      <c r="B13" s="56"/>
      <c r="C13" s="56"/>
      <c r="D13" s="56">
        <f>B13+C13</f>
        <v>0</v>
      </c>
      <c r="E13" s="56"/>
      <c r="F13" s="56"/>
      <c r="G13" s="56">
        <f aca="true" t="shared" si="1" ref="G13:G20">D13-E13</f>
        <v>0</v>
      </c>
    </row>
    <row r="14" spans="1:7" ht="12.75">
      <c r="A14" s="105" t="s">
        <v>490</v>
      </c>
      <c r="B14" s="56"/>
      <c r="C14" s="56"/>
      <c r="D14" s="56">
        <f aca="true" t="shared" si="2" ref="D14:D20">B14+C14</f>
        <v>0</v>
      </c>
      <c r="E14" s="56"/>
      <c r="F14" s="56"/>
      <c r="G14" s="56">
        <f t="shared" si="1"/>
        <v>0</v>
      </c>
    </row>
    <row r="15" spans="1:7" ht="12.75">
      <c r="A15" s="105" t="s">
        <v>489</v>
      </c>
      <c r="B15" s="56"/>
      <c r="C15" s="56"/>
      <c r="D15" s="56">
        <f t="shared" si="2"/>
        <v>0</v>
      </c>
      <c r="E15" s="56"/>
      <c r="F15" s="56"/>
      <c r="G15" s="56">
        <f t="shared" si="1"/>
        <v>0</v>
      </c>
    </row>
    <row r="16" spans="1:7" ht="12.75">
      <c r="A16" s="105" t="s">
        <v>488</v>
      </c>
      <c r="B16" s="56"/>
      <c r="C16" s="56"/>
      <c r="D16" s="56">
        <f t="shared" si="2"/>
        <v>0</v>
      </c>
      <c r="E16" s="56"/>
      <c r="F16" s="56"/>
      <c r="G16" s="56">
        <f t="shared" si="1"/>
        <v>0</v>
      </c>
    </row>
    <row r="17" spans="1:7" ht="12.75">
      <c r="A17" s="105" t="s">
        <v>487</v>
      </c>
      <c r="B17" s="56"/>
      <c r="C17" s="56"/>
      <c r="D17" s="56">
        <f t="shared" si="2"/>
        <v>0</v>
      </c>
      <c r="E17" s="56"/>
      <c r="F17" s="56"/>
      <c r="G17" s="56">
        <f t="shared" si="1"/>
        <v>0</v>
      </c>
    </row>
    <row r="18" spans="1:7" ht="12.75">
      <c r="A18" s="105" t="s">
        <v>486</v>
      </c>
      <c r="B18" s="56"/>
      <c r="C18" s="56"/>
      <c r="D18" s="56">
        <f t="shared" si="2"/>
        <v>0</v>
      </c>
      <c r="E18" s="56"/>
      <c r="F18" s="56"/>
      <c r="G18" s="56">
        <f t="shared" si="1"/>
        <v>0</v>
      </c>
    </row>
    <row r="19" spans="1:7" ht="12.75">
      <c r="A19" s="105" t="s">
        <v>485</v>
      </c>
      <c r="B19" s="56"/>
      <c r="C19" s="56"/>
      <c r="D19" s="56">
        <f t="shared" si="2"/>
        <v>0</v>
      </c>
      <c r="E19" s="56"/>
      <c r="F19" s="56"/>
      <c r="G19" s="56">
        <f t="shared" si="1"/>
        <v>0</v>
      </c>
    </row>
    <row r="20" spans="1:7" ht="12.75">
      <c r="A20" s="105" t="s">
        <v>484</v>
      </c>
      <c r="B20" s="56"/>
      <c r="C20" s="56"/>
      <c r="D20" s="56">
        <f t="shared" si="2"/>
        <v>0</v>
      </c>
      <c r="E20" s="56"/>
      <c r="F20" s="56"/>
      <c r="G20" s="56">
        <f t="shared" si="1"/>
        <v>0</v>
      </c>
    </row>
    <row r="21" spans="1:7" ht="12.75">
      <c r="A21" s="104"/>
      <c r="B21" s="56"/>
      <c r="C21" s="56"/>
      <c r="D21" s="56"/>
      <c r="E21" s="56"/>
      <c r="F21" s="56"/>
      <c r="G21" s="56"/>
    </row>
    <row r="22" spans="1:7" ht="12.75">
      <c r="A22" s="103" t="s">
        <v>483</v>
      </c>
      <c r="B22" s="53">
        <f>SUM(B23:B29)</f>
        <v>321486830</v>
      </c>
      <c r="C22" s="53">
        <f>SUM(C23:C29)</f>
        <v>0</v>
      </c>
      <c r="D22" s="53">
        <f>SUM(D23:D29)</f>
        <v>321486830</v>
      </c>
      <c r="E22" s="53">
        <f>SUM(E23:E29)</f>
        <v>293061666.39</v>
      </c>
      <c r="F22" s="53">
        <f>SUM(F23:F29)</f>
        <v>224426147.43</v>
      </c>
      <c r="G22" s="53">
        <f aca="true" t="shared" si="3" ref="G22:G29">D22-E22</f>
        <v>28425163.610000014</v>
      </c>
    </row>
    <row r="23" spans="1:7" ht="12.75">
      <c r="A23" s="105" t="s">
        <v>482</v>
      </c>
      <c r="B23" s="56"/>
      <c r="C23" s="56"/>
      <c r="D23" s="56">
        <f>B23+C23</f>
        <v>0</v>
      </c>
      <c r="E23" s="56"/>
      <c r="F23" s="56"/>
      <c r="G23" s="56">
        <f t="shared" si="3"/>
        <v>0</v>
      </c>
    </row>
    <row r="24" spans="1:7" ht="12.75">
      <c r="A24" s="105" t="s">
        <v>481</v>
      </c>
      <c r="B24" s="56"/>
      <c r="C24" s="56"/>
      <c r="D24" s="56">
        <f aca="true" t="shared" si="4" ref="D24:D29">B24+C24</f>
        <v>0</v>
      </c>
      <c r="E24" s="56"/>
      <c r="F24" s="56"/>
      <c r="G24" s="56">
        <f t="shared" si="3"/>
        <v>0</v>
      </c>
    </row>
    <row r="25" spans="1:7" ht="12.75">
      <c r="A25" s="105" t="s">
        <v>480</v>
      </c>
      <c r="B25" s="56"/>
      <c r="C25" s="56"/>
      <c r="D25" s="56">
        <f t="shared" si="4"/>
        <v>0</v>
      </c>
      <c r="E25" s="56"/>
      <c r="F25" s="56"/>
      <c r="G25" s="56">
        <f t="shared" si="3"/>
        <v>0</v>
      </c>
    </row>
    <row r="26" spans="1:7" ht="12.75">
      <c r="A26" s="105" t="s">
        <v>479</v>
      </c>
      <c r="B26" s="56"/>
      <c r="C26" s="56"/>
      <c r="D26" s="56">
        <f t="shared" si="4"/>
        <v>0</v>
      </c>
      <c r="E26" s="56"/>
      <c r="F26" s="56"/>
      <c r="G26" s="56">
        <f t="shared" si="3"/>
        <v>0</v>
      </c>
    </row>
    <row r="27" spans="1:7" ht="12.75">
      <c r="A27" s="105" t="s">
        <v>478</v>
      </c>
      <c r="B27" s="56">
        <v>321486830</v>
      </c>
      <c r="C27" s="56">
        <v>0</v>
      </c>
      <c r="D27" s="56">
        <f t="shared" si="4"/>
        <v>321486830</v>
      </c>
      <c r="E27" s="56">
        <v>293061666.39</v>
      </c>
      <c r="F27" s="56">
        <v>224426147.43</v>
      </c>
      <c r="G27" s="56">
        <f t="shared" si="3"/>
        <v>28425163.610000014</v>
      </c>
    </row>
    <row r="28" spans="1:7" ht="12.75">
      <c r="A28" s="105" t="s">
        <v>477</v>
      </c>
      <c r="B28" s="56"/>
      <c r="C28" s="56"/>
      <c r="D28" s="56">
        <f t="shared" si="4"/>
        <v>0</v>
      </c>
      <c r="E28" s="56"/>
      <c r="F28" s="56"/>
      <c r="G28" s="56">
        <f t="shared" si="3"/>
        <v>0</v>
      </c>
    </row>
    <row r="29" spans="1:7" ht="12.75">
      <c r="A29" s="105" t="s">
        <v>476</v>
      </c>
      <c r="B29" s="56"/>
      <c r="C29" s="56"/>
      <c r="D29" s="56">
        <f t="shared" si="4"/>
        <v>0</v>
      </c>
      <c r="E29" s="56"/>
      <c r="F29" s="56"/>
      <c r="G29" s="56">
        <f t="shared" si="3"/>
        <v>0</v>
      </c>
    </row>
    <row r="30" spans="1:7" ht="12.75">
      <c r="A30" s="104"/>
      <c r="B30" s="56"/>
      <c r="C30" s="56"/>
      <c r="D30" s="56"/>
      <c r="E30" s="56"/>
      <c r="F30" s="56"/>
      <c r="G30" s="56"/>
    </row>
    <row r="31" spans="1:7" ht="12.75">
      <c r="A31" s="103" t="s">
        <v>475</v>
      </c>
      <c r="B31" s="53">
        <f>SUM(B32:B40)</f>
        <v>0</v>
      </c>
      <c r="C31" s="53">
        <f>SUM(C32:C40)</f>
        <v>0</v>
      </c>
      <c r="D31" s="53">
        <f>SUM(D32:D40)</f>
        <v>0</v>
      </c>
      <c r="E31" s="53">
        <f>SUM(E32:E40)</f>
        <v>0</v>
      </c>
      <c r="F31" s="53">
        <f>SUM(F32:F40)</f>
        <v>0</v>
      </c>
      <c r="G31" s="53">
        <f aca="true" t="shared" si="5" ref="G31:G40">D31-E31</f>
        <v>0</v>
      </c>
    </row>
    <row r="32" spans="1:7" ht="12.75">
      <c r="A32" s="105" t="s">
        <v>474</v>
      </c>
      <c r="B32" s="56"/>
      <c r="C32" s="56"/>
      <c r="D32" s="56">
        <f>B32+C32</f>
        <v>0</v>
      </c>
      <c r="E32" s="56"/>
      <c r="F32" s="56"/>
      <c r="G32" s="56">
        <f t="shared" si="5"/>
        <v>0</v>
      </c>
    </row>
    <row r="33" spans="1:7" ht="12.75">
      <c r="A33" s="105" t="s">
        <v>473</v>
      </c>
      <c r="B33" s="56"/>
      <c r="C33" s="56"/>
      <c r="D33" s="56">
        <f aca="true" t="shared" si="6" ref="D33:D40">B33+C33</f>
        <v>0</v>
      </c>
      <c r="E33" s="56"/>
      <c r="F33" s="56"/>
      <c r="G33" s="56">
        <f t="shared" si="5"/>
        <v>0</v>
      </c>
    </row>
    <row r="34" spans="1:7" ht="12.75">
      <c r="A34" s="105" t="s">
        <v>472</v>
      </c>
      <c r="B34" s="56"/>
      <c r="C34" s="56"/>
      <c r="D34" s="56">
        <f t="shared" si="6"/>
        <v>0</v>
      </c>
      <c r="E34" s="56"/>
      <c r="F34" s="56"/>
      <c r="G34" s="56">
        <f t="shared" si="5"/>
        <v>0</v>
      </c>
    </row>
    <row r="35" spans="1:7" ht="12.75">
      <c r="A35" s="105" t="s">
        <v>471</v>
      </c>
      <c r="B35" s="56"/>
      <c r="C35" s="56"/>
      <c r="D35" s="56">
        <f t="shared" si="6"/>
        <v>0</v>
      </c>
      <c r="E35" s="56"/>
      <c r="F35" s="56"/>
      <c r="G35" s="56">
        <f t="shared" si="5"/>
        <v>0</v>
      </c>
    </row>
    <row r="36" spans="1:7" ht="12.75">
      <c r="A36" s="105" t="s">
        <v>470</v>
      </c>
      <c r="B36" s="56"/>
      <c r="C36" s="56"/>
      <c r="D36" s="56">
        <f t="shared" si="6"/>
        <v>0</v>
      </c>
      <c r="E36" s="56"/>
      <c r="F36" s="56"/>
      <c r="G36" s="56">
        <f t="shared" si="5"/>
        <v>0</v>
      </c>
    </row>
    <row r="37" spans="1:7" ht="12.75">
      <c r="A37" s="105" t="s">
        <v>469</v>
      </c>
      <c r="B37" s="56"/>
      <c r="C37" s="56"/>
      <c r="D37" s="56">
        <f t="shared" si="6"/>
        <v>0</v>
      </c>
      <c r="E37" s="56"/>
      <c r="F37" s="56"/>
      <c r="G37" s="56">
        <f t="shared" si="5"/>
        <v>0</v>
      </c>
    </row>
    <row r="38" spans="1:7" ht="12.75">
      <c r="A38" s="105" t="s">
        <v>468</v>
      </c>
      <c r="B38" s="56"/>
      <c r="C38" s="56"/>
      <c r="D38" s="56">
        <f t="shared" si="6"/>
        <v>0</v>
      </c>
      <c r="E38" s="56"/>
      <c r="F38" s="56"/>
      <c r="G38" s="56">
        <f t="shared" si="5"/>
        <v>0</v>
      </c>
    </row>
    <row r="39" spans="1:7" ht="12.75">
      <c r="A39" s="105" t="s">
        <v>467</v>
      </c>
      <c r="B39" s="56"/>
      <c r="C39" s="56"/>
      <c r="D39" s="56">
        <f t="shared" si="6"/>
        <v>0</v>
      </c>
      <c r="E39" s="56"/>
      <c r="F39" s="56"/>
      <c r="G39" s="56">
        <f t="shared" si="5"/>
        <v>0</v>
      </c>
    </row>
    <row r="40" spans="1:7" ht="12.75">
      <c r="A40" s="105" t="s">
        <v>466</v>
      </c>
      <c r="B40" s="56"/>
      <c r="C40" s="56"/>
      <c r="D40" s="56">
        <f t="shared" si="6"/>
        <v>0</v>
      </c>
      <c r="E40" s="56"/>
      <c r="F40" s="56"/>
      <c r="G40" s="56">
        <f t="shared" si="5"/>
        <v>0</v>
      </c>
    </row>
    <row r="41" spans="1:7" ht="12.75">
      <c r="A41" s="104"/>
      <c r="B41" s="56"/>
      <c r="C41" s="56"/>
      <c r="D41" s="56"/>
      <c r="E41" s="56"/>
      <c r="F41" s="56"/>
      <c r="G41" s="56"/>
    </row>
    <row r="42" spans="1:7" ht="12.75">
      <c r="A42" s="103" t="s">
        <v>465</v>
      </c>
      <c r="B42" s="53">
        <f>SUM(B43:B46)</f>
        <v>0</v>
      </c>
      <c r="C42" s="53">
        <f>SUM(C43:C46)</f>
        <v>0</v>
      </c>
      <c r="D42" s="53">
        <f>SUM(D43:D46)</f>
        <v>0</v>
      </c>
      <c r="E42" s="53">
        <f>SUM(E43:E46)</f>
        <v>0</v>
      </c>
      <c r="F42" s="53">
        <f>SUM(F43:F46)</f>
        <v>0</v>
      </c>
      <c r="G42" s="53">
        <f>D42-E42</f>
        <v>0</v>
      </c>
    </row>
    <row r="43" spans="1:7" ht="12.75">
      <c r="A43" s="105" t="s">
        <v>464</v>
      </c>
      <c r="B43" s="56"/>
      <c r="C43" s="56"/>
      <c r="D43" s="56">
        <f>B43+C43</f>
        <v>0</v>
      </c>
      <c r="E43" s="56"/>
      <c r="F43" s="56"/>
      <c r="G43" s="56">
        <f>D43-E43</f>
        <v>0</v>
      </c>
    </row>
    <row r="44" spans="1:7" ht="25.5">
      <c r="A44" s="8" t="s">
        <v>463</v>
      </c>
      <c r="B44" s="56"/>
      <c r="C44" s="56"/>
      <c r="D44" s="56">
        <f>B44+C44</f>
        <v>0</v>
      </c>
      <c r="E44" s="56"/>
      <c r="F44" s="56"/>
      <c r="G44" s="56">
        <f>D44-E44</f>
        <v>0</v>
      </c>
    </row>
    <row r="45" spans="1:7" ht="12.75">
      <c r="A45" s="105" t="s">
        <v>462</v>
      </c>
      <c r="B45" s="56"/>
      <c r="C45" s="56"/>
      <c r="D45" s="56">
        <f>B45+C45</f>
        <v>0</v>
      </c>
      <c r="E45" s="56"/>
      <c r="F45" s="56"/>
      <c r="G45" s="56">
        <f>D45-E45</f>
        <v>0</v>
      </c>
    </row>
    <row r="46" spans="1:7" ht="12.75">
      <c r="A46" s="105" t="s">
        <v>461</v>
      </c>
      <c r="B46" s="56"/>
      <c r="C46" s="56"/>
      <c r="D46" s="56">
        <f>B46+C46</f>
        <v>0</v>
      </c>
      <c r="E46" s="56"/>
      <c r="F46" s="56"/>
      <c r="G46" s="56">
        <f>D46-E46</f>
        <v>0</v>
      </c>
    </row>
    <row r="47" spans="1:7" ht="12.75">
      <c r="A47" s="104"/>
      <c r="B47" s="56"/>
      <c r="C47" s="56"/>
      <c r="D47" s="56"/>
      <c r="E47" s="56"/>
      <c r="F47" s="56"/>
      <c r="G47" s="56"/>
    </row>
    <row r="48" spans="1:7" ht="12.75">
      <c r="A48" s="103" t="s">
        <v>493</v>
      </c>
      <c r="B48" s="53">
        <f>B49+B59+B68+B79</f>
        <v>6554258966</v>
      </c>
      <c r="C48" s="53">
        <f>C49+C59+C68+C79</f>
        <v>65717634.7</v>
      </c>
      <c r="D48" s="53">
        <f>D49+D59+D68+D79</f>
        <v>6619976600.7</v>
      </c>
      <c r="E48" s="53">
        <f>E49+E59+E68+E79</f>
        <v>6616810493.48</v>
      </c>
      <c r="F48" s="53">
        <f>F49+F59+F68+F79</f>
        <v>6549507039.63</v>
      </c>
      <c r="G48" s="53">
        <f aca="true" t="shared" si="7" ref="G48:G83">D48-E48</f>
        <v>3166107.220000267</v>
      </c>
    </row>
    <row r="49" spans="1:7" ht="12.75">
      <c r="A49" s="103" t="s">
        <v>492</v>
      </c>
      <c r="B49" s="53">
        <f>SUM(B50:B57)</f>
        <v>0</v>
      </c>
      <c r="C49" s="53">
        <f>SUM(C50:C57)</f>
        <v>0</v>
      </c>
      <c r="D49" s="53">
        <f>SUM(D50:D57)</f>
        <v>0</v>
      </c>
      <c r="E49" s="53">
        <f>SUM(E50:E57)</f>
        <v>0</v>
      </c>
      <c r="F49" s="53">
        <f>SUM(F50:F57)</f>
        <v>0</v>
      </c>
      <c r="G49" s="53">
        <f t="shared" si="7"/>
        <v>0</v>
      </c>
    </row>
    <row r="50" spans="1:7" ht="12.75">
      <c r="A50" s="105" t="s">
        <v>491</v>
      </c>
      <c r="B50" s="56"/>
      <c r="C50" s="56"/>
      <c r="D50" s="56">
        <f>B50+C50</f>
        <v>0</v>
      </c>
      <c r="E50" s="56"/>
      <c r="F50" s="56"/>
      <c r="G50" s="56">
        <f t="shared" si="7"/>
        <v>0</v>
      </c>
    </row>
    <row r="51" spans="1:7" ht="12.75">
      <c r="A51" s="105" t="s">
        <v>490</v>
      </c>
      <c r="B51" s="56"/>
      <c r="C51" s="56"/>
      <c r="D51" s="56">
        <f aca="true" t="shared" si="8" ref="D51:D57">B51+C51</f>
        <v>0</v>
      </c>
      <c r="E51" s="56"/>
      <c r="F51" s="56"/>
      <c r="G51" s="56">
        <f t="shared" si="7"/>
        <v>0</v>
      </c>
    </row>
    <row r="52" spans="1:7" ht="12.75">
      <c r="A52" s="105" t="s">
        <v>489</v>
      </c>
      <c r="B52" s="56"/>
      <c r="C52" s="56"/>
      <c r="D52" s="56">
        <f t="shared" si="8"/>
        <v>0</v>
      </c>
      <c r="E52" s="56"/>
      <c r="F52" s="56"/>
      <c r="G52" s="56">
        <f t="shared" si="7"/>
        <v>0</v>
      </c>
    </row>
    <row r="53" spans="1:7" ht="12.75">
      <c r="A53" s="105" t="s">
        <v>488</v>
      </c>
      <c r="B53" s="56"/>
      <c r="C53" s="56"/>
      <c r="D53" s="56">
        <f t="shared" si="8"/>
        <v>0</v>
      </c>
      <c r="E53" s="56"/>
      <c r="F53" s="56"/>
      <c r="G53" s="56">
        <f t="shared" si="7"/>
        <v>0</v>
      </c>
    </row>
    <row r="54" spans="1:7" ht="12.75">
      <c r="A54" s="105" t="s">
        <v>487</v>
      </c>
      <c r="B54" s="56"/>
      <c r="C54" s="56"/>
      <c r="D54" s="56">
        <f t="shared" si="8"/>
        <v>0</v>
      </c>
      <c r="E54" s="56"/>
      <c r="F54" s="56"/>
      <c r="G54" s="56">
        <f t="shared" si="7"/>
        <v>0</v>
      </c>
    </row>
    <row r="55" spans="1:7" ht="12.75">
      <c r="A55" s="105" t="s">
        <v>486</v>
      </c>
      <c r="B55" s="56"/>
      <c r="C55" s="56"/>
      <c r="D55" s="56">
        <f t="shared" si="8"/>
        <v>0</v>
      </c>
      <c r="E55" s="56"/>
      <c r="F55" s="56"/>
      <c r="G55" s="56">
        <f t="shared" si="7"/>
        <v>0</v>
      </c>
    </row>
    <row r="56" spans="1:7" ht="12.75">
      <c r="A56" s="105" t="s">
        <v>485</v>
      </c>
      <c r="B56" s="56"/>
      <c r="C56" s="56"/>
      <c r="D56" s="56">
        <f t="shared" si="8"/>
        <v>0</v>
      </c>
      <c r="E56" s="56"/>
      <c r="F56" s="56"/>
      <c r="G56" s="56">
        <f t="shared" si="7"/>
        <v>0</v>
      </c>
    </row>
    <row r="57" spans="1:7" ht="12.75">
      <c r="A57" s="105" t="s">
        <v>484</v>
      </c>
      <c r="B57" s="56"/>
      <c r="C57" s="56"/>
      <c r="D57" s="56">
        <f t="shared" si="8"/>
        <v>0</v>
      </c>
      <c r="E57" s="56"/>
      <c r="F57" s="56"/>
      <c r="G57" s="56">
        <f t="shared" si="7"/>
        <v>0</v>
      </c>
    </row>
    <row r="58" spans="1:7" ht="12.75">
      <c r="A58" s="104"/>
      <c r="B58" s="56"/>
      <c r="C58" s="56"/>
      <c r="D58" s="56"/>
      <c r="E58" s="56"/>
      <c r="F58" s="56"/>
      <c r="G58" s="56"/>
    </row>
    <row r="59" spans="1:7" ht="12.75">
      <c r="A59" s="103" t="s">
        <v>483</v>
      </c>
      <c r="B59" s="53">
        <f>SUM(B60:B66)</f>
        <v>6554258966</v>
      </c>
      <c r="C59" s="53">
        <f>SUM(C60:C66)</f>
        <v>65717634.7</v>
      </c>
      <c r="D59" s="53">
        <f>SUM(D60:D66)</f>
        <v>6619976600.7</v>
      </c>
      <c r="E59" s="53">
        <f>SUM(E60:E66)</f>
        <v>6616810493.48</v>
      </c>
      <c r="F59" s="53">
        <f>SUM(F60:F66)</f>
        <v>6549507039.63</v>
      </c>
      <c r="G59" s="53">
        <f t="shared" si="7"/>
        <v>3166107.220000267</v>
      </c>
    </row>
    <row r="60" spans="1:7" ht="12.75">
      <c r="A60" s="105" t="s">
        <v>482</v>
      </c>
      <c r="B60" s="56"/>
      <c r="C60" s="56"/>
      <c r="D60" s="56">
        <f>B60+C60</f>
        <v>0</v>
      </c>
      <c r="E60" s="56"/>
      <c r="F60" s="56"/>
      <c r="G60" s="56">
        <f t="shared" si="7"/>
        <v>0</v>
      </c>
    </row>
    <row r="61" spans="1:7" ht="12.75">
      <c r="A61" s="105" t="s">
        <v>481</v>
      </c>
      <c r="B61" s="56"/>
      <c r="C61" s="56"/>
      <c r="D61" s="56">
        <f aca="true" t="shared" si="9" ref="D61:D66">B61+C61</f>
        <v>0</v>
      </c>
      <c r="E61" s="56"/>
      <c r="F61" s="56"/>
      <c r="G61" s="56">
        <f t="shared" si="7"/>
        <v>0</v>
      </c>
    </row>
    <row r="62" spans="1:7" ht="12.75">
      <c r="A62" s="105" t="s">
        <v>480</v>
      </c>
      <c r="B62" s="56"/>
      <c r="C62" s="56"/>
      <c r="D62" s="56">
        <f t="shared" si="9"/>
        <v>0</v>
      </c>
      <c r="E62" s="56"/>
      <c r="F62" s="56"/>
      <c r="G62" s="56">
        <f t="shared" si="7"/>
        <v>0</v>
      </c>
    </row>
    <row r="63" spans="1:7" ht="12.75">
      <c r="A63" s="105" t="s">
        <v>479</v>
      </c>
      <c r="B63" s="56"/>
      <c r="C63" s="56"/>
      <c r="D63" s="56">
        <f t="shared" si="9"/>
        <v>0</v>
      </c>
      <c r="E63" s="56"/>
      <c r="F63" s="56"/>
      <c r="G63" s="56">
        <f t="shared" si="7"/>
        <v>0</v>
      </c>
    </row>
    <row r="64" spans="1:7" ht="12.75">
      <c r="A64" s="105" t="s">
        <v>478</v>
      </c>
      <c r="B64" s="56">
        <v>6554258966</v>
      </c>
      <c r="C64" s="56">
        <v>65717634.7</v>
      </c>
      <c r="D64" s="56">
        <f t="shared" si="9"/>
        <v>6619976600.7</v>
      </c>
      <c r="E64" s="56">
        <v>6616810493.48</v>
      </c>
      <c r="F64" s="56">
        <v>6549507039.63</v>
      </c>
      <c r="G64" s="56">
        <f t="shared" si="7"/>
        <v>3166107.220000267</v>
      </c>
    </row>
    <row r="65" spans="1:7" ht="12.75">
      <c r="A65" s="105" t="s">
        <v>477</v>
      </c>
      <c r="B65" s="56"/>
      <c r="C65" s="56"/>
      <c r="D65" s="56">
        <f t="shared" si="9"/>
        <v>0</v>
      </c>
      <c r="E65" s="56"/>
      <c r="F65" s="56"/>
      <c r="G65" s="56">
        <f t="shared" si="7"/>
        <v>0</v>
      </c>
    </row>
    <row r="66" spans="1:7" ht="12.75">
      <c r="A66" s="105" t="s">
        <v>476</v>
      </c>
      <c r="B66" s="56"/>
      <c r="C66" s="56"/>
      <c r="D66" s="56">
        <f t="shared" si="9"/>
        <v>0</v>
      </c>
      <c r="E66" s="56"/>
      <c r="F66" s="56"/>
      <c r="G66" s="56">
        <f t="shared" si="7"/>
        <v>0</v>
      </c>
    </row>
    <row r="67" spans="1:7" ht="12.75">
      <c r="A67" s="104"/>
      <c r="B67" s="56"/>
      <c r="C67" s="56"/>
      <c r="D67" s="56"/>
      <c r="E67" s="56"/>
      <c r="F67" s="56"/>
      <c r="G67" s="56"/>
    </row>
    <row r="68" spans="1:7" ht="12.75">
      <c r="A68" s="103" t="s">
        <v>475</v>
      </c>
      <c r="B68" s="53">
        <f>SUM(B69:B77)</f>
        <v>0</v>
      </c>
      <c r="C68" s="53">
        <f>SUM(C69:C77)</f>
        <v>0</v>
      </c>
      <c r="D68" s="53">
        <f>SUM(D69:D77)</f>
        <v>0</v>
      </c>
      <c r="E68" s="53">
        <f>SUM(E69:E77)</f>
        <v>0</v>
      </c>
      <c r="F68" s="53">
        <f>SUM(F69:F77)</f>
        <v>0</v>
      </c>
      <c r="G68" s="53">
        <f t="shared" si="7"/>
        <v>0</v>
      </c>
    </row>
    <row r="69" spans="1:7" ht="12.75">
      <c r="A69" s="105" t="s">
        <v>474</v>
      </c>
      <c r="B69" s="56"/>
      <c r="C69" s="56"/>
      <c r="D69" s="56">
        <f>B69+C69</f>
        <v>0</v>
      </c>
      <c r="E69" s="56"/>
      <c r="F69" s="56"/>
      <c r="G69" s="56">
        <f t="shared" si="7"/>
        <v>0</v>
      </c>
    </row>
    <row r="70" spans="1:7" ht="12.75">
      <c r="A70" s="105" t="s">
        <v>473</v>
      </c>
      <c r="B70" s="56"/>
      <c r="C70" s="56"/>
      <c r="D70" s="56">
        <f aca="true" t="shared" si="10" ref="D70:D77">B70+C70</f>
        <v>0</v>
      </c>
      <c r="E70" s="56"/>
      <c r="F70" s="56"/>
      <c r="G70" s="56">
        <f t="shared" si="7"/>
        <v>0</v>
      </c>
    </row>
    <row r="71" spans="1:7" ht="12.75">
      <c r="A71" s="105" t="s">
        <v>472</v>
      </c>
      <c r="B71" s="56"/>
      <c r="C71" s="56"/>
      <c r="D71" s="56">
        <f t="shared" si="10"/>
        <v>0</v>
      </c>
      <c r="E71" s="56"/>
      <c r="F71" s="56"/>
      <c r="G71" s="56">
        <f t="shared" si="7"/>
        <v>0</v>
      </c>
    </row>
    <row r="72" spans="1:7" ht="12.75">
      <c r="A72" s="105" t="s">
        <v>471</v>
      </c>
      <c r="B72" s="56"/>
      <c r="C72" s="56"/>
      <c r="D72" s="56">
        <f t="shared" si="10"/>
        <v>0</v>
      </c>
      <c r="E72" s="56"/>
      <c r="F72" s="56"/>
      <c r="G72" s="56">
        <f t="shared" si="7"/>
        <v>0</v>
      </c>
    </row>
    <row r="73" spans="1:7" ht="12.75">
      <c r="A73" s="105" t="s">
        <v>470</v>
      </c>
      <c r="B73" s="56"/>
      <c r="C73" s="56"/>
      <c r="D73" s="56">
        <f t="shared" si="10"/>
        <v>0</v>
      </c>
      <c r="E73" s="56"/>
      <c r="F73" s="56"/>
      <c r="G73" s="56">
        <f t="shared" si="7"/>
        <v>0</v>
      </c>
    </row>
    <row r="74" spans="1:7" ht="12.75">
      <c r="A74" s="105" t="s">
        <v>469</v>
      </c>
      <c r="B74" s="56"/>
      <c r="C74" s="56"/>
      <c r="D74" s="56">
        <f t="shared" si="10"/>
        <v>0</v>
      </c>
      <c r="E74" s="56"/>
      <c r="F74" s="56"/>
      <c r="G74" s="56">
        <f t="shared" si="7"/>
        <v>0</v>
      </c>
    </row>
    <row r="75" spans="1:7" ht="12.75">
      <c r="A75" s="105" t="s">
        <v>468</v>
      </c>
      <c r="B75" s="56"/>
      <c r="C75" s="56"/>
      <c r="D75" s="56">
        <f t="shared" si="10"/>
        <v>0</v>
      </c>
      <c r="E75" s="56"/>
      <c r="F75" s="56"/>
      <c r="G75" s="56">
        <f t="shared" si="7"/>
        <v>0</v>
      </c>
    </row>
    <row r="76" spans="1:7" ht="12.75">
      <c r="A76" s="105" t="s">
        <v>467</v>
      </c>
      <c r="B76" s="56"/>
      <c r="C76" s="56"/>
      <c r="D76" s="56">
        <f t="shared" si="10"/>
        <v>0</v>
      </c>
      <c r="E76" s="56"/>
      <c r="F76" s="56"/>
      <c r="G76" s="56">
        <f t="shared" si="7"/>
        <v>0</v>
      </c>
    </row>
    <row r="77" spans="1:7" ht="12.75">
      <c r="A77" s="107" t="s">
        <v>466</v>
      </c>
      <c r="B77" s="106"/>
      <c r="C77" s="106"/>
      <c r="D77" s="106">
        <f t="shared" si="10"/>
        <v>0</v>
      </c>
      <c r="E77" s="106"/>
      <c r="F77" s="106"/>
      <c r="G77" s="106">
        <f t="shared" si="7"/>
        <v>0</v>
      </c>
    </row>
    <row r="78" spans="1:7" ht="12.75">
      <c r="A78" s="104"/>
      <c r="B78" s="56"/>
      <c r="C78" s="56"/>
      <c r="D78" s="56"/>
      <c r="E78" s="56"/>
      <c r="F78" s="56"/>
      <c r="G78" s="56"/>
    </row>
    <row r="79" spans="1:7" ht="12.75">
      <c r="A79" s="103" t="s">
        <v>465</v>
      </c>
      <c r="B79" s="53">
        <f>SUM(B80:B83)</f>
        <v>0</v>
      </c>
      <c r="C79" s="53">
        <f>SUM(C80:C83)</f>
        <v>0</v>
      </c>
      <c r="D79" s="53">
        <f>SUM(D80:D83)</f>
        <v>0</v>
      </c>
      <c r="E79" s="53">
        <f>SUM(E80:E83)</f>
        <v>0</v>
      </c>
      <c r="F79" s="53">
        <f>SUM(F80:F83)</f>
        <v>0</v>
      </c>
      <c r="G79" s="53">
        <f t="shared" si="7"/>
        <v>0</v>
      </c>
    </row>
    <row r="80" spans="1:7" ht="12.75">
      <c r="A80" s="105" t="s">
        <v>464</v>
      </c>
      <c r="B80" s="56"/>
      <c r="C80" s="56"/>
      <c r="D80" s="56">
        <f>B80+C80</f>
        <v>0</v>
      </c>
      <c r="E80" s="56"/>
      <c r="F80" s="56"/>
      <c r="G80" s="56">
        <f t="shared" si="7"/>
        <v>0</v>
      </c>
    </row>
    <row r="81" spans="1:7" ht="25.5">
      <c r="A81" s="8" t="s">
        <v>463</v>
      </c>
      <c r="B81" s="56"/>
      <c r="C81" s="56"/>
      <c r="D81" s="56">
        <f>B81+C81</f>
        <v>0</v>
      </c>
      <c r="E81" s="56"/>
      <c r="F81" s="56"/>
      <c r="G81" s="56">
        <f t="shared" si="7"/>
        <v>0</v>
      </c>
    </row>
    <row r="82" spans="1:7" ht="12.75">
      <c r="A82" s="105" t="s">
        <v>462</v>
      </c>
      <c r="B82" s="56"/>
      <c r="C82" s="56"/>
      <c r="D82" s="56">
        <f>B82+C82</f>
        <v>0</v>
      </c>
      <c r="E82" s="56"/>
      <c r="F82" s="56"/>
      <c r="G82" s="56">
        <f t="shared" si="7"/>
        <v>0</v>
      </c>
    </row>
    <row r="83" spans="1:7" ht="12.75">
      <c r="A83" s="105" t="s">
        <v>461</v>
      </c>
      <c r="B83" s="56"/>
      <c r="C83" s="56"/>
      <c r="D83" s="56">
        <f>B83+C83</f>
        <v>0</v>
      </c>
      <c r="E83" s="56"/>
      <c r="F83" s="56"/>
      <c r="G83" s="56">
        <f t="shared" si="7"/>
        <v>0</v>
      </c>
    </row>
    <row r="84" spans="1:7" ht="12.75">
      <c r="A84" s="104"/>
      <c r="B84" s="56"/>
      <c r="C84" s="56"/>
      <c r="D84" s="56"/>
      <c r="E84" s="56"/>
      <c r="F84" s="56"/>
      <c r="G84" s="56"/>
    </row>
    <row r="85" spans="1:7" ht="12.75">
      <c r="A85" s="103" t="s">
        <v>311</v>
      </c>
      <c r="B85" s="53">
        <f aca="true" t="shared" si="11" ref="B85:G85">B11+B48</f>
        <v>6875745796</v>
      </c>
      <c r="C85" s="53">
        <f t="shared" si="11"/>
        <v>65717634.7</v>
      </c>
      <c r="D85" s="53">
        <f t="shared" si="11"/>
        <v>6941463430.7</v>
      </c>
      <c r="E85" s="53">
        <f t="shared" si="11"/>
        <v>6909872159.87</v>
      </c>
      <c r="F85" s="53">
        <f t="shared" si="11"/>
        <v>6773933187.06</v>
      </c>
      <c r="G85" s="53">
        <f t="shared" si="11"/>
        <v>31591270.83000028</v>
      </c>
    </row>
    <row r="86" spans="1:7" ht="12.75">
      <c r="A86" s="8"/>
      <c r="B86" s="56"/>
      <c r="C86" s="56"/>
      <c r="D86" s="56"/>
      <c r="E86" s="56"/>
      <c r="F86" s="56"/>
      <c r="G86" s="56"/>
    </row>
    <row r="87" spans="1:7" ht="12.75">
      <c r="A87" s="105"/>
      <c r="B87" s="56"/>
      <c r="C87" s="56"/>
      <c r="D87" s="56"/>
      <c r="E87" s="56"/>
      <c r="F87" s="56"/>
      <c r="G87" s="56"/>
    </row>
    <row r="88" spans="1:7" ht="12.75">
      <c r="A88" s="105"/>
      <c r="B88" s="56"/>
      <c r="C88" s="56"/>
      <c r="D88" s="56"/>
      <c r="E88" s="56"/>
      <c r="F88" s="56"/>
      <c r="G88" s="56"/>
    </row>
    <row r="89" spans="1:7" ht="12.75">
      <c r="A89" s="104"/>
      <c r="B89" s="56"/>
      <c r="C89" s="56"/>
      <c r="D89" s="56"/>
      <c r="E89" s="56"/>
      <c r="F89" s="56"/>
      <c r="G89" s="56"/>
    </row>
    <row r="90" spans="1:7" ht="12.75">
      <c r="A90" s="103"/>
      <c r="B90" s="53"/>
      <c r="C90" s="53"/>
      <c r="D90" s="53"/>
      <c r="E90" s="53"/>
      <c r="F90" s="53"/>
      <c r="G90" s="53"/>
    </row>
    <row r="91" spans="1:7" ht="12.75">
      <c r="A91" s="103"/>
      <c r="B91" s="53"/>
      <c r="C91" s="53"/>
      <c r="D91" s="53"/>
      <c r="E91" s="53"/>
      <c r="F91" s="53"/>
      <c r="G91" s="53"/>
    </row>
    <row r="92" spans="1:7" ht="13.5" thickBot="1">
      <c r="A92" s="102"/>
      <c r="B92" s="101"/>
      <c r="C92" s="101"/>
      <c r="D92" s="101"/>
      <c r="E92" s="101"/>
      <c r="F92" s="101"/>
      <c r="G92" s="101"/>
    </row>
    <row r="93" spans="1:7" ht="12.75">
      <c r="A93" s="8"/>
      <c r="B93" s="56"/>
      <c r="C93" s="56"/>
      <c r="D93" s="56"/>
      <c r="E93" s="56"/>
      <c r="F93" s="56"/>
      <c r="G93" s="56"/>
    </row>
    <row r="94" spans="1:7" ht="12.75">
      <c r="A94" s="105"/>
      <c r="B94" s="56"/>
      <c r="C94" s="56"/>
      <c r="D94" s="56"/>
      <c r="E94" s="56"/>
      <c r="F94" s="56"/>
      <c r="G94" s="56"/>
    </row>
    <row r="95" spans="1:7" ht="12.75">
      <c r="A95" s="105"/>
      <c r="B95" s="56"/>
      <c r="C95" s="56"/>
      <c r="D95" s="56"/>
      <c r="E95" s="56"/>
      <c r="F95" s="56"/>
      <c r="G95" s="56"/>
    </row>
    <row r="96" spans="1:7" ht="12.75">
      <c r="A96" s="103"/>
      <c r="B96" s="53"/>
      <c r="C96" s="53"/>
      <c r="D96" s="53"/>
      <c r="E96" s="53"/>
      <c r="F96" s="53"/>
      <c r="G96" s="53"/>
    </row>
    <row r="97" spans="1:7" ht="13.5" thickBot="1">
      <c r="A97" s="102"/>
      <c r="B97" s="101"/>
      <c r="C97" s="101"/>
      <c r="D97" s="101"/>
      <c r="E97" s="101"/>
      <c r="F97" s="101"/>
      <c r="G97" s="101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3"/>
  <rowBreaks count="1" manualBreakCount="1">
    <brk id="92" max="6" man="1"/>
  </rowBreaks>
  <legacyDrawing r:id="rId2"/>
  <oleObjects>
    <oleObject progId="Excel.Sheet.12" shapeId="147156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tabSelected="1" zoomScaleSheetLayoutView="100" zoomScalePageLayoutView="0" workbookViewId="0" topLeftCell="A1">
      <pane ySplit="8" topLeftCell="A9" activePane="bottomLeft" state="frozen"/>
      <selection pane="topLeft" activeCell="B78" sqref="B78"/>
      <selection pane="bottomLeft" activeCell="D16" sqref="D1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9.140625" style="1" bestFit="1" customWidth="1"/>
    <col min="4" max="4" width="17.57421875" style="1" bestFit="1" customWidth="1"/>
    <col min="5" max="5" width="19.140625" style="1" bestFit="1" customWidth="1"/>
    <col min="6" max="7" width="19.0039062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126" t="s">
        <v>120</v>
      </c>
      <c r="C2" s="127"/>
      <c r="D2" s="127"/>
      <c r="E2" s="127"/>
      <c r="F2" s="127"/>
      <c r="G2" s="127"/>
      <c r="H2" s="167"/>
    </row>
    <row r="3" spans="2:8" ht="12.75">
      <c r="B3" s="151" t="s">
        <v>392</v>
      </c>
      <c r="C3" s="177"/>
      <c r="D3" s="177"/>
      <c r="E3" s="177"/>
      <c r="F3" s="177"/>
      <c r="G3" s="177"/>
      <c r="H3" s="168"/>
    </row>
    <row r="4" spans="2:8" ht="12.75">
      <c r="B4" s="151" t="s">
        <v>510</v>
      </c>
      <c r="C4" s="177"/>
      <c r="D4" s="177"/>
      <c r="E4" s="177"/>
      <c r="F4" s="177"/>
      <c r="G4" s="177"/>
      <c r="H4" s="168"/>
    </row>
    <row r="5" spans="2:8" ht="12.75">
      <c r="B5" s="151" t="s">
        <v>521</v>
      </c>
      <c r="C5" s="177"/>
      <c r="D5" s="177"/>
      <c r="E5" s="177"/>
      <c r="F5" s="177"/>
      <c r="G5" s="177"/>
      <c r="H5" s="168"/>
    </row>
    <row r="6" spans="2:8" ht="13.5" thickBot="1">
      <c r="B6" s="154" t="s">
        <v>1</v>
      </c>
      <c r="C6" s="155"/>
      <c r="D6" s="155"/>
      <c r="E6" s="155"/>
      <c r="F6" s="155"/>
      <c r="G6" s="155"/>
      <c r="H6" s="169"/>
    </row>
    <row r="7" spans="2:8" ht="13.5" thickBot="1">
      <c r="B7" s="161" t="s">
        <v>2</v>
      </c>
      <c r="C7" s="174" t="s">
        <v>390</v>
      </c>
      <c r="D7" s="175"/>
      <c r="E7" s="175"/>
      <c r="F7" s="175"/>
      <c r="G7" s="176"/>
      <c r="H7" s="159" t="s">
        <v>389</v>
      </c>
    </row>
    <row r="8" spans="2:8" ht="26.25" thickBot="1">
      <c r="B8" s="162"/>
      <c r="C8" s="115" t="s">
        <v>240</v>
      </c>
      <c r="D8" s="115" t="s">
        <v>388</v>
      </c>
      <c r="E8" s="115" t="s">
        <v>387</v>
      </c>
      <c r="F8" s="115" t="s">
        <v>509</v>
      </c>
      <c r="G8" s="115" t="s">
        <v>208</v>
      </c>
      <c r="H8" s="160"/>
    </row>
    <row r="9" spans="2:9" ht="12.75">
      <c r="B9" s="116" t="s">
        <v>508</v>
      </c>
      <c r="C9" s="117">
        <v>101495737</v>
      </c>
      <c r="D9" s="117">
        <v>5782801.26</v>
      </c>
      <c r="E9" s="117">
        <f>C9+D9</f>
        <v>107278538.26</v>
      </c>
      <c r="F9" s="117">
        <v>107278538.26</v>
      </c>
      <c r="G9" s="117">
        <v>94044391.39</v>
      </c>
      <c r="H9" s="118">
        <f>F9-G9</f>
        <v>13234146.870000005</v>
      </c>
      <c r="I9" s="65"/>
    </row>
    <row r="10" spans="2:8" ht="20.25" customHeight="1">
      <c r="B10" s="119" t="s">
        <v>506</v>
      </c>
      <c r="C10" s="117"/>
      <c r="D10" s="118"/>
      <c r="E10" s="120">
        <v>0</v>
      </c>
      <c r="F10" s="118"/>
      <c r="G10" s="118"/>
      <c r="H10" s="120">
        <v>0</v>
      </c>
    </row>
    <row r="11" spans="2:8" ht="12.75">
      <c r="B11" s="119" t="s">
        <v>505</v>
      </c>
      <c r="C11" s="117"/>
      <c r="D11" s="118"/>
      <c r="E11" s="120">
        <v>0</v>
      </c>
      <c r="F11" s="118"/>
      <c r="G11" s="118"/>
      <c r="H11" s="120">
        <v>0</v>
      </c>
    </row>
    <row r="12" spans="2:8" ht="12.75">
      <c r="B12" s="119" t="s">
        <v>504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0">
        <v>0</v>
      </c>
    </row>
    <row r="13" spans="2:8" ht="12.75">
      <c r="B13" s="122" t="s">
        <v>503</v>
      </c>
      <c r="C13" s="117"/>
      <c r="D13" s="118"/>
      <c r="E13" s="120">
        <v>0</v>
      </c>
      <c r="F13" s="118"/>
      <c r="G13" s="118"/>
      <c r="H13" s="120">
        <v>0</v>
      </c>
    </row>
    <row r="14" spans="2:8" ht="12.75">
      <c r="B14" s="122" t="s">
        <v>502</v>
      </c>
      <c r="C14" s="117"/>
      <c r="D14" s="118"/>
      <c r="E14" s="120">
        <v>0</v>
      </c>
      <c r="F14" s="118"/>
      <c r="G14" s="118"/>
      <c r="H14" s="120">
        <v>0</v>
      </c>
    </row>
    <row r="15" spans="2:8" ht="12.75">
      <c r="B15" s="119" t="s">
        <v>501</v>
      </c>
      <c r="C15" s="117"/>
      <c r="D15" s="118"/>
      <c r="E15" s="120">
        <v>0</v>
      </c>
      <c r="F15" s="118"/>
      <c r="G15" s="118"/>
      <c r="H15" s="120">
        <v>0</v>
      </c>
    </row>
    <row r="16" spans="2:8" ht="25.5">
      <c r="B16" s="119" t="s">
        <v>500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0">
        <v>0</v>
      </c>
    </row>
    <row r="17" spans="2:8" ht="12.75">
      <c r="B17" s="122" t="s">
        <v>499</v>
      </c>
      <c r="C17" s="117"/>
      <c r="D17" s="118"/>
      <c r="E17" s="120">
        <v>0</v>
      </c>
      <c r="F17" s="118"/>
      <c r="G17" s="118"/>
      <c r="H17" s="120">
        <v>0</v>
      </c>
    </row>
    <row r="18" spans="2:8" ht="12.75">
      <c r="B18" s="122" t="s">
        <v>498</v>
      </c>
      <c r="C18" s="117"/>
      <c r="D18" s="118"/>
      <c r="E18" s="120">
        <v>0</v>
      </c>
      <c r="F18" s="118"/>
      <c r="G18" s="118"/>
      <c r="H18" s="120">
        <v>0</v>
      </c>
    </row>
    <row r="19" spans="2:8" ht="12.75">
      <c r="B19" s="119" t="s">
        <v>497</v>
      </c>
      <c r="C19" s="117"/>
      <c r="D19" s="118"/>
      <c r="E19" s="120">
        <v>0</v>
      </c>
      <c r="F19" s="118"/>
      <c r="G19" s="118"/>
      <c r="H19" s="120">
        <v>0</v>
      </c>
    </row>
    <row r="20" spans="2:8" ht="12.75">
      <c r="B20" s="119"/>
      <c r="C20" s="117"/>
      <c r="D20" s="118"/>
      <c r="E20" s="118"/>
      <c r="F20" s="118"/>
      <c r="G20" s="118"/>
      <c r="H20" s="120"/>
    </row>
    <row r="21" spans="2:8" ht="12.75">
      <c r="B21" s="116" t="s">
        <v>507</v>
      </c>
      <c r="C21" s="117">
        <v>6267894686</v>
      </c>
      <c r="D21" s="117">
        <v>0</v>
      </c>
      <c r="E21" s="117">
        <v>6267894686</v>
      </c>
      <c r="F21" s="117">
        <v>6267894686</v>
      </c>
      <c r="G21" s="117">
        <v>6267894686</v>
      </c>
      <c r="H21" s="118">
        <v>0</v>
      </c>
    </row>
    <row r="22" spans="2:8" ht="18.75" customHeight="1">
      <c r="B22" s="119" t="s">
        <v>506</v>
      </c>
      <c r="C22" s="117"/>
      <c r="D22" s="118"/>
      <c r="E22" s="120">
        <v>0</v>
      </c>
      <c r="F22" s="118"/>
      <c r="G22" s="118"/>
      <c r="H22" s="120">
        <v>0</v>
      </c>
    </row>
    <row r="23" spans="2:8" ht="12.75">
      <c r="B23" s="119" t="s">
        <v>505</v>
      </c>
      <c r="C23" s="117"/>
      <c r="D23" s="118"/>
      <c r="E23" s="120">
        <v>0</v>
      </c>
      <c r="F23" s="118"/>
      <c r="G23" s="118"/>
      <c r="H23" s="120">
        <v>0</v>
      </c>
    </row>
    <row r="24" spans="2:8" ht="12.75">
      <c r="B24" s="119" t="s">
        <v>504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0">
        <v>0</v>
      </c>
    </row>
    <row r="25" spans="2:8" ht="12.75">
      <c r="B25" s="122" t="s">
        <v>503</v>
      </c>
      <c r="C25" s="117"/>
      <c r="D25" s="118"/>
      <c r="E25" s="120">
        <v>0</v>
      </c>
      <c r="F25" s="118"/>
      <c r="G25" s="118"/>
      <c r="H25" s="120">
        <v>0</v>
      </c>
    </row>
    <row r="26" spans="2:8" ht="12.75">
      <c r="B26" s="122" t="s">
        <v>502</v>
      </c>
      <c r="C26" s="117"/>
      <c r="D26" s="118"/>
      <c r="E26" s="120">
        <v>0</v>
      </c>
      <c r="F26" s="118"/>
      <c r="G26" s="118"/>
      <c r="H26" s="120">
        <v>0</v>
      </c>
    </row>
    <row r="27" spans="2:8" ht="12.75">
      <c r="B27" s="119" t="s">
        <v>501</v>
      </c>
      <c r="C27" s="117"/>
      <c r="D27" s="118"/>
      <c r="E27" s="120">
        <v>0</v>
      </c>
      <c r="F27" s="118"/>
      <c r="G27" s="118"/>
      <c r="H27" s="120">
        <v>0</v>
      </c>
    </row>
    <row r="28" spans="2:8" ht="25.5">
      <c r="B28" s="119" t="s">
        <v>500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0">
        <v>0</v>
      </c>
    </row>
    <row r="29" spans="2:8" ht="12.75">
      <c r="B29" s="122" t="s">
        <v>499</v>
      </c>
      <c r="C29" s="117"/>
      <c r="D29" s="118"/>
      <c r="E29" s="120">
        <v>0</v>
      </c>
      <c r="F29" s="118"/>
      <c r="G29" s="118"/>
      <c r="H29" s="120">
        <v>0</v>
      </c>
    </row>
    <row r="30" spans="2:8" ht="12.75">
      <c r="B30" s="122" t="s">
        <v>498</v>
      </c>
      <c r="C30" s="117"/>
      <c r="D30" s="118"/>
      <c r="E30" s="120">
        <v>0</v>
      </c>
      <c r="F30" s="118"/>
      <c r="G30" s="118"/>
      <c r="H30" s="120">
        <v>0</v>
      </c>
    </row>
    <row r="31" spans="2:8" ht="12.75">
      <c r="B31" s="119" t="s">
        <v>497</v>
      </c>
      <c r="C31" s="117"/>
      <c r="D31" s="118"/>
      <c r="E31" s="120">
        <v>0</v>
      </c>
      <c r="F31" s="118"/>
      <c r="G31" s="118"/>
      <c r="H31" s="120">
        <v>0</v>
      </c>
    </row>
    <row r="32" spans="2:8" ht="12.75" customHeight="1">
      <c r="B32" s="116" t="s">
        <v>496</v>
      </c>
      <c r="C32" s="117">
        <v>6369390423</v>
      </c>
      <c r="D32" s="117">
        <f>D21+D9</f>
        <v>5782801.26</v>
      </c>
      <c r="E32" s="117">
        <f>E21+E9</f>
        <v>6375173224.26</v>
      </c>
      <c r="F32" s="117">
        <f>F21+F9</f>
        <v>6375173224.26</v>
      </c>
      <c r="G32" s="117">
        <f>G21+G9</f>
        <v>6361939077.39</v>
      </c>
      <c r="H32" s="117">
        <f>H21+H9</f>
        <v>13234146.870000005</v>
      </c>
    </row>
    <row r="33" spans="2:8" ht="13.5" thickBot="1">
      <c r="B33" s="123"/>
      <c r="C33" s="124"/>
      <c r="D33" s="125"/>
      <c r="E33" s="125"/>
      <c r="F33" s="125"/>
      <c r="G33" s="125"/>
      <c r="H33" s="125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8" r:id="rId3"/>
  <legacyDrawing r:id="rId2"/>
  <oleObjects>
    <oleObject progId="Excel.Sheet.12" shapeId="16666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2024-01-09T16:50:17Z</cp:lastPrinted>
  <dcterms:created xsi:type="dcterms:W3CDTF">2016-10-11T18:36:49Z</dcterms:created>
  <dcterms:modified xsi:type="dcterms:W3CDTF">2024-01-24T23:15:24Z</dcterms:modified>
  <cp:category/>
  <cp:version/>
  <cp:contentType/>
  <cp:contentStatus/>
</cp:coreProperties>
</file>