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6">'FORMATO 6B'!$2:$9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<sst xmlns="http://schemas.openxmlformats.org/spreadsheetml/2006/main" count="697" uniqueCount="458">
  <si>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</si>
  <si>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</si>
  <si>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</si>
  <si>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</si>
  <si>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</si>
  <si>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</si>
  <si>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</si>
  <si>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</si>
  <si>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</si>
  <si>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</si>
  <si>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</si>
  <si>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</si>
  <si>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</si>
  <si>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</si>
  <si>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</si>
  <si>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</si>
  <si>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</si>
  <si>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</si>
  <si>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</si>
  <si>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</si>
  <si>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</si>
  <si>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</si>
  <si>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</si>
  <si>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</si>
  <si>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</si>
  <si>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</si>
  <si>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</si>
  <si>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</si>
  <si>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</si>
  <si>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</si>
  <si>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</si>
  <si>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</si>
  <si>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</si>
  <si>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</si>
  <si>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</si>
  <si>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</si>
  <si>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</si>
  <si>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</si>
  <si>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</si>
  <si>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</si>
  <si>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</si>
  <si>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</si>
  <si>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</si>
  <si>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</si>
  <si>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</si>
  <si>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</si>
  <si>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</si>
  <si>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</si>
  <si>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</si>
  <si>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</si>
  <si>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</si>
  <si>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</si>
  <si>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</si>
  <si>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</si>
  <si>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</si>
  <si>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</si>
  <si>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</si>
  <si>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</si>
  <si>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</si>
  <si>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</si>
  <si>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</si>
  <si>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</si>
  <si>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</si>
  <si>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</si>
  <si>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</si>
  <si>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</si>
  <si>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</si>
  <si>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</si>
  <si>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</si>
  <si>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</si>
  <si>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</si>
  <si>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</si>
  <si>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</si>
  <si>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</si>
  <si>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</si>
  <si>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</si>
  <si>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</si>
  <si>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</si>
  <si>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</si>
  <si>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</si>
  <si>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</si>
  <si>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</si>
  <si>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</si>
  <si>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</si>
  <si>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</si>
  <si>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</si>
  <si>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</si>
  <si>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</si>
  <si>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</si>
  <si>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</si>
  <si>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</si>
  <si>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</si>
  <si>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</si>
  <si>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</si>
  <si>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</si>
  <si>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</si>
  <si>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</si>
  <si>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</si>
  <si>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</si>
  <si>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</si>
  <si>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</si>
  <si>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</si>
  <si>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</si>
  <si>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</si>
  <si>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</si>
  <si>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</si>
  <si>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</si>
  <si>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</si>
  <si>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</si>
  <si>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</si>
  <si>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</si>
  <si>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</si>
  <si>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</si>
  <si>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</si>
  <si>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</si>
  <si>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</si>
  <si>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</si>
  <si>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</si>
  <si>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</si>
  <si>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</si>
  <si>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</si>
  <si>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</si>
  <si>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</si>
  <si>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</si>
  <si>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</si>
  <si>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</si>
  <si>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</si>
  <si>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</si>
  <si>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</si>
  <si>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</si>
  <si>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</si>
  <si>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</si>
  <si>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</si>
  <si>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</si>
  <si>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</si>
  <si>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</si>
  <si>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</si>
  <si>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</si>
  <si>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</si>
  <si>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</si>
  <si>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</si>
  <si>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</si>
  <si>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</si>
  <si>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</si>
  <si>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</si>
  <si>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</si>
  <si>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</si>
  <si>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</si>
  <si>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</si>
  <si>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</si>
  <si>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</si>
  <si>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</si>
  <si>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</si>
  <si>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</si>
  <si>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</si>
  <si>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</si>
  <si>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</si>
  <si>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</si>
  <si>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</si>
  <si>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</si>
  <si>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</si>
  <si>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</si>
  <si>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</si>
  <si>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</si>
  <si>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</si>
  <si>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</si>
  <si>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</si>
  <si>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</si>
  <si>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</si>
  <si>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</si>
  <si>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</si>
  <si>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</si>
  <si>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</si>
  <si>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</si>
  <si>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</si>
  <si>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</si>
  <si>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</si>
  <si>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</si>
  <si>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</si>
  <si>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</si>
  <si>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</si>
  <si>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</si>
  <si>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</si>
  <si>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</si>
  <si>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</si>
  <si>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</si>
  <si>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</si>
  <si>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</si>
  <si>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</si>
  <si>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</si>
  <si>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</si>
  <si>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</si>
  <si>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</si>
  <si>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</si>
  <si>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</si>
  <si>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</si>
  <si>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</si>
  <si>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</si>
  <si>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</si>
  <si>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</si>
  <si>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</si>
  <si>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</si>
  <si>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</si>
  <si>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</si>
  <si>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</si>
  <si>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</si>
  <si>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</si>
  <si>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</si>
  <si>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</si>
  <si>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</si>
  <si>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</si>
  <si>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</si>
  <si>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</si>
  <si>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</si>
  <si>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</si>
  <si>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</si>
  <si>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</si>
  <si>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</si>
  <si>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</si>
  <si>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</si>
  <si>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</si>
  <si>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</si>
  <si>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</si>
  <si>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</si>
  <si>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</si>
  <si>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</si>
  <si>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</si>
  <si>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</si>
  <si>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</si>
  <si>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</si>
  <si>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</si>
  <si>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</si>
  <si>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</si>
  <si>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</si>
  <si>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</si>
  <si>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</si>
  <si>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</si>
  <si>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</si>
  <si>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</si>
  <si>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</si>
  <si>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</si>
  <si>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</si>
  <si>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</si>
  <si>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</si>
  <si>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</si>
  <si>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</si>
  <si>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</si>
  <si>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</si>
  <si>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</si>
  <si>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</si>
  <si>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</si>
  <si>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</si>
  <si>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</si>
  <si>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</si>
  <si>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</si>
  <si>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</si>
  <si>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</si>
  <si>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</si>
  <si>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</si>
  <si>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</si>
  <si>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</si>
  <si>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</si>
  <si>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</si>
  <si>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</si>
  <si>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</si>
  <si>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</si>
  <si>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</si>
  <si>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</si>
  <si>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</si>
  <si>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</si>
  <si>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</si>
  <si>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</si>
  <si>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</si>
  <si>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</si>
  <si>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</si>
  <si>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</si>
  <si>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</si>
  <si>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</si>
  <si>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</si>
  <si>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</si>
  <si>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</si>
  <si>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</si>
  <si>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</si>
  <si>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</si>
  <si>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</si>
  <si>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</si>
  <si>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</si>
  <si>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</si>
  <si>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</si>
  <si>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</si>
  <si>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</si>
  <si>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</si>
  <si>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</si>
  <si>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</si>
  <si>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</si>
  <si>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</si>
  <si>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</si>
  <si>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</si>
  <si>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</si>
  <si>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</si>
  <si>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</si>
  <si>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</si>
  <si>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</si>
  <si>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</si>
  <si>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</si>
  <si>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</si>
  <si>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</si>
  <si>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</si>
  <si>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</si>
  <si>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</si>
  <si>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</si>
  <si>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</si>
  <si>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</si>
  <si>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</si>
  <si>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</si>
  <si>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</si>
  <si>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</si>
  <si>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</si>
  <si>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</si>
  <si>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</si>
  <si>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</si>
  <si>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</si>
  <si>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</si>
  <si>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</si>
  <si>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</si>
  <si>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</si>
  <si>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</si>
  <si>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</si>
  <si>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</si>
  <si>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</si>
  <si>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</si>
  <si>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</si>
  <si>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</si>
  <si>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</si>
  <si>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</si>
  <si>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</si>
  <si>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</si>
  <si>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</si>
  <si>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</si>
  <si>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</si>
  <si>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</si>
  <si>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</si>
  <si>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</si>
  <si>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</si>
  <si>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</si>
  <si>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</si>
  <si>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</si>
  <si>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</si>
  <si>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</si>
  <si>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</si>
  <si>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</si>
  <si>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</si>
  <si>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</si>
  <si>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</si>
  <si>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</si>
  <si>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</si>
  <si>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</si>
  <si>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</si>
  <si>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</si>
  <si>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</si>
  <si>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</si>
  <si>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</si>
  <si>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</si>
  <si>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</si>
  <si>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</si>
  <si>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</si>
  <si>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</si>
  <si>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</si>
  <si>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</si>
  <si>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</si>
  <si>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</si>
  <si>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</si>
  <si>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</si>
  <si>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</si>
  <si>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</si>
  <si>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</si>
  <si>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</si>
  <si>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</si>
  <si>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</si>
  <si>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</si>
  <si>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</si>
  <si>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</si>
  <si>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</si>
  <si>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</si>
  <si>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</si>
  <si>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</si>
  <si>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</si>
  <si>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</si>
  <si>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</si>
  <si>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</si>
  <si>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</si>
  <si>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</si>
  <si>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</si>
  <si>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</si>
  <si>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</si>
  <si>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</si>
  <si>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</si>
  <si>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</si>
  <si>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</si>
  <si>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</si>
  <si>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</si>
  <si>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</si>
  <si>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</si>
  <si>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</si>
  <si>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</si>
  <si>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</si>
  <si>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</si>
  <si>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</si>
  <si>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</si>
  <si>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</si>
  <si>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</si>
  <si>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</si>
  <si>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</si>
  <si>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</si>
  <si>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</si>
  <si>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</si>
  <si>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</si>
  <si>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</si>
  <si>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</si>
  <si>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</si>
  <si>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</si>
  <si>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</si>
  <si>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</si>
  <si>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</si>
  <si>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</si>
  <si>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</si>
  <si>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</si>
  <si>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</si>
  <si>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</si>
  <si>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</si>
  <si>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</si>
  <si>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</si>
  <si>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</si>
  <si>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</si>
  <si>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</si>
  <si>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</si>
  <si>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</si>
  <si>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</si>
  <si>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</si>
  <si>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</si>
  <si>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</si>
  <si>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</si>
  <si>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</si>
  <si>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</si>
  <si>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</si>
  <si>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</si>
  <si>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</si>
  <si>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</si>
  <si>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</si>
  <si>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</si>
  <si>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</si>
  <si>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C.P. LÁZARO PÉREZ DEL RAZO.</t>
  </si>
  <si>
    <t>31 de diciembre de 2022</t>
  </si>
  <si>
    <t>Saldo al 31 de diciembre de 2022 (d)</t>
  </si>
  <si>
    <t>Del 01 de Enero al 31 de Diciembre del 2022 y del 01 de Enero  30 de Junio de 2023</t>
  </si>
  <si>
    <t>01 de Enero al 30 de Junio  2023</t>
  </si>
  <si>
    <t>DEL 01 DE ENERO AL 30 DE JUNIO DE 2023</t>
  </si>
  <si>
    <t>DEL 01 DE ENERO AL 30 DE JUNIO DEL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</si>
</sst>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164" fontId="50" fillId="0" borderId="11" xfId="0" applyNumberFormat="1" applyFont="1" applyFill="1" applyBorder="1" applyAlignment="1">
      <alignment horizontal="right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136" zoomScaleNormal="136" zoomScalePageLayoutView="0" workbookViewId="0" topLeftCell="A1">
      <pane ySplit="6" topLeftCell="A7" activePane="bottomLeft" state="frozen"/>
      <selection pane="topLeft" activeCell="C18" sqref="C18"/>
      <selection pane="bottomLeft" activeCell="C18" sqref="C1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5" t="s">
        <v>120</v>
      </c>
      <c r="C2" s="176"/>
      <c r="D2" s="176"/>
      <c r="E2" s="176"/>
      <c r="F2" s="176"/>
      <c r="G2" s="177"/>
    </row>
    <row r="3" spans="2:7" ht="12.75">
      <c r="B3" s="178" t="s">
        <v>0</v>
      </c>
      <c r="C3" s="179"/>
      <c r="D3" s="179"/>
      <c r="E3" s="179"/>
      <c r="F3" s="179"/>
      <c r="G3" s="180"/>
    </row>
    <row r="4" spans="2:7" ht="12.75">
      <c r="B4" s="178" t="s">
        <v>454</v>
      </c>
      <c r="C4" s="179"/>
      <c r="D4" s="179"/>
      <c r="E4" s="179"/>
      <c r="F4" s="179"/>
      <c r="G4" s="180"/>
    </row>
    <row r="5" spans="2:7" ht="13.5" thickBot="1">
      <c r="B5" s="181" t="s">
        <v>1</v>
      </c>
      <c r="C5" s="182"/>
      <c r="D5" s="182"/>
      <c r="E5" s="182"/>
      <c r="F5" s="182"/>
      <c r="G5" s="183"/>
    </row>
    <row r="6" spans="2:7" ht="26.25" thickBot="1">
      <c r="B6" s="3" t="s">
        <v>2</v>
      </c>
      <c r="C6" s="4">
        <v>2023</v>
      </c>
      <c r="D6" s="4" t="s">
        <v>452</v>
      </c>
      <c r="E6" s="5" t="s">
        <v>2</v>
      </c>
      <c r="F6" s="4">
        <v>2023</v>
      </c>
      <c r="G6" s="4" t="s">
        <v>452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254981</v>
      </c>
      <c r="D9" s="9">
        <f>D10+D11+D12+D13+D14+D15+D16</f>
        <v>174971</v>
      </c>
      <c r="E9" s="11" t="s">
        <v>8</v>
      </c>
      <c r="F9" s="9">
        <v>15589</v>
      </c>
      <c r="G9" s="9">
        <v>28629</v>
      </c>
      <c r="H9" s="55"/>
    </row>
    <row r="10" spans="2:7" ht="12.75">
      <c r="B10" s="12" t="s">
        <v>9</v>
      </c>
      <c r="C10" s="9">
        <v>254981</v>
      </c>
      <c r="D10" s="9">
        <v>174971</v>
      </c>
      <c r="E10" s="13" t="s">
        <v>10</v>
      </c>
      <c r="F10" s="9">
        <v>845</v>
      </c>
      <c r="G10" s="9">
        <v>845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10</v>
      </c>
      <c r="G11" s="9">
        <v>415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/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14734</v>
      </c>
      <c r="G16" s="9">
        <v>27370</v>
      </c>
    </row>
    <row r="17" spans="2:7" ht="12.75">
      <c r="B17" s="10" t="s">
        <v>23</v>
      </c>
      <c r="C17" s="9">
        <f>SUM(C18:C26)</f>
        <v>31930</v>
      </c>
      <c r="D17" s="9">
        <f>SUM(D18:D26)</f>
        <v>14731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14682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17248</v>
      </c>
      <c r="D20" s="9">
        <v>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286911</v>
      </c>
      <c r="D47" s="9">
        <f>D9+D17+D25+D31+D37+D38+D41</f>
        <v>189702</v>
      </c>
      <c r="E47" s="8" t="s">
        <v>82</v>
      </c>
      <c r="F47" s="9">
        <f>F9+F19+F23+F26+F27+F31+F38+F42</f>
        <v>15589</v>
      </c>
      <c r="G47" s="9">
        <f>G9+G19+G23+G26+G27+G31+G38+G42</f>
        <v>28629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258255.68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1066229</v>
      </c>
      <c r="D53" s="9">
        <v>1066229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15589</v>
      </c>
      <c r="G59" s="9">
        <f>G47+G57</f>
        <v>28629</v>
      </c>
    </row>
    <row r="60" spans="2:7" ht="25.5">
      <c r="B60" s="6" t="s">
        <v>102</v>
      </c>
      <c r="C60" s="9">
        <f>SUM(C50:C58)</f>
        <v>4648672.140000001</v>
      </c>
      <c r="D60" s="9">
        <f>SUM(D50:D58)</f>
        <v>4648672.140000001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4935583.140000001</v>
      </c>
      <c r="D62" s="9">
        <f>D47+D60</f>
        <v>4838374.140000001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v>4919994</v>
      </c>
      <c r="G68" s="9">
        <f>SUM(G69:G73)</f>
        <v>4809745</v>
      </c>
    </row>
    <row r="69" spans="2:7" ht="12.75">
      <c r="B69" s="10"/>
      <c r="C69" s="9"/>
      <c r="D69" s="9"/>
      <c r="E69" s="11" t="s">
        <v>110</v>
      </c>
      <c r="F69" s="9">
        <v>110249</v>
      </c>
      <c r="G69" s="9">
        <v>24522</v>
      </c>
    </row>
    <row r="70" spans="2:7" ht="12.75">
      <c r="B70" s="10"/>
      <c r="C70" s="9"/>
      <c r="D70" s="9"/>
      <c r="E70" s="11" t="s">
        <v>111</v>
      </c>
      <c r="F70" s="9">
        <v>179529</v>
      </c>
      <c r="G70" s="9">
        <v>155008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4630215</v>
      </c>
      <c r="G73" s="9">
        <v>4630215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4919994</v>
      </c>
      <c r="G79" s="9">
        <f>G63+G68+G75</f>
        <v>4809745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4935583</v>
      </c>
      <c r="G81" s="9">
        <f>G59+G79</f>
        <v>4838374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447</v>
      </c>
      <c r="E87" s="2" t="s">
        <v>451</v>
      </c>
    </row>
    <row r="88" spans="2:5" ht="25.5">
      <c r="B88" s="170" t="s">
        <v>446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4" t="s">
        <v>120</v>
      </c>
      <c r="C2" s="185"/>
      <c r="D2" s="185"/>
      <c r="E2" s="185"/>
      <c r="F2" s="185"/>
      <c r="G2" s="185"/>
      <c r="H2" s="185"/>
      <c r="I2" s="186"/>
    </row>
    <row r="3" spans="2:9" ht="13.5" thickBot="1">
      <c r="B3" s="187" t="s">
        <v>123</v>
      </c>
      <c r="C3" s="188"/>
      <c r="D3" s="188"/>
      <c r="E3" s="188"/>
      <c r="F3" s="188"/>
      <c r="G3" s="188"/>
      <c r="H3" s="188"/>
      <c r="I3" s="189"/>
    </row>
    <row r="4" spans="2:9" ht="13.5" thickBot="1">
      <c r="B4" s="187" t="s">
        <v>455</v>
      </c>
      <c r="C4" s="188"/>
      <c r="D4" s="188"/>
      <c r="E4" s="188"/>
      <c r="F4" s="188"/>
      <c r="G4" s="188"/>
      <c r="H4" s="188"/>
      <c r="I4" s="189"/>
    </row>
    <row r="5" spans="2:9" ht="13.5" thickBot="1">
      <c r="B5" s="187" t="s">
        <v>1</v>
      </c>
      <c r="C5" s="188"/>
      <c r="D5" s="188"/>
      <c r="E5" s="188"/>
      <c r="F5" s="188"/>
      <c r="G5" s="188"/>
      <c r="H5" s="188"/>
      <c r="I5" s="189"/>
    </row>
    <row r="6" spans="2:9" ht="76.5">
      <c r="B6" s="153" t="s">
        <v>124</v>
      </c>
      <c r="C6" s="153" t="s">
        <v>453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28629</v>
      </c>
      <c r="D17" s="27">
        <v>0</v>
      </c>
      <c r="E17" s="27">
        <v>0</v>
      </c>
      <c r="F17" s="27">
        <v>0</v>
      </c>
      <c r="G17" s="149">
        <v>15589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28629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15589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90" t="s">
        <v>158</v>
      </c>
      <c r="C31" s="190"/>
      <c r="D31" s="190"/>
      <c r="E31" s="190"/>
      <c r="F31" s="190"/>
      <c r="G31" s="190"/>
      <c r="H31" s="190"/>
      <c r="I31" s="190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1" t="s">
        <v>160</v>
      </c>
      <c r="C34" s="191" t="s">
        <v>161</v>
      </c>
      <c r="D34" s="191" t="s">
        <v>162</v>
      </c>
      <c r="E34" s="155" t="s">
        <v>163</v>
      </c>
      <c r="F34" s="191" t="s">
        <v>164</v>
      </c>
      <c r="G34" s="155" t="s">
        <v>165</v>
      </c>
      <c r="H34" s="35"/>
      <c r="I34" s="35"/>
    </row>
    <row r="35" spans="2:9" ht="15.75" customHeight="1" thickBot="1">
      <c r="B35" s="192"/>
      <c r="C35" s="192"/>
      <c r="D35" s="192"/>
      <c r="E35" s="156" t="s">
        <v>166</v>
      </c>
      <c r="F35" s="192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2" t="s">
        <v>447</v>
      </c>
      <c r="C43" s="2"/>
      <c r="D43" s="2"/>
      <c r="E43" s="172" t="s">
        <v>451</v>
      </c>
    </row>
    <row r="44" spans="2:5" ht="25.5">
      <c r="B44" s="170" t="s">
        <v>446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="80" zoomScaleNormal="80" zoomScalePageLayoutView="0" workbookViewId="0" topLeftCell="A1">
      <selection activeCell="C18" sqref="C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4" t="s">
        <v>120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5.75" thickBot="1">
      <c r="B3" s="187" t="s">
        <v>405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5.75" thickBot="1">
      <c r="B4" s="187" t="s">
        <v>456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5.75" thickBot="1">
      <c r="B5" s="187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2" t="s">
        <v>447</v>
      </c>
      <c r="E26" s="169"/>
      <c r="F26" s="169"/>
      <c r="G26" s="169"/>
      <c r="H26" s="172" t="s">
        <v>451</v>
      </c>
    </row>
    <row r="27" spans="3:9" ht="38.25" customHeight="1">
      <c r="C27" s="193" t="s">
        <v>446</v>
      </c>
      <c r="D27" s="193"/>
      <c r="E27" s="193"/>
      <c r="F27" s="169"/>
      <c r="G27" s="194" t="s">
        <v>122</v>
      </c>
      <c r="H27" s="194"/>
      <c r="I27" s="194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zoomScale="154" zoomScaleNormal="154" zoomScalePageLayoutView="0" workbookViewId="0" topLeftCell="A1">
      <selection activeCell="C18" sqref="C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5" t="s">
        <v>120</v>
      </c>
      <c r="C2" s="176"/>
      <c r="D2" s="176"/>
      <c r="E2" s="177"/>
    </row>
    <row r="3" spans="2:5" ht="12.75">
      <c r="B3" s="197" t="s">
        <v>172</v>
      </c>
      <c r="C3" s="198"/>
      <c r="D3" s="198"/>
      <c r="E3" s="199"/>
    </row>
    <row r="4" spans="2:5" ht="12.75">
      <c r="B4" s="197" t="s">
        <v>456</v>
      </c>
      <c r="C4" s="198"/>
      <c r="D4" s="198"/>
      <c r="E4" s="199"/>
    </row>
    <row r="5" spans="2:5" ht="13.5" thickBot="1">
      <c r="B5" s="200"/>
      <c r="C5" s="201"/>
      <c r="D5" s="201"/>
      <c r="E5" s="202"/>
    </row>
    <row r="6" spans="2:5" ht="13.5" thickBot="1">
      <c r="B6" s="41"/>
      <c r="C6" s="41"/>
      <c r="D6" s="41"/>
      <c r="E6" s="41"/>
    </row>
    <row r="7" spans="2:5" ht="12.75">
      <c r="B7" s="203" t="s">
        <v>2</v>
      </c>
      <c r="C7" s="159" t="s">
        <v>173</v>
      </c>
      <c r="D7" s="205" t="s">
        <v>174</v>
      </c>
      <c r="E7" s="159" t="s">
        <v>175</v>
      </c>
    </row>
    <row r="8" spans="2:5" ht="13.5" thickBot="1">
      <c r="B8" s="204"/>
      <c r="C8" s="160" t="s">
        <v>176</v>
      </c>
      <c r="D8" s="206"/>
      <c r="E8" s="160" t="s">
        <v>177</v>
      </c>
    </row>
    <row r="9" spans="2:5" ht="12.75">
      <c r="B9" s="42" t="s">
        <v>178</v>
      </c>
      <c r="C9" s="43">
        <f>SUM(C10:C12)</f>
        <v>4936523</v>
      </c>
      <c r="D9" s="43">
        <f>SUM(D10:D12)</f>
        <v>2620321</v>
      </c>
      <c r="E9" s="43">
        <f>SUM(E10:E12)</f>
        <v>2620321</v>
      </c>
    </row>
    <row r="10" spans="2:5" ht="12.75">
      <c r="B10" s="44" t="s">
        <v>179</v>
      </c>
      <c r="C10" s="45">
        <v>4936523</v>
      </c>
      <c r="D10" s="45">
        <v>2620321</v>
      </c>
      <c r="E10" s="45">
        <f>D10</f>
        <v>2620321</v>
      </c>
    </row>
    <row r="11" spans="2:5" ht="12.75">
      <c r="B11" s="44" t="s">
        <v>180</v>
      </c>
      <c r="C11" s="45">
        <v>0</v>
      </c>
      <c r="D11" s="45">
        <f>C11</f>
        <v>0</v>
      </c>
      <c r="E11" s="45">
        <f>D11</f>
        <v>0</v>
      </c>
    </row>
    <row r="12" spans="2:5" ht="12.75">
      <c r="B12" s="44" t="s">
        <v>181</v>
      </c>
      <c r="C12" s="45">
        <v>0</v>
      </c>
      <c r="D12" s="45">
        <v>0</v>
      </c>
      <c r="E12" s="45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4936523</v>
      </c>
      <c r="D14" s="43">
        <f>SUM(D15:D15)</f>
        <v>2510072</v>
      </c>
      <c r="E14" s="43">
        <f>SUM(E15:E15)</f>
        <v>2510072</v>
      </c>
    </row>
    <row r="15" spans="2:5" ht="12.75">
      <c r="B15" s="44" t="s">
        <v>183</v>
      </c>
      <c r="C15" s="45">
        <v>4936523</v>
      </c>
      <c r="D15" s="45">
        <v>2510072</v>
      </c>
      <c r="E15" s="45">
        <f>D15</f>
        <v>2510072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</f>
        <v>110249</v>
      </c>
      <c r="E22" s="42">
        <f>D22</f>
        <v>110249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110249</v>
      </c>
      <c r="E24" s="43">
        <f>E22-E12</f>
        <v>110249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110249</v>
      </c>
      <c r="E26" s="43">
        <f>E24-E18</f>
        <v>110249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3"/>
      <c r="C28" s="213"/>
      <c r="D28" s="213"/>
      <c r="E28" s="213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110249</v>
      </c>
      <c r="E35" s="43">
        <f>E26-E31</f>
        <v>110249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4" t="s">
        <v>191</v>
      </c>
      <c r="C38" s="216" t="s">
        <v>198</v>
      </c>
      <c r="D38" s="195" t="s">
        <v>174</v>
      </c>
      <c r="E38" s="56" t="s">
        <v>175</v>
      </c>
    </row>
    <row r="39" spans="2:5" ht="13.5" thickBot="1">
      <c r="B39" s="215"/>
      <c r="C39" s="217"/>
      <c r="D39" s="196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14" t="s">
        <v>191</v>
      </c>
      <c r="C51" s="56" t="s">
        <v>173</v>
      </c>
      <c r="D51" s="195" t="s">
        <v>174</v>
      </c>
      <c r="E51" s="56" t="s">
        <v>175</v>
      </c>
      <c r="F51" s="131"/>
      <c r="G51" s="131"/>
    </row>
    <row r="52" spans="2:7" ht="13.5" thickBot="1">
      <c r="B52" s="215"/>
      <c r="C52" s="57" t="s">
        <v>192</v>
      </c>
      <c r="D52" s="196"/>
      <c r="E52" s="57" t="s">
        <v>193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206</v>
      </c>
      <c r="C54" s="45">
        <v>4936523</v>
      </c>
      <c r="D54" s="63">
        <v>2620321</v>
      </c>
      <c r="E54" s="63">
        <f>D54</f>
        <v>2620321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200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203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183</v>
      </c>
      <c r="C60" s="45">
        <v>4936523</v>
      </c>
      <c r="D60" s="63">
        <v>2510072</v>
      </c>
      <c r="E60" s="59">
        <f>D60</f>
        <v>2510072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186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208</v>
      </c>
      <c r="C64" s="61">
        <v>0</v>
      </c>
      <c r="D64" s="60">
        <f>(D54+D56-D60+D62)</f>
        <v>110249</v>
      </c>
      <c r="E64" s="60">
        <f>(E54+E56-E60+E62)</f>
        <v>110249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209</v>
      </c>
      <c r="C66" s="61">
        <f>C64-C56</f>
        <v>0</v>
      </c>
      <c r="D66" s="60">
        <f>D64-D56</f>
        <v>110249</v>
      </c>
      <c r="E66" s="60">
        <f>E64-E56</f>
        <v>110249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207" t="s">
        <v>191</v>
      </c>
      <c r="C69" s="209" t="s">
        <v>198</v>
      </c>
      <c r="D69" s="211" t="s">
        <v>174</v>
      </c>
      <c r="E69" s="161" t="s">
        <v>175</v>
      </c>
    </row>
    <row r="70" spans="2:5" ht="13.5" thickBot="1">
      <c r="B70" s="208"/>
      <c r="C70" s="210"/>
      <c r="D70" s="212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2" t="s">
        <v>447</v>
      </c>
      <c r="C89" s="193" t="s">
        <v>451</v>
      </c>
      <c r="D89" s="193"/>
    </row>
    <row r="90" spans="2:4" ht="13.5">
      <c r="B90" s="170" t="s">
        <v>446</v>
      </c>
      <c r="C90" s="194" t="s">
        <v>214</v>
      </c>
      <c r="D90" s="194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82"/>
  <sheetViews>
    <sheetView zoomScale="160" zoomScaleNormal="160" zoomScalePageLayoutView="0" workbookViewId="0" topLeftCell="A1">
      <pane xSplit="2" ySplit="8" topLeftCell="C68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8.5742187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5" t="s">
        <v>120</v>
      </c>
      <c r="C2" s="176"/>
      <c r="D2" s="176"/>
      <c r="E2" s="176"/>
      <c r="F2" s="176"/>
      <c r="G2" s="176"/>
      <c r="H2" s="177"/>
    </row>
    <row r="3" spans="2:8" ht="12.75">
      <c r="B3" s="197" t="s">
        <v>338</v>
      </c>
      <c r="C3" s="198"/>
      <c r="D3" s="198"/>
      <c r="E3" s="198"/>
      <c r="F3" s="198"/>
      <c r="G3" s="198"/>
      <c r="H3" s="199"/>
    </row>
    <row r="4" spans="2:8" ht="12.75">
      <c r="B4" s="197" t="s">
        <v>456</v>
      </c>
      <c r="C4" s="198"/>
      <c r="D4" s="198"/>
      <c r="E4" s="198"/>
      <c r="F4" s="198"/>
      <c r="G4" s="198"/>
      <c r="H4" s="199"/>
    </row>
    <row r="5" spans="2:8" ht="13.5" thickBot="1">
      <c r="B5" s="200" t="s">
        <v>1</v>
      </c>
      <c r="C5" s="201"/>
      <c r="D5" s="201"/>
      <c r="E5" s="201"/>
      <c r="F5" s="201"/>
      <c r="G5" s="201"/>
      <c r="H5" s="202"/>
    </row>
    <row r="6" spans="2:8" ht="13.5" thickBot="1">
      <c r="B6" s="163"/>
      <c r="C6" s="218" t="s">
        <v>339</v>
      </c>
      <c r="D6" s="219"/>
      <c r="E6" s="219"/>
      <c r="F6" s="219"/>
      <c r="G6" s="220"/>
      <c r="H6" s="221" t="s">
        <v>340</v>
      </c>
    </row>
    <row r="7" spans="2:8" ht="12.75">
      <c r="B7" s="164" t="s">
        <v>191</v>
      </c>
      <c r="C7" s="221" t="s">
        <v>341</v>
      </c>
      <c r="D7" s="205" t="s">
        <v>298</v>
      </c>
      <c r="E7" s="221" t="s">
        <v>299</v>
      </c>
      <c r="F7" s="221" t="s">
        <v>174</v>
      </c>
      <c r="G7" s="221" t="s">
        <v>342</v>
      </c>
      <c r="H7" s="222"/>
    </row>
    <row r="8" spans="2:8" ht="13.5" thickBot="1">
      <c r="B8" s="165" t="s">
        <v>131</v>
      </c>
      <c r="C8" s="223"/>
      <c r="D8" s="206"/>
      <c r="E8" s="223"/>
      <c r="F8" s="223"/>
      <c r="G8" s="223"/>
      <c r="H8" s="223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50">
        <v>4913423</v>
      </c>
      <c r="D35" s="150">
        <v>23100</v>
      </c>
      <c r="E35" s="150">
        <f>C35+D35</f>
        <v>4936523</v>
      </c>
      <c r="F35" s="150">
        <v>2617208</v>
      </c>
      <c r="G35" s="150">
        <f>F35</f>
        <v>2617208</v>
      </c>
      <c r="H35" s="150">
        <f>+G35-C35</f>
        <v>-2296215</v>
      </c>
    </row>
    <row r="36" spans="2:8" ht="12.75">
      <c r="B36" s="67" t="s">
        <v>370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9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3113</v>
      </c>
      <c r="G38" s="137">
        <f t="shared" si="4"/>
        <v>3113</v>
      </c>
      <c r="H38" s="137">
        <f t="shared" si="4"/>
        <v>3113</v>
      </c>
      <c r="I38" s="173"/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3113</v>
      </c>
      <c r="G40" s="136">
        <v>3113</v>
      </c>
      <c r="H40" s="137">
        <f>G40-C40</f>
        <v>3113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4913423</v>
      </c>
      <c r="D42" s="117">
        <f t="shared" si="5"/>
        <v>23100</v>
      </c>
      <c r="E42" s="117">
        <f t="shared" si="5"/>
        <v>4936523</v>
      </c>
      <c r="F42" s="117">
        <f t="shared" si="5"/>
        <v>2620321</v>
      </c>
      <c r="G42" s="117">
        <f t="shared" si="5"/>
        <v>2620321</v>
      </c>
      <c r="H42" s="168">
        <f t="shared" si="5"/>
        <v>-2293102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0</v>
      </c>
      <c r="G69" s="144">
        <f t="shared" si="10"/>
        <v>0</v>
      </c>
      <c r="H69" s="144">
        <f t="shared" si="10"/>
        <v>0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0</v>
      </c>
      <c r="G70" s="136">
        <f>F70</f>
        <v>0</v>
      </c>
      <c r="H70" s="137">
        <f>G70-C70</f>
        <v>0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68">
        <f aca="true" t="shared" si="11" ref="C72:H72">C42+C67+C69</f>
        <v>4913423</v>
      </c>
      <c r="D72" s="168">
        <f t="shared" si="11"/>
        <v>23100</v>
      </c>
      <c r="E72" s="168">
        <f t="shared" si="11"/>
        <v>4936523</v>
      </c>
      <c r="F72" s="168">
        <f t="shared" si="11"/>
        <v>2620321</v>
      </c>
      <c r="G72" s="168">
        <f t="shared" si="11"/>
        <v>2620321</v>
      </c>
      <c r="H72" s="168">
        <f t="shared" si="11"/>
        <v>-2293102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2" ref="C77:H77">SUM(C75:C76)</f>
        <v>0</v>
      </c>
      <c r="D77" s="144">
        <f t="shared" si="12"/>
        <v>0</v>
      </c>
      <c r="E77" s="144">
        <f t="shared" si="12"/>
        <v>0</v>
      </c>
      <c r="F77" s="144">
        <f t="shared" si="12"/>
        <v>0</v>
      </c>
      <c r="G77" s="144">
        <f t="shared" si="12"/>
        <v>0</v>
      </c>
      <c r="H77" s="144">
        <f t="shared" si="12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2" t="s">
        <v>447</v>
      </c>
      <c r="D81" s="169"/>
      <c r="E81" s="169"/>
      <c r="F81" s="224" t="s">
        <v>451</v>
      </c>
      <c r="G81" s="224"/>
      <c r="H81" s="224"/>
    </row>
    <row r="82" spans="2:8" ht="12.75" customHeight="1">
      <c r="B82" s="193" t="s">
        <v>446</v>
      </c>
      <c r="C82" s="193"/>
      <c r="D82" s="193"/>
      <c r="E82" s="193"/>
      <c r="F82" s="194" t="s">
        <v>122</v>
      </c>
      <c r="G82" s="194"/>
      <c r="H82" s="194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C18" sqref="C18"/>
      <selection pane="bottomLeft" activeCell="C18" sqref="C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6" t="s">
        <v>120</v>
      </c>
      <c r="C2" s="227"/>
      <c r="D2" s="227"/>
      <c r="E2" s="227"/>
      <c r="F2" s="227"/>
      <c r="G2" s="227"/>
      <c r="H2" s="228"/>
    </row>
    <row r="3" spans="2:8" ht="12.75">
      <c r="B3" s="178" t="s">
        <v>215</v>
      </c>
      <c r="C3" s="179"/>
      <c r="D3" s="179"/>
      <c r="E3" s="179"/>
      <c r="F3" s="179"/>
      <c r="G3" s="179"/>
      <c r="H3" s="180"/>
    </row>
    <row r="4" spans="2:8" ht="12.75">
      <c r="B4" s="178" t="s">
        <v>297</v>
      </c>
      <c r="C4" s="179"/>
      <c r="D4" s="179"/>
      <c r="E4" s="179"/>
      <c r="F4" s="179"/>
      <c r="G4" s="179"/>
      <c r="H4" s="180"/>
    </row>
    <row r="5" spans="2:8" ht="12.75">
      <c r="B5" s="178" t="s">
        <v>456</v>
      </c>
      <c r="C5" s="179"/>
      <c r="D5" s="179"/>
      <c r="E5" s="179"/>
      <c r="F5" s="179"/>
      <c r="G5" s="179"/>
      <c r="H5" s="180"/>
    </row>
    <row r="6" spans="2:8" ht="13.5" thickBot="1">
      <c r="B6" s="181" t="s">
        <v>1</v>
      </c>
      <c r="C6" s="182"/>
      <c r="D6" s="182"/>
      <c r="E6" s="182"/>
      <c r="F6" s="182"/>
      <c r="G6" s="182"/>
      <c r="H6" s="183"/>
    </row>
    <row r="7" spans="2:8" ht="13.5" thickBot="1">
      <c r="B7" s="205" t="s">
        <v>2</v>
      </c>
      <c r="C7" s="229" t="s">
        <v>217</v>
      </c>
      <c r="D7" s="230"/>
      <c r="E7" s="230"/>
      <c r="F7" s="230"/>
      <c r="G7" s="231"/>
      <c r="H7" s="205" t="s">
        <v>218</v>
      </c>
    </row>
    <row r="8" spans="2:8" ht="26.25" thickBot="1">
      <c r="B8" s="206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06"/>
    </row>
    <row r="9" spans="2:8" ht="12.75">
      <c r="B9" s="94" t="s">
        <v>300</v>
      </c>
      <c r="C9" s="95">
        <f aca="true" t="shared" si="0" ref="C9:H9">SUM(C10:C17)</f>
        <v>4913423</v>
      </c>
      <c r="D9" s="95">
        <f t="shared" si="0"/>
        <v>23100</v>
      </c>
      <c r="E9" s="95">
        <f t="shared" si="0"/>
        <v>4936523</v>
      </c>
      <c r="F9" s="95">
        <f t="shared" si="0"/>
        <v>2510072</v>
      </c>
      <c r="G9" s="95">
        <f t="shared" si="0"/>
        <v>2510072</v>
      </c>
      <c r="H9" s="95">
        <f t="shared" si="0"/>
        <v>2426451</v>
      </c>
    </row>
    <row r="10" spans="2:8" ht="12.75" customHeight="1">
      <c r="B10" s="96" t="s">
        <v>301</v>
      </c>
      <c r="C10" s="97">
        <v>4913423</v>
      </c>
      <c r="D10" s="97">
        <v>23100</v>
      </c>
      <c r="E10" s="97">
        <f>C10+D10</f>
        <v>4936523</v>
      </c>
      <c r="F10" s="97">
        <v>2510072</v>
      </c>
      <c r="G10" s="97">
        <f>F10</f>
        <v>2510072</v>
      </c>
      <c r="H10" s="81">
        <f>E10-F10</f>
        <v>2426451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4913423</v>
      </c>
      <c r="D29" s="7">
        <f t="shared" si="4"/>
        <v>23100</v>
      </c>
      <c r="E29" s="7">
        <f t="shared" si="4"/>
        <v>4936523</v>
      </c>
      <c r="F29" s="7">
        <f t="shared" si="4"/>
        <v>2510072</v>
      </c>
      <c r="G29" s="7">
        <f t="shared" si="4"/>
        <v>2510072</v>
      </c>
      <c r="H29" s="7">
        <f t="shared" si="4"/>
        <v>2426451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4" t="s">
        <v>447</v>
      </c>
      <c r="C35" s="224"/>
      <c r="D35" s="2"/>
      <c r="E35" s="172" t="s">
        <v>451</v>
      </c>
    </row>
    <row r="36" spans="2:5" ht="24.75" customHeight="1">
      <c r="B36" s="225" t="s">
        <v>446</v>
      </c>
      <c r="C36" s="225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="136" zoomScaleNormal="136" zoomScalePageLayoutView="0" workbookViewId="0" topLeftCell="A1">
      <pane ySplit="9" topLeftCell="A10" activePane="bottomLeft" state="frozen"/>
      <selection pane="topLeft" activeCell="C18" sqref="C18"/>
      <selection pane="bottomLeft" activeCell="C18" sqref="C1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5" t="s">
        <v>120</v>
      </c>
      <c r="C2" s="176"/>
      <c r="D2" s="176"/>
      <c r="E2" s="176"/>
      <c r="F2" s="176"/>
      <c r="G2" s="176"/>
      <c r="H2" s="176"/>
      <c r="I2" s="232"/>
    </row>
    <row r="3" spans="2:9" ht="12.75">
      <c r="B3" s="197" t="s">
        <v>215</v>
      </c>
      <c r="C3" s="198"/>
      <c r="D3" s="198"/>
      <c r="E3" s="198"/>
      <c r="F3" s="198"/>
      <c r="G3" s="198"/>
      <c r="H3" s="198"/>
      <c r="I3" s="233"/>
    </row>
    <row r="4" spans="2:9" ht="12.75">
      <c r="B4" s="197" t="s">
        <v>216</v>
      </c>
      <c r="C4" s="198"/>
      <c r="D4" s="198"/>
      <c r="E4" s="198"/>
      <c r="F4" s="198"/>
      <c r="G4" s="198"/>
      <c r="H4" s="198"/>
      <c r="I4" s="233"/>
    </row>
    <row r="5" spans="2:9" ht="12.75">
      <c r="B5" s="197" t="s">
        <v>456</v>
      </c>
      <c r="C5" s="198"/>
      <c r="D5" s="198"/>
      <c r="E5" s="198"/>
      <c r="F5" s="198"/>
      <c r="G5" s="198"/>
      <c r="H5" s="198"/>
      <c r="I5" s="233"/>
    </row>
    <row r="6" spans="2:9" ht="13.5" thickBot="1">
      <c r="B6" s="200" t="s">
        <v>1</v>
      </c>
      <c r="C6" s="201"/>
      <c r="D6" s="201"/>
      <c r="E6" s="201"/>
      <c r="F6" s="201"/>
      <c r="G6" s="201"/>
      <c r="H6" s="201"/>
      <c r="I6" s="234"/>
    </row>
    <row r="7" spans="2:9" ht="15.75" customHeight="1">
      <c r="B7" s="175" t="s">
        <v>2</v>
      </c>
      <c r="C7" s="177"/>
      <c r="D7" s="175" t="s">
        <v>217</v>
      </c>
      <c r="E7" s="176"/>
      <c r="F7" s="176"/>
      <c r="G7" s="176"/>
      <c r="H7" s="177"/>
      <c r="I7" s="221" t="s">
        <v>218</v>
      </c>
    </row>
    <row r="8" spans="2:9" ht="15" customHeight="1" thickBot="1">
      <c r="B8" s="197"/>
      <c r="C8" s="199"/>
      <c r="D8" s="200"/>
      <c r="E8" s="201"/>
      <c r="F8" s="201"/>
      <c r="G8" s="201"/>
      <c r="H8" s="202"/>
      <c r="I8" s="222"/>
    </row>
    <row r="9" spans="2:9" ht="26.25" thickBot="1">
      <c r="B9" s="200"/>
      <c r="C9" s="202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3"/>
    </row>
    <row r="10" spans="2:9" ht="12.75">
      <c r="B10" s="73" t="s">
        <v>221</v>
      </c>
      <c r="C10" s="74"/>
      <c r="D10" s="75">
        <f aca="true" t="shared" si="0" ref="D10:I10">D11+D19+D29+D39+D49</f>
        <v>4913423</v>
      </c>
      <c r="E10" s="75">
        <f t="shared" si="0"/>
        <v>23100</v>
      </c>
      <c r="F10" s="75">
        <f t="shared" si="0"/>
        <v>4936523</v>
      </c>
      <c r="G10" s="75">
        <f t="shared" si="0"/>
        <v>2510072</v>
      </c>
      <c r="H10" s="75">
        <f t="shared" si="0"/>
        <v>2510072</v>
      </c>
      <c r="I10" s="75">
        <f t="shared" si="0"/>
        <v>2426451</v>
      </c>
    </row>
    <row r="11" spans="2:9" ht="12.75">
      <c r="B11" s="76" t="s">
        <v>222</v>
      </c>
      <c r="C11" s="77"/>
      <c r="D11" s="75">
        <f>SUM(D12:D18)</f>
        <v>2710183</v>
      </c>
      <c r="E11" s="75">
        <f>SUM(E12:E18)</f>
        <v>0</v>
      </c>
      <c r="F11" s="75">
        <f>SUM(F12:F18)</f>
        <v>2710183</v>
      </c>
      <c r="G11" s="75">
        <f>G13+G16+G18</f>
        <v>1206185</v>
      </c>
      <c r="H11" s="75">
        <f>SUM(H12:H18)</f>
        <v>1206185</v>
      </c>
      <c r="I11" s="75">
        <f>SUM(I12:I18)</f>
        <v>1503998</v>
      </c>
    </row>
    <row r="12" spans="2:9" ht="12.75">
      <c r="B12" s="79" t="s">
        <v>223</v>
      </c>
      <c r="C12" s="80"/>
      <c r="D12" s="78">
        <v>0</v>
      </c>
      <c r="E12" s="81">
        <v>0</v>
      </c>
      <c r="F12" s="81">
        <f>+D12+E12</f>
        <v>0</v>
      </c>
      <c r="G12" s="81">
        <v>0</v>
      </c>
      <c r="H12" s="81">
        <f>G12</f>
        <v>0</v>
      </c>
      <c r="I12" s="81" t="s">
        <v>450</v>
      </c>
    </row>
    <row r="13" spans="2:9" ht="12.75">
      <c r="B13" s="79" t="s">
        <v>224</v>
      </c>
      <c r="C13" s="80"/>
      <c r="D13" s="78">
        <v>2688455</v>
      </c>
      <c r="E13" s="81">
        <v>0</v>
      </c>
      <c r="F13" s="81">
        <f aca="true" t="shared" si="1" ref="F13:F18">+D13+E13</f>
        <v>2688455</v>
      </c>
      <c r="G13" s="81">
        <v>1206185</v>
      </c>
      <c r="H13" s="81">
        <f aca="true" t="shared" si="2" ref="H13:H43">G13</f>
        <v>1206185</v>
      </c>
      <c r="I13" s="81">
        <f aca="true" t="shared" si="3" ref="I13:I18">+F13-H13</f>
        <v>1482270</v>
      </c>
    </row>
    <row r="14" spans="2:9" ht="12.75">
      <c r="B14" s="79" t="s">
        <v>225</v>
      </c>
      <c r="C14" s="80"/>
      <c r="D14" s="78"/>
      <c r="E14" s="81">
        <v>0</v>
      </c>
      <c r="F14" s="81">
        <f t="shared" si="1"/>
        <v>0</v>
      </c>
      <c r="G14" s="81">
        <f>F14</f>
        <v>0</v>
      </c>
      <c r="H14" s="81">
        <f t="shared" si="2"/>
        <v>0</v>
      </c>
      <c r="I14" s="81">
        <f t="shared" si="3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1"/>
        <v>0</v>
      </c>
      <c r="G16" s="81">
        <f>F16</f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229</v>
      </c>
      <c r="C18" s="80"/>
      <c r="D18" s="78">
        <v>21728</v>
      </c>
      <c r="E18" s="81">
        <v>0</v>
      </c>
      <c r="F18" s="81">
        <f t="shared" si="1"/>
        <v>21728</v>
      </c>
      <c r="G18" s="81">
        <v>0</v>
      </c>
      <c r="H18" s="81">
        <f t="shared" si="2"/>
        <v>0</v>
      </c>
      <c r="I18" s="81">
        <f t="shared" si="3"/>
        <v>21728</v>
      </c>
    </row>
    <row r="19" spans="2:9" s="131" customFormat="1" ht="12.75">
      <c r="B19" s="128" t="s">
        <v>230</v>
      </c>
      <c r="C19" s="129"/>
      <c r="D19" s="147">
        <f>SUM(D20:D28)</f>
        <v>757663</v>
      </c>
      <c r="E19" s="147">
        <f>SUM(E20:E28)</f>
        <v>-1000</v>
      </c>
      <c r="F19" s="116">
        <f>SUM(F20:F28)</f>
        <v>756663</v>
      </c>
      <c r="G19" s="147">
        <f>SUM(G20:G28)</f>
        <v>378070</v>
      </c>
      <c r="H19" s="116">
        <f t="shared" si="2"/>
        <v>378070</v>
      </c>
      <c r="I19" s="147">
        <f>SUM(I20:I28)</f>
        <v>378593</v>
      </c>
    </row>
    <row r="20" spans="2:9" s="131" customFormat="1" ht="12.75">
      <c r="B20" s="132" t="s">
        <v>231</v>
      </c>
      <c r="C20" s="133"/>
      <c r="D20" s="130">
        <v>134010</v>
      </c>
      <c r="E20" s="81">
        <v>10351</v>
      </c>
      <c r="F20" s="81">
        <f aca="true" t="shared" si="4" ref="F20:F28">+D20+E20</f>
        <v>144361</v>
      </c>
      <c r="G20" s="81">
        <v>90517</v>
      </c>
      <c r="H20" s="81">
        <f t="shared" si="2"/>
        <v>90517</v>
      </c>
      <c r="I20" s="134">
        <f>F20-G20</f>
        <v>53844</v>
      </c>
    </row>
    <row r="21" spans="2:9" s="131" customFormat="1" ht="12.75">
      <c r="B21" s="132" t="s">
        <v>232</v>
      </c>
      <c r="C21" s="133"/>
      <c r="D21" s="130">
        <v>443760</v>
      </c>
      <c r="E21" s="81">
        <v>-11351</v>
      </c>
      <c r="F21" s="81">
        <f t="shared" si="4"/>
        <v>432409</v>
      </c>
      <c r="G21" s="81">
        <v>202753</v>
      </c>
      <c r="H21" s="81">
        <f t="shared" si="2"/>
        <v>202753</v>
      </c>
      <c r="I21" s="134">
        <f aca="true" t="shared" si="5" ref="I21:I28">F21-G21</f>
        <v>229656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4"/>
        <v>0</v>
      </c>
      <c r="G22" s="134">
        <v>0</v>
      </c>
      <c r="H22" s="81">
        <f t="shared" si="2"/>
        <v>0</v>
      </c>
      <c r="I22" s="134">
        <f t="shared" si="5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4"/>
        <v>0</v>
      </c>
      <c r="G23" s="134">
        <v>0</v>
      </c>
      <c r="H23" s="81">
        <f t="shared" si="2"/>
        <v>0</v>
      </c>
      <c r="I23" s="134">
        <f t="shared" si="5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4"/>
        <v>0</v>
      </c>
      <c r="G24" s="134">
        <v>0</v>
      </c>
      <c r="H24" s="81">
        <f t="shared" si="2"/>
        <v>0</v>
      </c>
      <c r="I24" s="134">
        <f t="shared" si="5"/>
        <v>0</v>
      </c>
    </row>
    <row r="25" spans="2:9" s="131" customFormat="1" ht="12.75">
      <c r="B25" s="132" t="s">
        <v>236</v>
      </c>
      <c r="C25" s="133"/>
      <c r="D25" s="130">
        <v>165600</v>
      </c>
      <c r="E25" s="81">
        <v>0</v>
      </c>
      <c r="F25" s="81">
        <f t="shared" si="4"/>
        <v>165600</v>
      </c>
      <c r="G25" s="81">
        <v>82800</v>
      </c>
      <c r="H25" s="81">
        <f t="shared" si="2"/>
        <v>82800</v>
      </c>
      <c r="I25" s="134">
        <f t="shared" si="5"/>
        <v>82800</v>
      </c>
    </row>
    <row r="26" spans="2:9" s="131" customFormat="1" ht="12.75">
      <c r="B26" s="132" t="s">
        <v>237</v>
      </c>
      <c r="C26" s="133"/>
      <c r="D26" s="130">
        <v>8617</v>
      </c>
      <c r="E26" s="134">
        <v>0</v>
      </c>
      <c r="F26" s="81">
        <f t="shared" si="4"/>
        <v>8617</v>
      </c>
      <c r="G26" s="134">
        <v>0</v>
      </c>
      <c r="H26" s="81">
        <f t="shared" si="2"/>
        <v>0</v>
      </c>
      <c r="I26" s="134">
        <f t="shared" si="5"/>
        <v>8617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4"/>
        <v>0</v>
      </c>
      <c r="G27" s="134"/>
      <c r="H27" s="81">
        <f t="shared" si="2"/>
        <v>0</v>
      </c>
      <c r="I27" s="134">
        <f t="shared" si="5"/>
        <v>0</v>
      </c>
    </row>
    <row r="28" spans="2:9" s="131" customFormat="1" ht="12.75">
      <c r="B28" s="132" t="s">
        <v>239</v>
      </c>
      <c r="C28" s="133"/>
      <c r="D28" s="130">
        <v>5676</v>
      </c>
      <c r="E28" s="81">
        <v>0</v>
      </c>
      <c r="F28" s="81">
        <f t="shared" si="4"/>
        <v>5676</v>
      </c>
      <c r="G28" s="81">
        <v>2000</v>
      </c>
      <c r="H28" s="81">
        <f t="shared" si="2"/>
        <v>2000</v>
      </c>
      <c r="I28" s="134">
        <f t="shared" si="5"/>
        <v>3676</v>
      </c>
    </row>
    <row r="29" spans="2:9" s="131" customFormat="1" ht="12.75">
      <c r="B29" s="128" t="s">
        <v>240</v>
      </c>
      <c r="C29" s="129"/>
      <c r="D29" s="147">
        <f aca="true" t="shared" si="6" ref="D29:I29">SUM(D30:D38)</f>
        <v>545577</v>
      </c>
      <c r="E29" s="147">
        <f t="shared" si="6"/>
        <v>24100</v>
      </c>
      <c r="F29" s="116">
        <f>SUM(F30:F38)</f>
        <v>569677</v>
      </c>
      <c r="G29" s="147">
        <f t="shared" si="6"/>
        <v>265817</v>
      </c>
      <c r="H29" s="116">
        <f t="shared" si="2"/>
        <v>265817</v>
      </c>
      <c r="I29" s="147">
        <f t="shared" si="6"/>
        <v>303860</v>
      </c>
    </row>
    <row r="30" spans="2:9" s="131" customFormat="1" ht="12.75">
      <c r="B30" s="132" t="s">
        <v>241</v>
      </c>
      <c r="C30" s="133"/>
      <c r="D30" s="130">
        <v>166899</v>
      </c>
      <c r="E30" s="81">
        <v>23100</v>
      </c>
      <c r="F30" s="81">
        <f aca="true" t="shared" si="7" ref="F30:F38">+D30+E30</f>
        <v>189999</v>
      </c>
      <c r="G30" s="81">
        <v>74947</v>
      </c>
      <c r="H30" s="81">
        <f>G30</f>
        <v>74947</v>
      </c>
      <c r="I30" s="134">
        <f aca="true" t="shared" si="8" ref="I30:I43">F30-G30</f>
        <v>115052</v>
      </c>
    </row>
    <row r="31" spans="2:9" s="131" customFormat="1" ht="12.75">
      <c r="B31" s="132" t="s">
        <v>242</v>
      </c>
      <c r="C31" s="133"/>
      <c r="D31" s="130">
        <v>0</v>
      </c>
      <c r="E31" s="134">
        <v>0</v>
      </c>
      <c r="F31" s="81">
        <f t="shared" si="7"/>
        <v>0</v>
      </c>
      <c r="G31" s="134">
        <v>0</v>
      </c>
      <c r="H31" s="81">
        <f t="shared" si="2"/>
        <v>0</v>
      </c>
      <c r="I31" s="134">
        <f t="shared" si="8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7"/>
        <v>0</v>
      </c>
      <c r="G32" s="134">
        <v>0</v>
      </c>
      <c r="H32" s="81">
        <f t="shared" si="2"/>
        <v>0</v>
      </c>
      <c r="I32" s="134">
        <f t="shared" si="8"/>
        <v>0</v>
      </c>
    </row>
    <row r="33" spans="2:9" s="131" customFormat="1" ht="12.75">
      <c r="B33" s="132" t="s">
        <v>244</v>
      </c>
      <c r="C33" s="133"/>
      <c r="D33" s="130">
        <v>342840</v>
      </c>
      <c r="E33" s="81">
        <v>0</v>
      </c>
      <c r="F33" s="81">
        <f t="shared" si="7"/>
        <v>342840</v>
      </c>
      <c r="G33" s="81">
        <v>181447</v>
      </c>
      <c r="H33" s="81">
        <f>G33</f>
        <v>181447</v>
      </c>
      <c r="I33" s="134">
        <f t="shared" si="8"/>
        <v>161393</v>
      </c>
    </row>
    <row r="34" spans="2:9" s="131" customFormat="1" ht="12.75">
      <c r="B34" s="132" t="s">
        <v>245</v>
      </c>
      <c r="C34" s="133"/>
      <c r="D34" s="130">
        <v>30678</v>
      </c>
      <c r="E34" s="81">
        <v>0</v>
      </c>
      <c r="F34" s="81">
        <f t="shared" si="7"/>
        <v>30678</v>
      </c>
      <c r="G34" s="81">
        <v>7607</v>
      </c>
      <c r="H34" s="81">
        <f>G34</f>
        <v>7607</v>
      </c>
      <c r="I34" s="134">
        <f t="shared" si="8"/>
        <v>23071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7"/>
        <v>0</v>
      </c>
      <c r="G35" s="134"/>
      <c r="H35" s="81">
        <f t="shared" si="2"/>
        <v>0</v>
      </c>
      <c r="I35" s="134">
        <f t="shared" si="8"/>
        <v>0</v>
      </c>
    </row>
    <row r="36" spans="2:9" s="131" customFormat="1" ht="12.75">
      <c r="B36" s="132" t="s">
        <v>247</v>
      </c>
      <c r="C36" s="133"/>
      <c r="D36" s="130">
        <v>0</v>
      </c>
      <c r="E36" s="81">
        <v>1000</v>
      </c>
      <c r="F36" s="81">
        <f t="shared" si="7"/>
        <v>1000</v>
      </c>
      <c r="G36" s="81">
        <v>986</v>
      </c>
      <c r="H36" s="81">
        <f t="shared" si="2"/>
        <v>986</v>
      </c>
      <c r="I36" s="134">
        <f>F36-G36</f>
        <v>14</v>
      </c>
    </row>
    <row r="37" spans="2:9" s="131" customFormat="1" ht="12.75">
      <c r="B37" s="132" t="s">
        <v>248</v>
      </c>
      <c r="C37" s="133"/>
      <c r="D37" s="130">
        <v>0</v>
      </c>
      <c r="E37" s="81">
        <v>0</v>
      </c>
      <c r="F37" s="81">
        <f t="shared" si="7"/>
        <v>0</v>
      </c>
      <c r="G37" s="81">
        <v>0</v>
      </c>
      <c r="H37" s="81">
        <f t="shared" si="2"/>
        <v>0</v>
      </c>
      <c r="I37" s="134">
        <f t="shared" si="8"/>
        <v>0</v>
      </c>
    </row>
    <row r="38" spans="2:9" s="131" customFormat="1" ht="12.75">
      <c r="B38" s="132" t="s">
        <v>249</v>
      </c>
      <c r="C38" s="133"/>
      <c r="D38" s="130">
        <v>5160</v>
      </c>
      <c r="E38" s="81">
        <v>0</v>
      </c>
      <c r="F38" s="81">
        <f t="shared" si="7"/>
        <v>5160</v>
      </c>
      <c r="G38" s="81">
        <v>830</v>
      </c>
      <c r="H38" s="81">
        <f>G38</f>
        <v>830</v>
      </c>
      <c r="I38" s="134">
        <f t="shared" si="8"/>
        <v>4330</v>
      </c>
    </row>
    <row r="39" spans="2:9" ht="25.5" customHeight="1">
      <c r="B39" s="235" t="s">
        <v>250</v>
      </c>
      <c r="C39" s="236"/>
      <c r="D39" s="75">
        <f aca="true" t="shared" si="9" ref="D39:I39">SUM(D40:D48)</f>
        <v>900000</v>
      </c>
      <c r="E39" s="75">
        <v>0</v>
      </c>
      <c r="F39" s="116">
        <f>SUM(F40:F48)</f>
        <v>900000</v>
      </c>
      <c r="G39" s="75">
        <f t="shared" si="9"/>
        <v>660000</v>
      </c>
      <c r="H39" s="116">
        <f t="shared" si="2"/>
        <v>660000</v>
      </c>
      <c r="I39" s="75">
        <f t="shared" si="9"/>
        <v>240000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 aca="true" t="shared" si="10" ref="F40:F48">+D40+E40</f>
        <v>0</v>
      </c>
      <c r="G40" s="81">
        <v>0</v>
      </c>
      <c r="H40" s="81">
        <f t="shared" si="2"/>
        <v>0</v>
      </c>
      <c r="I40" s="81">
        <f t="shared" si="8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 t="shared" si="10"/>
        <v>0</v>
      </c>
      <c r="G41" s="81">
        <v>0</v>
      </c>
      <c r="H41" s="81">
        <f t="shared" si="2"/>
        <v>0</v>
      </c>
      <c r="I41" s="81">
        <f t="shared" si="8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 t="shared" si="10"/>
        <v>0</v>
      </c>
      <c r="G42" s="81">
        <v>0</v>
      </c>
      <c r="H42" s="81">
        <f t="shared" si="2"/>
        <v>0</v>
      </c>
      <c r="I42" s="81">
        <f t="shared" si="8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 t="shared" si="10"/>
        <v>900000</v>
      </c>
      <c r="G43" s="81">
        <v>660000</v>
      </c>
      <c r="H43" s="81">
        <f t="shared" si="2"/>
        <v>660000</v>
      </c>
      <c r="I43" s="81">
        <f t="shared" si="8"/>
        <v>240000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81">
        <f t="shared" si="10"/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81">
        <f t="shared" si="10"/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81">
        <f t="shared" si="10"/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81">
        <f t="shared" si="10"/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81">
        <f t="shared" si="10"/>
        <v>0</v>
      </c>
      <c r="G48" s="78">
        <v>0</v>
      </c>
      <c r="H48" s="78">
        <v>0</v>
      </c>
      <c r="I48" s="78">
        <v>0</v>
      </c>
    </row>
    <row r="49" spans="2:9" ht="12.75">
      <c r="B49" s="235" t="s">
        <v>260</v>
      </c>
      <c r="C49" s="236"/>
      <c r="D49" s="78">
        <v>0</v>
      </c>
      <c r="E49" s="75">
        <f>SUM(E50:E58)</f>
        <v>0</v>
      </c>
      <c r="F49" s="75">
        <f>SUM(F50:F58)</f>
        <v>0</v>
      </c>
      <c r="G49" s="75">
        <f>SUM(G50:G58)</f>
        <v>0</v>
      </c>
      <c r="H49" s="75">
        <f>SUM(H50:H58)</f>
        <v>0</v>
      </c>
      <c r="I49" s="75">
        <f>SUM(I50:I58)</f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f>E50</f>
        <v>0</v>
      </c>
      <c r="G50" s="78">
        <v>0</v>
      </c>
      <c r="H50" s="78">
        <f>G50</f>
        <v>0</v>
      </c>
      <c r="I50" s="78">
        <f>F50-H50</f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35" t="s">
        <v>274</v>
      </c>
      <c r="C63" s="236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11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11"/>
        <v>0</v>
      </c>
      <c r="I86" s="81">
        <f aca="true" t="shared" si="12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11"/>
        <v>0</v>
      </c>
      <c r="I87" s="81">
        <f t="shared" si="12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11"/>
        <v>0</v>
      </c>
      <c r="I88" s="81">
        <f t="shared" si="12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11"/>
        <v>0</v>
      </c>
      <c r="I89" s="81">
        <f t="shared" si="12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11"/>
        <v>0</v>
      </c>
      <c r="I90" s="81">
        <f t="shared" si="12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11"/>
        <v>0</v>
      </c>
      <c r="I91" s="81">
        <f t="shared" si="12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11"/>
        <v>0</v>
      </c>
      <c r="I92" s="81">
        <f t="shared" si="12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11"/>
        <v>0</v>
      </c>
      <c r="I93" s="81">
        <f t="shared" si="12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11"/>
        <v>0</v>
      </c>
      <c r="I94" s="81">
        <f t="shared" si="12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11"/>
        <v>0</v>
      </c>
      <c r="I95" s="81">
        <f t="shared" si="12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11"/>
        <v>0</v>
      </c>
      <c r="I96" s="81">
        <f t="shared" si="12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11"/>
        <v>0</v>
      </c>
      <c r="I97" s="81">
        <f t="shared" si="12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11"/>
        <v>0</v>
      </c>
      <c r="I98" s="81">
        <f t="shared" si="12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11"/>
        <v>0</v>
      </c>
      <c r="I99" s="81">
        <f t="shared" si="12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11"/>
        <v>0</v>
      </c>
      <c r="I100" s="81">
        <f t="shared" si="12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11"/>
        <v>0</v>
      </c>
      <c r="I101" s="81">
        <f t="shared" si="12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11"/>
        <v>0</v>
      </c>
      <c r="I102" s="81">
        <f t="shared" si="12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11"/>
        <v>0</v>
      </c>
      <c r="I103" s="81">
        <f t="shared" si="12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11"/>
        <v>0</v>
      </c>
      <c r="I104" s="81">
        <f t="shared" si="12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11"/>
        <v>0</v>
      </c>
      <c r="I105" s="81">
        <f t="shared" si="12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11"/>
        <v>0</v>
      </c>
      <c r="I106" s="81">
        <f t="shared" si="12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11"/>
        <v>0</v>
      </c>
      <c r="I107" s="81">
        <f t="shared" si="12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11"/>
        <v>0</v>
      </c>
      <c r="I108" s="81">
        <f t="shared" si="12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11"/>
        <v>0</v>
      </c>
      <c r="I109" s="81">
        <f t="shared" si="12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11"/>
        <v>0</v>
      </c>
      <c r="I110" s="81">
        <f t="shared" si="12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11"/>
        <v>0</v>
      </c>
      <c r="I111" s="81">
        <f t="shared" si="12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11"/>
        <v>0</v>
      </c>
      <c r="I112" s="81">
        <f t="shared" si="12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11"/>
        <v>0</v>
      </c>
      <c r="I113" s="81">
        <f t="shared" si="12"/>
        <v>0</v>
      </c>
    </row>
    <row r="114" spans="2:9" ht="25.5" customHeight="1">
      <c r="B114" s="235" t="s">
        <v>250</v>
      </c>
      <c r="C114" s="236"/>
      <c r="D114" s="78">
        <v>0</v>
      </c>
      <c r="E114" s="78">
        <v>0</v>
      </c>
      <c r="F114" s="78">
        <v>0</v>
      </c>
      <c r="G114" s="78">
        <v>0</v>
      </c>
      <c r="H114" s="81">
        <f t="shared" si="11"/>
        <v>0</v>
      </c>
      <c r="I114" s="81">
        <f t="shared" si="12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11"/>
        <v>0</v>
      </c>
      <c r="I115" s="81">
        <f t="shared" si="12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11"/>
        <v>0</v>
      </c>
      <c r="I116" s="81">
        <f t="shared" si="12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11"/>
        <v>0</v>
      </c>
      <c r="I117" s="81">
        <f t="shared" si="12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11"/>
        <v>0</v>
      </c>
      <c r="I118" s="81">
        <f t="shared" si="12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11"/>
        <v>0</v>
      </c>
      <c r="I119" s="81">
        <f t="shared" si="12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11"/>
        <v>0</v>
      </c>
      <c r="I120" s="81">
        <f t="shared" si="12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11"/>
        <v>0</v>
      </c>
      <c r="I121" s="81">
        <f t="shared" si="12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11"/>
        <v>0</v>
      </c>
      <c r="I122" s="81">
        <f t="shared" si="12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11"/>
        <v>0</v>
      </c>
      <c r="I123" s="81">
        <f t="shared" si="12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11"/>
        <v>0</v>
      </c>
      <c r="I124" s="81">
        <f t="shared" si="12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11"/>
        <v>0</v>
      </c>
      <c r="I125" s="81">
        <f t="shared" si="12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11"/>
        <v>0</v>
      </c>
      <c r="I126" s="81">
        <f t="shared" si="12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11"/>
        <v>0</v>
      </c>
      <c r="I127" s="81">
        <f t="shared" si="12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11"/>
        <v>0</v>
      </c>
      <c r="I128" s="81">
        <f t="shared" si="12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11"/>
        <v>0</v>
      </c>
      <c r="I129" s="81">
        <f t="shared" si="12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11"/>
        <v>0</v>
      </c>
      <c r="I130" s="81">
        <f t="shared" si="12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11"/>
        <v>0</v>
      </c>
      <c r="I131" s="81">
        <f t="shared" si="12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11"/>
        <v>0</v>
      </c>
      <c r="I132" s="81">
        <f t="shared" si="12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11"/>
        <v>0</v>
      </c>
      <c r="I133" s="81">
        <f t="shared" si="12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11"/>
        <v>0</v>
      </c>
      <c r="I134" s="81">
        <f t="shared" si="12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11"/>
        <v>0</v>
      </c>
      <c r="I135" s="81">
        <f t="shared" si="12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11"/>
        <v>0</v>
      </c>
      <c r="I136" s="81">
        <f t="shared" si="12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11"/>
        <v>0</v>
      </c>
      <c r="I137" s="81">
        <f t="shared" si="12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11"/>
        <v>0</v>
      </c>
      <c r="I138" s="81">
        <f t="shared" si="12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11"/>
        <v>0</v>
      </c>
      <c r="I139" s="81">
        <f t="shared" si="12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11"/>
        <v>0</v>
      </c>
      <c r="I140" s="81">
        <f t="shared" si="12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3" ref="H141:H158">G141</f>
        <v>0</v>
      </c>
      <c r="I141" s="81">
        <f t="shared" si="12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3"/>
        <v>0</v>
      </c>
      <c r="I142" s="81">
        <f t="shared" si="12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3"/>
        <v>0</v>
      </c>
      <c r="I143" s="81">
        <f t="shared" si="12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3"/>
        <v>0</v>
      </c>
      <c r="I144" s="81">
        <f t="shared" si="12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3"/>
        <v>0</v>
      </c>
      <c r="I145" s="81">
        <f t="shared" si="12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3"/>
        <v>0</v>
      </c>
      <c r="I146" s="81">
        <f t="shared" si="12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3"/>
        <v>0</v>
      </c>
      <c r="I147" s="81">
        <f t="shared" si="12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3"/>
        <v>0</v>
      </c>
      <c r="I148" s="81">
        <f t="shared" si="12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3"/>
        <v>0</v>
      </c>
      <c r="I149" s="81">
        <f t="shared" si="12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3"/>
        <v>0</v>
      </c>
      <c r="I150" s="81">
        <f aca="true" t="shared" si="14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3"/>
        <v>0</v>
      </c>
      <c r="I151" s="81">
        <f t="shared" si="14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3"/>
        <v>0</v>
      </c>
      <c r="I152" s="81">
        <f t="shared" si="14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3"/>
        <v>0</v>
      </c>
      <c r="I153" s="81">
        <f t="shared" si="14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3"/>
        <v>0</v>
      </c>
      <c r="I154" s="81">
        <f t="shared" si="14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3"/>
        <v>0</v>
      </c>
      <c r="I155" s="81">
        <f t="shared" si="14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3"/>
        <v>0</v>
      </c>
      <c r="I156" s="81">
        <f t="shared" si="14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3"/>
        <v>0</v>
      </c>
      <c r="I157" s="81">
        <f t="shared" si="14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3"/>
        <v>0</v>
      </c>
      <c r="I158" s="81">
        <f t="shared" si="14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 aca="true" t="shared" si="15" ref="D160:I160">D39+D29+D19+D11+D49</f>
        <v>4913423</v>
      </c>
      <c r="E160" s="75">
        <f t="shared" si="15"/>
        <v>23100</v>
      </c>
      <c r="F160" s="75">
        <f t="shared" si="15"/>
        <v>4936523</v>
      </c>
      <c r="G160" s="75">
        <f t="shared" si="15"/>
        <v>2510072</v>
      </c>
      <c r="H160" s="75">
        <f t="shared" si="15"/>
        <v>2510072</v>
      </c>
      <c r="I160" s="75">
        <f t="shared" si="15"/>
        <v>2426451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174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4" t="s">
        <v>447</v>
      </c>
      <c r="C165" s="224"/>
      <c r="D165" s="2"/>
      <c r="E165" s="2" t="s">
        <v>451</v>
      </c>
    </row>
    <row r="166" spans="2:8" ht="15" customHeight="1">
      <c r="B166" s="225" t="s">
        <v>446</v>
      </c>
      <c r="C166" s="225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tabSelected="1" zoomScale="136" zoomScaleNormal="136" zoomScalePageLayoutView="0" workbookViewId="0" topLeftCell="A1">
      <pane ySplit="9" topLeftCell="A10" activePane="bottomLeft" state="frozen"/>
      <selection pane="topLeft" activeCell="C18" sqref="C18"/>
      <selection pane="bottomLeft" activeCell="C18" sqref="C1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5" t="s">
        <v>120</v>
      </c>
      <c r="B2" s="176"/>
      <c r="C2" s="176"/>
      <c r="D2" s="176"/>
      <c r="E2" s="176"/>
      <c r="F2" s="176"/>
      <c r="G2" s="232"/>
    </row>
    <row r="3" spans="1:7" ht="12.75">
      <c r="A3" s="197" t="s">
        <v>215</v>
      </c>
      <c r="B3" s="198"/>
      <c r="C3" s="198"/>
      <c r="D3" s="198"/>
      <c r="E3" s="198"/>
      <c r="F3" s="198"/>
      <c r="G3" s="233"/>
    </row>
    <row r="4" spans="1:7" ht="12.75">
      <c r="A4" s="197" t="s">
        <v>303</v>
      </c>
      <c r="B4" s="198"/>
      <c r="C4" s="198"/>
      <c r="D4" s="198"/>
      <c r="E4" s="198"/>
      <c r="F4" s="198"/>
      <c r="G4" s="233"/>
    </row>
    <row r="5" spans="1:7" ht="12.75">
      <c r="A5" s="197" t="s">
        <v>457</v>
      </c>
      <c r="B5" s="198"/>
      <c r="C5" s="198"/>
      <c r="D5" s="198"/>
      <c r="E5" s="198"/>
      <c r="F5" s="198"/>
      <c r="G5" s="233"/>
    </row>
    <row r="6" spans="1:7" ht="13.5" thickBot="1">
      <c r="A6" s="200" t="s">
        <v>1</v>
      </c>
      <c r="B6" s="201"/>
      <c r="C6" s="201"/>
      <c r="D6" s="201"/>
      <c r="E6" s="201"/>
      <c r="F6" s="201"/>
      <c r="G6" s="234"/>
    </row>
    <row r="7" spans="1:7" ht="15.75" customHeight="1">
      <c r="A7" s="175" t="s">
        <v>2</v>
      </c>
      <c r="B7" s="226" t="s">
        <v>217</v>
      </c>
      <c r="C7" s="227"/>
      <c r="D7" s="227"/>
      <c r="E7" s="227"/>
      <c r="F7" s="228"/>
      <c r="G7" s="205" t="s">
        <v>218</v>
      </c>
    </row>
    <row r="8" spans="1:7" ht="15.75" customHeight="1" thickBot="1">
      <c r="A8" s="197"/>
      <c r="B8" s="181"/>
      <c r="C8" s="182"/>
      <c r="D8" s="182"/>
      <c r="E8" s="182"/>
      <c r="F8" s="183"/>
      <c r="G8" s="237"/>
    </row>
    <row r="9" spans="1:7" ht="26.25" thickBot="1">
      <c r="A9" s="200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6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4913423</v>
      </c>
      <c r="C11" s="61">
        <f t="shared" si="0"/>
        <v>23100</v>
      </c>
      <c r="D11" s="61">
        <f t="shared" si="0"/>
        <v>4936523</v>
      </c>
      <c r="E11" s="61">
        <f t="shared" si="0"/>
        <v>2510072</v>
      </c>
      <c r="F11" s="61">
        <f t="shared" si="0"/>
        <v>2510072</v>
      </c>
      <c r="G11" s="61">
        <f t="shared" si="0"/>
        <v>2426451</v>
      </c>
    </row>
    <row r="12" spans="1:7" ht="12.75">
      <c r="A12" s="104" t="s">
        <v>305</v>
      </c>
      <c r="B12" s="61">
        <f>SUM(B13:B20)</f>
        <v>4913423</v>
      </c>
      <c r="C12" s="61">
        <f>SUM(C13:C20)</f>
        <v>23100</v>
      </c>
      <c r="D12" s="61">
        <f>SUM(D13:D20)</f>
        <v>4936523</v>
      </c>
      <c r="E12" s="61">
        <f>SUM(E13:E20)</f>
        <v>2510072</v>
      </c>
      <c r="F12" s="61">
        <f>SUM(F13:F20)</f>
        <v>2510072</v>
      </c>
      <c r="G12" s="61">
        <f>D12-E12</f>
        <v>2426451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4913423</v>
      </c>
      <c r="C14" s="59">
        <v>23100</v>
      </c>
      <c r="D14" s="59">
        <f aca="true" t="shared" si="2" ref="D14:D20">B14+C14</f>
        <v>4936523</v>
      </c>
      <c r="E14" s="59">
        <v>2510072</v>
      </c>
      <c r="F14" s="59">
        <f>E14</f>
        <v>2510072</v>
      </c>
      <c r="G14" s="59">
        <f>D14-E14</f>
        <v>2426451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4913423</v>
      </c>
      <c r="C85" s="61">
        <f t="shared" si="11"/>
        <v>23100</v>
      </c>
      <c r="D85" s="61">
        <f t="shared" si="11"/>
        <v>4936523</v>
      </c>
      <c r="E85" s="61">
        <f t="shared" si="11"/>
        <v>2510072</v>
      </c>
      <c r="F85" s="61">
        <f t="shared" si="11"/>
        <v>2510072</v>
      </c>
      <c r="G85" s="61">
        <f t="shared" si="11"/>
        <v>2426451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4" t="s">
        <v>448</v>
      </c>
      <c r="B91" s="224"/>
      <c r="C91" s="2"/>
      <c r="D91" s="2" t="s">
        <v>451</v>
      </c>
    </row>
    <row r="92" spans="1:4" ht="13.5">
      <c r="A92" s="225" t="s">
        <v>446</v>
      </c>
      <c r="B92" s="225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zoomScale="160" zoomScaleNormal="160" zoomScalePageLayoutView="0" workbookViewId="0" topLeftCell="A1">
      <selection activeCell="B16" sqref="B16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38" t="s">
        <v>120</v>
      </c>
      <c r="B2" s="239"/>
      <c r="C2" s="239"/>
      <c r="D2" s="239"/>
      <c r="E2" s="239"/>
      <c r="F2" s="239"/>
      <c r="G2" s="240"/>
    </row>
    <row r="3" spans="1:7" ht="15">
      <c r="A3" s="197" t="s">
        <v>215</v>
      </c>
      <c r="B3" s="198"/>
      <c r="C3" s="198"/>
      <c r="D3" s="198"/>
      <c r="E3" s="198"/>
      <c r="F3" s="198"/>
      <c r="G3" s="233"/>
    </row>
    <row r="4" spans="1:7" ht="15">
      <c r="A4" s="197" t="s">
        <v>432</v>
      </c>
      <c r="B4" s="198"/>
      <c r="C4" s="198"/>
      <c r="D4" s="198"/>
      <c r="E4" s="198"/>
      <c r="F4" s="198"/>
      <c r="G4" s="233"/>
    </row>
    <row r="5" spans="1:7" ht="15">
      <c r="A5" s="197" t="s">
        <v>456</v>
      </c>
      <c r="B5" s="198"/>
      <c r="C5" s="198"/>
      <c r="D5" s="198"/>
      <c r="E5" s="198"/>
      <c r="F5" s="198"/>
      <c r="G5" s="233"/>
    </row>
    <row r="6" spans="1:7" ht="15.75" thickBot="1">
      <c r="A6" s="200" t="s">
        <v>1</v>
      </c>
      <c r="B6" s="201"/>
      <c r="C6" s="201"/>
      <c r="D6" s="201"/>
      <c r="E6" s="201"/>
      <c r="F6" s="201"/>
      <c r="G6" s="234"/>
    </row>
    <row r="7" spans="1:7" ht="15">
      <c r="A7" s="175" t="s">
        <v>2</v>
      </c>
      <c r="B7" s="226" t="s">
        <v>217</v>
      </c>
      <c r="C7" s="227"/>
      <c r="D7" s="227"/>
      <c r="E7" s="227"/>
      <c r="F7" s="228"/>
      <c r="G7" s="205" t="s">
        <v>218</v>
      </c>
    </row>
    <row r="8" spans="1:7" ht="15.75" thickBot="1">
      <c r="A8" s="197"/>
      <c r="B8" s="181"/>
      <c r="C8" s="182"/>
      <c r="D8" s="182"/>
      <c r="E8" s="182"/>
      <c r="F8" s="183"/>
      <c r="G8" s="237"/>
    </row>
    <row r="9" spans="1:7" ht="26.25" thickBot="1">
      <c r="A9" s="200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6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2710183</v>
      </c>
      <c r="C11" s="61">
        <f>C12+C13+C14+C17+C18+C21</f>
        <v>0</v>
      </c>
      <c r="D11" s="61">
        <f>D12+D13+D14+D17+D18+D21</f>
        <v>2710183</v>
      </c>
      <c r="E11" s="61">
        <f>E12+E13+E14+E17+E18+E21</f>
        <v>1206185</v>
      </c>
      <c r="F11" s="61">
        <f>F12+F13+F14+F17+F18+F21</f>
        <v>1206185</v>
      </c>
      <c r="G11" s="61">
        <f>D11-F11</f>
        <v>1503998</v>
      </c>
    </row>
    <row r="12" spans="1:7" ht="15">
      <c r="A12" s="104" t="s">
        <v>434</v>
      </c>
      <c r="B12" s="61">
        <v>2710183</v>
      </c>
      <c r="C12" s="61">
        <v>0</v>
      </c>
      <c r="D12" s="61">
        <f>B12+C12</f>
        <v>2710183</v>
      </c>
      <c r="E12" s="61">
        <v>1206185</v>
      </c>
      <c r="F12" s="61">
        <f>E12</f>
        <v>1206185</v>
      </c>
      <c r="G12" s="61">
        <f>D12-E12</f>
        <v>1503998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6B'!G159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2710183</v>
      </c>
      <c r="C35" s="110">
        <f t="shared" si="5"/>
        <v>0</v>
      </c>
      <c r="D35" s="110">
        <f t="shared" si="5"/>
        <v>2710183</v>
      </c>
      <c r="E35" s="110">
        <f t="shared" si="5"/>
        <v>1206185</v>
      </c>
      <c r="F35" s="110">
        <f t="shared" si="5"/>
        <v>1206185</v>
      </c>
      <c r="G35" s="110">
        <f t="shared" si="5"/>
        <v>1503998</v>
      </c>
    </row>
    <row r="37" spans="1:7" ht="49.5" customHeight="1">
      <c r="A37" s="224" t="s">
        <v>449</v>
      </c>
      <c r="B37" s="224"/>
      <c r="C37" s="169"/>
      <c r="D37" s="224" t="s">
        <v>451</v>
      </c>
      <c r="E37" s="224"/>
      <c r="F37" s="224"/>
      <c r="G37" s="224"/>
    </row>
    <row r="38" spans="1:7" ht="24.75" customHeight="1">
      <c r="A38" s="193" t="s">
        <v>446</v>
      </c>
      <c r="B38" s="193"/>
      <c r="C38" s="171"/>
      <c r="D38" s="194" t="s">
        <v>122</v>
      </c>
      <c r="E38" s="194"/>
      <c r="F38" s="194"/>
      <c r="G38" s="194"/>
    </row>
  </sheetData>
  <sheetProtection/>
  <mergeCells count="12">
    <mergeCell ref="A37:B37"/>
    <mergeCell ref="A38:B38"/>
    <mergeCell ref="D37:G37"/>
    <mergeCell ref="D38:G38"/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2023-04-10T18:50:48Z</cp:lastPrinted>
  <dcterms:created xsi:type="dcterms:W3CDTF">2016-10-11T18:36:49Z</dcterms:created>
  <dcterms:modified xsi:type="dcterms:W3CDTF">2023-07-25T17:11:52Z</dcterms:modified>
  <cp:category/>
  <cp:version/>
  <cp:contentType/>
  <cp:contentStatus/>
</cp:coreProperties>
</file>