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750" windowWidth="15600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PC" sheetId="24" state="hidden" r:id="rId9"/>
    <sheet name="NEF" sheetId="25" state="hidden" r:id="rId10"/>
    <sheet name="EAI" sheetId="12" state="hidden" r:id="rId11"/>
    <sheet name="CAdmon" sheetId="13" state="hidden" r:id="rId12"/>
    <sheet name="COG" sheetId="15" state="hidden" r:id="rId13"/>
    <sheet name="CTG" sheetId="14" state="hidden" r:id="rId14"/>
    <sheet name="CFG" sheetId="16" state="hidden" r:id="rId15"/>
    <sheet name="End Neto" sheetId="17" state="hidden" r:id="rId16"/>
    <sheet name="Int" sheetId="18" state="hidden" r:id="rId17"/>
    <sheet name="CProg" sheetId="19" state="hidden" r:id="rId18"/>
    <sheet name="Post Fiscal" sheetId="20" state="hidden" r:id="rId19"/>
    <sheet name="BMu" sheetId="21" state="hidden" r:id="rId20"/>
    <sheet name="BInmu" sheetId="22" state="hidden" r:id="rId21"/>
    <sheet name="Rel Cta Banc" sheetId="23" state="hidden" r:id="rId22"/>
    <sheet name="EBCF" sheetId="26" state="hidden" r:id="rId23"/>
  </sheets>
  <externalReferences>
    <externalReference r:id="rId24"/>
  </externalReferences>
  <definedNames>
    <definedName name="_xlnm.Print_Area" localSheetId="0">EA!$A$2:$K$63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EFE!$A$2:$Q$58</definedName>
    <definedName name="_xlnm.Print_Area" localSheetId="1">ESF!$A$1:$L$75</definedName>
    <definedName name="_xlnm.Print_Area" localSheetId="6">EVHP!$A$1:$I$48</definedName>
  </definedNames>
  <calcPr calcId="144525"/>
</workbook>
</file>

<file path=xl/calcChain.xml><?xml version="1.0" encoding="utf-8"?>
<calcChain xmlns="http://schemas.openxmlformats.org/spreadsheetml/2006/main">
  <c r="I18" i="5" l="1"/>
  <c r="C5" i="2" l="1"/>
  <c r="G47" i="7" l="1"/>
  <c r="G46" i="7"/>
  <c r="C47" i="7"/>
  <c r="C46" i="7"/>
  <c r="E14" i="7" l="1"/>
  <c r="F24" i="15" l="1"/>
  <c r="E107" i="25" l="1"/>
  <c r="D107" i="25"/>
  <c r="D71" i="25"/>
  <c r="G43" i="12" l="1"/>
  <c r="G44" i="12"/>
  <c r="H44" i="12" s="1"/>
  <c r="I44" i="12" s="1"/>
  <c r="H15" i="19"/>
  <c r="D12" i="13"/>
  <c r="D27" i="16" s="1"/>
  <c r="H36" i="10" l="1"/>
  <c r="G36" i="10"/>
  <c r="H31" i="10"/>
  <c r="H30" i="10"/>
  <c r="H29" i="10"/>
  <c r="G31" i="10"/>
  <c r="G30" i="10"/>
  <c r="G29" i="10"/>
  <c r="H25" i="10"/>
  <c r="G25" i="10"/>
  <c r="H24" i="10"/>
  <c r="G24" i="10"/>
  <c r="H19" i="10"/>
  <c r="G19" i="10"/>
  <c r="L58" i="10"/>
  <c r="L57" i="10"/>
  <c r="D58" i="10"/>
  <c r="D57" i="10"/>
  <c r="G53" i="9"/>
  <c r="G52" i="9"/>
  <c r="C53" i="9"/>
  <c r="C52" i="9"/>
  <c r="E44" i="8"/>
  <c r="E43" i="8"/>
  <c r="B44" i="8"/>
  <c r="B43" i="8"/>
  <c r="G63" i="2"/>
  <c r="G62" i="2"/>
  <c r="C63" i="2"/>
  <c r="C62" i="2"/>
  <c r="G74" i="1"/>
  <c r="G73" i="1"/>
  <c r="C74" i="1"/>
  <c r="C73" i="1"/>
  <c r="D23" i="5" l="1"/>
  <c r="C28" i="20" l="1"/>
  <c r="C32" i="20" s="1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H14" i="19"/>
  <c r="G13" i="19"/>
  <c r="J13" i="19" s="1"/>
  <c r="G12" i="19"/>
  <c r="J12" i="19" s="1"/>
  <c r="I11" i="19"/>
  <c r="H11" i="19"/>
  <c r="H41" i="19" s="1"/>
  <c r="F11" i="19"/>
  <c r="E11" i="19"/>
  <c r="C34" i="18"/>
  <c r="B34" i="18"/>
  <c r="C19" i="18"/>
  <c r="B19" i="18"/>
  <c r="H26" i="17"/>
  <c r="H25" i="17"/>
  <c r="H24" i="17"/>
  <c r="H23" i="17"/>
  <c r="H22" i="17"/>
  <c r="H21" i="17"/>
  <c r="F27" i="17"/>
  <c r="D27" i="17"/>
  <c r="H27" i="17" s="1"/>
  <c r="H16" i="17"/>
  <c r="H15" i="17"/>
  <c r="H14" i="17"/>
  <c r="H13" i="17"/>
  <c r="H12" i="17"/>
  <c r="H11" i="17"/>
  <c r="H10" i="17"/>
  <c r="F17" i="17"/>
  <c r="D17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6" i="16"/>
  <c r="I26" i="16" s="1"/>
  <c r="F25" i="16"/>
  <c r="I25" i="16" s="1"/>
  <c r="F24" i="16"/>
  <c r="I24" i="16" s="1"/>
  <c r="F23" i="16"/>
  <c r="I23" i="16" s="1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5" i="15"/>
  <c r="G75" i="15"/>
  <c r="E75" i="15"/>
  <c r="D75" i="15"/>
  <c r="H71" i="15"/>
  <c r="G71" i="15"/>
  <c r="E71" i="15"/>
  <c r="D71" i="15"/>
  <c r="H63" i="15"/>
  <c r="G63" i="15"/>
  <c r="E63" i="15"/>
  <c r="D63" i="15"/>
  <c r="G59" i="15"/>
  <c r="E59" i="15"/>
  <c r="D59" i="15"/>
  <c r="E49" i="15"/>
  <c r="D49" i="15"/>
  <c r="E39" i="15"/>
  <c r="D39" i="15"/>
  <c r="E29" i="15"/>
  <c r="D29" i="15"/>
  <c r="F82" i="15"/>
  <c r="I82" i="15" s="1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4" i="15"/>
  <c r="I74" i="15" s="1"/>
  <c r="F73" i="15"/>
  <c r="I73" i="15" s="1"/>
  <c r="F72" i="15"/>
  <c r="I72" i="15" s="1"/>
  <c r="F70" i="15"/>
  <c r="I70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2" i="15"/>
  <c r="I62" i="15" s="1"/>
  <c r="F61" i="15"/>
  <c r="I61" i="15" s="1"/>
  <c r="F60" i="15"/>
  <c r="I60" i="15" s="1"/>
  <c r="F58" i="15"/>
  <c r="F57" i="15"/>
  <c r="F56" i="15"/>
  <c r="F55" i="15"/>
  <c r="F54" i="15"/>
  <c r="F52" i="15"/>
  <c r="F51" i="15"/>
  <c r="F50" i="15"/>
  <c r="F48" i="15"/>
  <c r="F47" i="15"/>
  <c r="F46" i="15"/>
  <c r="F45" i="15"/>
  <c r="F44" i="15"/>
  <c r="F43" i="15"/>
  <c r="F42" i="15"/>
  <c r="F41" i="15"/>
  <c r="F40" i="15"/>
  <c r="F38" i="15"/>
  <c r="F37" i="15"/>
  <c r="F36" i="15"/>
  <c r="F35" i="15"/>
  <c r="F34" i="15"/>
  <c r="F33" i="15"/>
  <c r="F32" i="15"/>
  <c r="F31" i="15"/>
  <c r="F30" i="15"/>
  <c r="F28" i="15"/>
  <c r="F27" i="15"/>
  <c r="F26" i="15"/>
  <c r="F25" i="15"/>
  <c r="F23" i="15"/>
  <c r="F22" i="15"/>
  <c r="F21" i="15"/>
  <c r="F20" i="15"/>
  <c r="E19" i="15"/>
  <c r="D19" i="15"/>
  <c r="F18" i="15"/>
  <c r="F17" i="15"/>
  <c r="F16" i="15"/>
  <c r="F15" i="15"/>
  <c r="F14" i="15"/>
  <c r="F13" i="15"/>
  <c r="F12" i="15"/>
  <c r="E11" i="15"/>
  <c r="D11" i="15"/>
  <c r="D83" i="15" s="1"/>
  <c r="F16" i="14"/>
  <c r="I16" i="14" s="1"/>
  <c r="F14" i="14"/>
  <c r="F12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G22" i="13"/>
  <c r="D22" i="13"/>
  <c r="E15" i="19" s="1"/>
  <c r="E14" i="19" s="1"/>
  <c r="J52" i="12"/>
  <c r="J49" i="12"/>
  <c r="J48" i="12"/>
  <c r="J47" i="12"/>
  <c r="J44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H43" i="12"/>
  <c r="I43" i="12" s="1"/>
  <c r="J43" i="12" s="1"/>
  <c r="G34" i="12"/>
  <c r="I51" i="12"/>
  <c r="I46" i="12"/>
  <c r="E10" i="20" s="1"/>
  <c r="I40" i="12"/>
  <c r="I37" i="12"/>
  <c r="H51" i="12"/>
  <c r="D28" i="20" s="1"/>
  <c r="D32" i="20" s="1"/>
  <c r="H46" i="12"/>
  <c r="D10" i="20" s="1"/>
  <c r="H40" i="12"/>
  <c r="H37" i="12"/>
  <c r="F51" i="12"/>
  <c r="F46" i="12"/>
  <c r="F40" i="12"/>
  <c r="F37" i="12"/>
  <c r="E51" i="12"/>
  <c r="E46" i="12"/>
  <c r="C10" i="20" s="1"/>
  <c r="E40" i="12"/>
  <c r="J40" i="12" s="1"/>
  <c r="E37" i="12"/>
  <c r="J24" i="12"/>
  <c r="J23" i="12"/>
  <c r="J21" i="12"/>
  <c r="J20" i="12"/>
  <c r="J19" i="12"/>
  <c r="J17" i="12"/>
  <c r="J16" i="12"/>
  <c r="J13" i="12"/>
  <c r="J12" i="12"/>
  <c r="J11" i="12"/>
  <c r="G24" i="12"/>
  <c r="G23" i="12"/>
  <c r="G21" i="12"/>
  <c r="G20" i="12"/>
  <c r="G19" i="12"/>
  <c r="G17" i="12"/>
  <c r="G16" i="12"/>
  <c r="G14" i="12"/>
  <c r="H14" i="12" s="1"/>
  <c r="I14" i="12" s="1"/>
  <c r="J14" i="12" s="1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D85" i="15" l="1"/>
  <c r="G11" i="19"/>
  <c r="G23" i="19"/>
  <c r="G27" i="19"/>
  <c r="G35" i="19"/>
  <c r="F31" i="16"/>
  <c r="I31" i="16" s="1"/>
  <c r="F59" i="15"/>
  <c r="E33" i="12"/>
  <c r="C9" i="20" s="1"/>
  <c r="F33" i="12"/>
  <c r="G46" i="12"/>
  <c r="F26" i="12"/>
  <c r="G15" i="12"/>
  <c r="F71" i="15"/>
  <c r="F42" i="16"/>
  <c r="I42" i="16" s="1"/>
  <c r="H17" i="17"/>
  <c r="H29" i="17" s="1"/>
  <c r="F63" i="15"/>
  <c r="I63" i="15" s="1"/>
  <c r="G27" i="15"/>
  <c r="H27" i="15" s="1"/>
  <c r="G41" i="15"/>
  <c r="I41" i="15" s="1"/>
  <c r="G45" i="15"/>
  <c r="I45" i="15" s="1"/>
  <c r="G47" i="15"/>
  <c r="I47" i="15" s="1"/>
  <c r="G52" i="15"/>
  <c r="I52" i="15" s="1"/>
  <c r="G55" i="15"/>
  <c r="I55" i="15" s="1"/>
  <c r="G57" i="15"/>
  <c r="I57" i="15" s="1"/>
  <c r="G40" i="15"/>
  <c r="I40" i="15" s="1"/>
  <c r="G42" i="15"/>
  <c r="I42" i="15" s="1"/>
  <c r="G44" i="15"/>
  <c r="I44" i="15" s="1"/>
  <c r="G46" i="15"/>
  <c r="I46" i="15" s="1"/>
  <c r="G48" i="15"/>
  <c r="I48" i="15" s="1"/>
  <c r="G54" i="15"/>
  <c r="I54" i="15" s="1"/>
  <c r="G56" i="15"/>
  <c r="I56" i="15" s="1"/>
  <c r="G58" i="15"/>
  <c r="I58" i="15" s="1"/>
  <c r="G51" i="15"/>
  <c r="G50" i="15"/>
  <c r="H50" i="15" s="1"/>
  <c r="F49" i="15"/>
  <c r="G43" i="15"/>
  <c r="F39" i="15"/>
  <c r="G37" i="15"/>
  <c r="H37" i="15" s="1"/>
  <c r="G36" i="15"/>
  <c r="H36" i="15" s="1"/>
  <c r="G35" i="15"/>
  <c r="I35" i="15" s="1"/>
  <c r="G34" i="15"/>
  <c r="H34" i="15" s="1"/>
  <c r="G33" i="15"/>
  <c r="H33" i="15" s="1"/>
  <c r="G38" i="15"/>
  <c r="I38" i="15" s="1"/>
  <c r="G32" i="15"/>
  <c r="I32" i="15" s="1"/>
  <c r="G31" i="15"/>
  <c r="I31" i="15" s="1"/>
  <c r="G30" i="15"/>
  <c r="F29" i="15"/>
  <c r="G28" i="15"/>
  <c r="H28" i="15" s="1"/>
  <c r="G26" i="15"/>
  <c r="I26" i="15" s="1"/>
  <c r="G25" i="15"/>
  <c r="H25" i="15" s="1"/>
  <c r="G24" i="15"/>
  <c r="G23" i="15"/>
  <c r="H23" i="15" s="1"/>
  <c r="G22" i="15"/>
  <c r="H22" i="15" s="1"/>
  <c r="G21" i="15"/>
  <c r="H21" i="15" s="1"/>
  <c r="F19" i="15"/>
  <c r="G20" i="15"/>
  <c r="G15" i="15"/>
  <c r="H15" i="15" s="1"/>
  <c r="G17" i="15"/>
  <c r="H17" i="15" s="1"/>
  <c r="G18" i="15"/>
  <c r="G16" i="15"/>
  <c r="G14" i="15"/>
  <c r="G13" i="15"/>
  <c r="F11" i="15"/>
  <c r="G12" i="15"/>
  <c r="G53" i="15"/>
  <c r="D48" i="16"/>
  <c r="C8" i="20"/>
  <c r="F54" i="12"/>
  <c r="G40" i="12"/>
  <c r="J46" i="12"/>
  <c r="G14" i="14"/>
  <c r="E83" i="15"/>
  <c r="F29" i="17"/>
  <c r="B36" i="18"/>
  <c r="C36" i="18"/>
  <c r="J35" i="19"/>
  <c r="H54" i="12"/>
  <c r="I33" i="12"/>
  <c r="E9" i="20" s="1"/>
  <c r="E8" i="20" s="1"/>
  <c r="I54" i="12"/>
  <c r="E28" i="20" s="1"/>
  <c r="E32" i="20" s="1"/>
  <c r="E41" i="19"/>
  <c r="F18" i="14"/>
  <c r="D21" i="14"/>
  <c r="H22" i="12"/>
  <c r="I22" i="12"/>
  <c r="J22" i="12" s="1"/>
  <c r="H26" i="12"/>
  <c r="J37" i="12"/>
  <c r="J33" i="12" s="1"/>
  <c r="F12" i="16"/>
  <c r="J11" i="19"/>
  <c r="H33" i="12"/>
  <c r="D9" i="20" s="1"/>
  <c r="D8" i="20" s="1"/>
  <c r="D29" i="17"/>
  <c r="G37" i="12"/>
  <c r="G33" i="12" s="1"/>
  <c r="J23" i="19"/>
  <c r="J51" i="12"/>
  <c r="I12" i="14"/>
  <c r="E54" i="12"/>
  <c r="I16" i="16"/>
  <c r="I12" i="16" s="1"/>
  <c r="J18" i="12"/>
  <c r="J30" i="19"/>
  <c r="J27" i="19"/>
  <c r="F75" i="15"/>
  <c r="I71" i="15"/>
  <c r="I59" i="15"/>
  <c r="J15" i="12"/>
  <c r="G26" i="12"/>
  <c r="E26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6" i="10"/>
  <c r="P35" i="10" s="1"/>
  <c r="O36" i="10"/>
  <c r="O35" i="10" s="1"/>
  <c r="P30" i="10"/>
  <c r="P29" i="10" s="1"/>
  <c r="O30" i="10"/>
  <c r="O29" i="10" s="1"/>
  <c r="H28" i="10"/>
  <c r="G28" i="10"/>
  <c r="P20" i="10"/>
  <c r="O20" i="10"/>
  <c r="P15" i="10"/>
  <c r="O15" i="10"/>
  <c r="H15" i="10"/>
  <c r="G15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H23" i="7"/>
  <c r="G21" i="7"/>
  <c r="E21" i="7"/>
  <c r="D21" i="7"/>
  <c r="H19" i="7"/>
  <c r="H18" i="7"/>
  <c r="H17" i="7"/>
  <c r="G16" i="7"/>
  <c r="G27" i="7" s="1"/>
  <c r="F16" i="7"/>
  <c r="E16" i="7"/>
  <c r="D16" i="7"/>
  <c r="H14" i="7"/>
  <c r="J49" i="5"/>
  <c r="I49" i="5"/>
  <c r="J41" i="5"/>
  <c r="I41" i="5"/>
  <c r="J34" i="5"/>
  <c r="I34" i="5"/>
  <c r="J29" i="5"/>
  <c r="I29" i="5"/>
  <c r="E27" i="5"/>
  <c r="D27" i="5"/>
  <c r="E23" i="5"/>
  <c r="J18" i="5"/>
  <c r="J13" i="5"/>
  <c r="I13" i="5"/>
  <c r="I52" i="5" s="1"/>
  <c r="E13" i="5"/>
  <c r="E34" i="5" s="1"/>
  <c r="D13" i="5"/>
  <c r="D18" i="2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E145" i="3" s="1"/>
  <c r="I25" i="2"/>
  <c r="E146" i="3" s="1"/>
  <c r="J24" i="2"/>
  <c r="E195" i="3" s="1"/>
  <c r="E140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20" i="2" s="1"/>
  <c r="E172" i="3" s="1"/>
  <c r="D21" i="2"/>
  <c r="E123" i="3" s="1"/>
  <c r="D22" i="2"/>
  <c r="E124" i="3" s="1"/>
  <c r="D23" i="2"/>
  <c r="E125" i="3" s="1"/>
  <c r="D24" i="2"/>
  <c r="E24" i="2" s="1"/>
  <c r="E176" i="3" s="1"/>
  <c r="E21" i="2"/>
  <c r="E173" i="3" s="1"/>
  <c r="E35" i="2"/>
  <c r="E18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20" i="3" l="1"/>
  <c r="E18" i="2"/>
  <c r="F83" i="15"/>
  <c r="I26" i="12"/>
  <c r="E143" i="3"/>
  <c r="E23" i="2"/>
  <c r="E175" i="3" s="1"/>
  <c r="J32" i="2"/>
  <c r="E201" i="3" s="1"/>
  <c r="G18" i="14"/>
  <c r="H14" i="14"/>
  <c r="E122" i="3"/>
  <c r="E157" i="3"/>
  <c r="J21" i="2"/>
  <c r="E192" i="3" s="1"/>
  <c r="H29" i="7"/>
  <c r="G49" i="15"/>
  <c r="I49" i="15" s="1"/>
  <c r="I50" i="15"/>
  <c r="I17" i="15"/>
  <c r="I15" i="15"/>
  <c r="I21" i="15"/>
  <c r="I22" i="15"/>
  <c r="I23" i="15"/>
  <c r="G11" i="15"/>
  <c r="H12" i="15"/>
  <c r="I13" i="15"/>
  <c r="H13" i="15"/>
  <c r="I16" i="15"/>
  <c r="H16" i="15"/>
  <c r="G19" i="15"/>
  <c r="I19" i="15" s="1"/>
  <c r="H20" i="15"/>
  <c r="I24" i="15"/>
  <c r="H24" i="15"/>
  <c r="I25" i="15"/>
  <c r="I28" i="15"/>
  <c r="G29" i="15"/>
  <c r="I29" i="15" s="1"/>
  <c r="H30" i="15"/>
  <c r="H29" i="15" s="1"/>
  <c r="I33" i="15"/>
  <c r="I34" i="15"/>
  <c r="I36" i="15"/>
  <c r="I37" i="15"/>
  <c r="G39" i="15"/>
  <c r="I39" i="15" s="1"/>
  <c r="H43" i="15"/>
  <c r="H39" i="15" s="1"/>
  <c r="I51" i="15"/>
  <c r="H51" i="15"/>
  <c r="H49" i="15" s="1"/>
  <c r="I14" i="15"/>
  <c r="H14" i="15"/>
  <c r="I18" i="15"/>
  <c r="H18" i="15"/>
  <c r="I27" i="15"/>
  <c r="I43" i="15"/>
  <c r="I30" i="15"/>
  <c r="I20" i="15"/>
  <c r="I11" i="15"/>
  <c r="I12" i="15"/>
  <c r="I53" i="15"/>
  <c r="E134" i="3"/>
  <c r="E19" i="2"/>
  <c r="E171" i="3" s="1"/>
  <c r="E132" i="3"/>
  <c r="E153" i="3"/>
  <c r="E139" i="3"/>
  <c r="J48" i="2"/>
  <c r="E212" i="3" s="1"/>
  <c r="E167" i="3"/>
  <c r="J25" i="2"/>
  <c r="E196" i="3" s="1"/>
  <c r="J40" i="2"/>
  <c r="E206" i="3" s="1"/>
  <c r="E163" i="3"/>
  <c r="F12" i="13"/>
  <c r="E22" i="13"/>
  <c r="E85" i="15" s="1"/>
  <c r="E27" i="7"/>
  <c r="J54" i="12"/>
  <c r="I14" i="14"/>
  <c r="I18" i="14" s="1"/>
  <c r="E21" i="14"/>
  <c r="F15" i="19"/>
  <c r="E27" i="16"/>
  <c r="F14" i="8"/>
  <c r="E14" i="8"/>
  <c r="E30" i="2"/>
  <c r="E180" i="3" s="1"/>
  <c r="E164" i="3"/>
  <c r="E144" i="3"/>
  <c r="E126" i="3"/>
  <c r="H29" i="8"/>
  <c r="E34" i="7"/>
  <c r="H36" i="7"/>
  <c r="E136" i="3"/>
  <c r="J29" i="2"/>
  <c r="E198" i="3" s="1"/>
  <c r="J52" i="5"/>
  <c r="J54" i="5" s="1"/>
  <c r="E116" i="25" s="1"/>
  <c r="H16" i="7"/>
  <c r="I42" i="9"/>
  <c r="E129" i="3"/>
  <c r="E149" i="3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J26" i="12"/>
  <c r="J54" i="2"/>
  <c r="D34" i="5"/>
  <c r="I54" i="5" s="1"/>
  <c r="D27" i="7"/>
  <c r="D40" i="7" s="1"/>
  <c r="G54" i="12"/>
  <c r="I75" i="15"/>
  <c r="P24" i="10"/>
  <c r="O24" i="10"/>
  <c r="H19" i="8"/>
  <c r="H23" i="8"/>
  <c r="O41" i="10"/>
  <c r="G49" i="10"/>
  <c r="H49" i="10"/>
  <c r="I40" i="1"/>
  <c r="I44" i="9" s="1"/>
  <c r="E43" i="1"/>
  <c r="E77" i="3" s="1"/>
  <c r="J40" i="1"/>
  <c r="E189" i="3"/>
  <c r="H18" i="8"/>
  <c r="E170" i="3"/>
  <c r="D16" i="8"/>
  <c r="P41" i="10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D26" i="8"/>
  <c r="G26" i="8" s="1"/>
  <c r="H26" i="8" s="1"/>
  <c r="E22" i="2"/>
  <c r="D16" i="2"/>
  <c r="E119" i="3" s="1"/>
  <c r="I83" i="15" l="1"/>
  <c r="G83" i="15"/>
  <c r="G85" i="15" s="1"/>
  <c r="E40" i="7"/>
  <c r="J16" i="2"/>
  <c r="E188" i="3" s="1"/>
  <c r="G27" i="16"/>
  <c r="G22" i="16" s="1"/>
  <c r="G48" i="16" s="1"/>
  <c r="G21" i="14"/>
  <c r="J38" i="2"/>
  <c r="E205" i="3" s="1"/>
  <c r="H19" i="15"/>
  <c r="H11" i="15"/>
  <c r="H83" i="15" s="1"/>
  <c r="F35" i="7"/>
  <c r="H35" i="7" s="1"/>
  <c r="D116" i="25"/>
  <c r="I15" i="19"/>
  <c r="I14" i="19" s="1"/>
  <c r="I41" i="19" s="1"/>
  <c r="H18" i="14"/>
  <c r="H22" i="13"/>
  <c r="E94" i="3"/>
  <c r="H44" i="9"/>
  <c r="H46" i="9" s="1"/>
  <c r="H50" i="9" s="1"/>
  <c r="I46" i="9"/>
  <c r="I50" i="9" s="1"/>
  <c r="I12" i="13"/>
  <c r="I22" i="13" s="1"/>
  <c r="F22" i="13"/>
  <c r="F27" i="16"/>
  <c r="E22" i="16"/>
  <c r="G15" i="19"/>
  <c r="J15" i="19" s="1"/>
  <c r="F14" i="19"/>
  <c r="F22" i="7"/>
  <c r="H22" i="7" s="1"/>
  <c r="E100" i="3"/>
  <c r="F21" i="7"/>
  <c r="H21" i="7" s="1"/>
  <c r="J52" i="2"/>
  <c r="E215" i="3" s="1"/>
  <c r="E216" i="3"/>
  <c r="G16" i="8"/>
  <c r="G14" i="8" s="1"/>
  <c r="D14" i="8"/>
  <c r="F34" i="7"/>
  <c r="J50" i="1"/>
  <c r="E99" i="3" s="1"/>
  <c r="O44" i="10"/>
  <c r="F27" i="7"/>
  <c r="P44" i="10"/>
  <c r="P49" i="10" s="1"/>
  <c r="E42" i="3"/>
  <c r="D14" i="2"/>
  <c r="E118" i="3" s="1"/>
  <c r="E26" i="2"/>
  <c r="E177" i="3" s="1"/>
  <c r="E181" i="3"/>
  <c r="J27" i="2"/>
  <c r="I14" i="2"/>
  <c r="E137" i="3" s="1"/>
  <c r="E16" i="2"/>
  <c r="E174" i="3"/>
  <c r="I50" i="1"/>
  <c r="E48" i="3"/>
  <c r="I46" i="2"/>
  <c r="O48" i="10" l="1"/>
  <c r="O54" i="10" s="1"/>
  <c r="C13" i="20"/>
  <c r="F85" i="15"/>
  <c r="I21" i="14"/>
  <c r="I85" i="15"/>
  <c r="E13" i="20"/>
  <c r="E12" i="20" s="1"/>
  <c r="E16" i="20" s="1"/>
  <c r="E20" i="20" s="1"/>
  <c r="E24" i="20" s="1"/>
  <c r="H85" i="15"/>
  <c r="I27" i="16"/>
  <c r="J14" i="2"/>
  <c r="E187" i="3" s="1"/>
  <c r="H27" i="7"/>
  <c r="F40" i="7"/>
  <c r="H40" i="7" s="1"/>
  <c r="D13" i="20"/>
  <c r="D12" i="20" s="1"/>
  <c r="D16" i="20" s="1"/>
  <c r="D20" i="20" s="1"/>
  <c r="D24" i="20" s="1"/>
  <c r="C12" i="20"/>
  <c r="C16" i="20" s="1"/>
  <c r="C20" i="20" s="1"/>
  <c r="C24" i="20" s="1"/>
  <c r="F21" i="14"/>
  <c r="H27" i="16"/>
  <c r="H22" i="16" s="1"/>
  <c r="H48" i="16" s="1"/>
  <c r="H21" i="14"/>
  <c r="E48" i="16"/>
  <c r="F22" i="16"/>
  <c r="F41" i="19"/>
  <c r="G14" i="19"/>
  <c r="J63" i="1"/>
  <c r="E108" i="3" s="1"/>
  <c r="H34" i="7"/>
  <c r="H16" i="8"/>
  <c r="H14" i="8" s="1"/>
  <c r="O49" i="10"/>
  <c r="O55" i="10" s="1"/>
  <c r="E197" i="3"/>
  <c r="E169" i="3"/>
  <c r="E14" i="2"/>
  <c r="E168" i="3" s="1"/>
  <c r="E160" i="3"/>
  <c r="I44" i="2"/>
  <c r="J46" i="2"/>
  <c r="E47" i="3"/>
  <c r="I63" i="1"/>
  <c r="J65" i="1" l="1"/>
  <c r="E109" i="3" s="1"/>
  <c r="J27" i="7"/>
  <c r="J40" i="7"/>
  <c r="J14" i="19"/>
  <c r="J41" i="19" s="1"/>
  <c r="G41" i="19"/>
  <c r="I22" i="16"/>
  <c r="I48" i="16" s="1"/>
  <c r="F48" i="16"/>
  <c r="E210" i="3"/>
  <c r="J44" i="2"/>
  <c r="E159" i="3"/>
  <c r="I36" i="2"/>
  <c r="E154" i="3" s="1"/>
  <c r="E56" i="3"/>
  <c r="I65" i="1"/>
  <c r="E57" i="3" l="1"/>
  <c r="J36" i="2"/>
  <c r="E204" i="3" s="1"/>
  <c r="E209" i="3"/>
</calcChain>
</file>

<file path=xl/sharedStrings.xml><?xml version="1.0" encoding="utf-8"?>
<sst xmlns="http://schemas.openxmlformats.org/spreadsheetml/2006/main" count="1156" uniqueCount="567">
  <si>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</si>
  <si>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</si>
  <si>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</si>
  <si>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</si>
  <si>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</si>
  <si>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</si>
  <si>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</si>
  <si>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</si>
  <si>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</si>
  <si>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</si>
  <si>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</si>
  <si>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</si>
  <si>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</si>
  <si>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</si>
  <si>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</si>
  <si>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</si>
  <si>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</si>
  <si>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</si>
  <si>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</si>
  <si>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</si>
  <si>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</si>
  <si>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</si>
  <si>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</si>
  <si>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</si>
  <si>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</si>
  <si>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</si>
  <si>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</si>
  <si>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</si>
  <si>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</si>
  <si>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</si>
  <si>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</si>
  <si>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</si>
  <si>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</si>
  <si>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</si>
  <si>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</si>
  <si>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</si>
  <si>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</si>
  <si>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</si>
  <si>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</si>
  <si>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</si>
  <si>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</si>
  <si>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</si>
  <si>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</si>
  <si>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</si>
  <si>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</si>
  <si>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</si>
  <si>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</si>
  <si>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</si>
  <si>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</si>
  <si>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</si>
  <si>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</si>
  <si>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</si>
  <si>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</si>
  <si>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</si>
  <si>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</si>
  <si>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</si>
  <si>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</si>
  <si>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</si>
  <si>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</si>
  <si>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</si>
  <si>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</si>
  <si>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</si>
  <si>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</si>
  <si>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</si>
  <si>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</si>
  <si>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</si>
  <si>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</si>
  <si>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</si>
  <si>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</si>
  <si>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</si>
  <si>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</si>
  <si>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</si>
  <si>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</si>
  <si>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</si>
  <si>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</si>
  <si>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</si>
  <si>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</si>
  <si>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</si>
  <si>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</si>
  <si>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</si>
  <si>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</si>
  <si>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</si>
  <si>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</si>
  <si>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</si>
  <si>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</si>
  <si>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</si>
  <si>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</si>
  <si>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</si>
  <si>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</si>
  <si>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</si>
  <si>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</si>
  <si>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</si>
  <si>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</si>
  <si>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</si>
  <si>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</si>
  <si>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</si>
  <si>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</si>
  <si>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</si>
  <si>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</si>
  <si>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</si>
  <si>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</si>
  <si>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</si>
  <si>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</si>
  <si>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</si>
  <si>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</si>
  <si>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</si>
  <si>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</si>
  <si>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</si>
  <si>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</si>
  <si>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</si>
  <si>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</si>
  <si>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</si>
  <si>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</si>
  <si>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</si>
  <si>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</si>
  <si>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</si>
  <si>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</si>
  <si>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</si>
  <si>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</si>
  <si>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</si>
  <si>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</si>
  <si>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</si>
  <si>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</si>
  <si>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</si>
  <si>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</si>
  <si>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</si>
  <si>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</si>
  <si>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</si>
  <si>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</si>
  <si>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</si>
  <si>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</si>
  <si>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</si>
  <si>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</si>
  <si>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</si>
  <si>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</si>
  <si>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</si>
  <si>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</si>
  <si>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</si>
  <si>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</si>
  <si>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</si>
  <si>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</si>
  <si>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</si>
  <si>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</si>
  <si>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</si>
  <si>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</si>
  <si>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</si>
  <si>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</si>
  <si>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</si>
  <si>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</si>
  <si>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</si>
  <si>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</si>
  <si>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</si>
  <si>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</si>
  <si>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</si>
  <si>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</si>
  <si>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</si>
  <si>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</si>
  <si>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</si>
  <si>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</si>
  <si>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</si>
  <si>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</si>
  <si>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</si>
  <si>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</si>
  <si>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</si>
  <si>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</si>
  <si>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</si>
  <si>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</si>
  <si>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</si>
  <si>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</si>
  <si>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</si>
  <si>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</si>
  <si>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</si>
  <si>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</si>
  <si>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</si>
  <si>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</si>
  <si>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</si>
  <si>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</si>
  <si>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</si>
  <si>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</si>
  <si>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</si>
  <si>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</si>
  <si>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</si>
  <si>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</si>
  <si>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</si>
  <si>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</si>
  <si>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</si>
  <si>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</si>
  <si>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</si>
  <si>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</si>
  <si>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</si>
  <si>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</si>
  <si>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</si>
  <si>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</si>
  <si>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</si>
  <si>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</si>
  <si>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</si>
  <si>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</si>
  <si>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</si>
  <si>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</si>
  <si>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</si>
  <si>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</si>
  <si>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</si>
  <si>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</si>
  <si>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</si>
  <si>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</si>
  <si>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</si>
  <si>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</si>
  <si>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</si>
  <si>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</si>
  <si>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</si>
  <si>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</si>
  <si>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</si>
  <si>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</si>
  <si>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</si>
  <si>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</si>
  <si>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</si>
  <si>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</si>
  <si>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</si>
  <si>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</si>
  <si>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</si>
  <si>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</si>
  <si>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</si>
  <si>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</si>
  <si>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</si>
  <si>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</si>
  <si>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</si>
  <si>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</si>
  <si>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</si>
  <si>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</si>
  <si>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</si>
  <si>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</si>
  <si>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</si>
  <si>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</si>
  <si>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</si>
  <si>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</si>
  <si>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</si>
  <si>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</si>
  <si>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</si>
  <si>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</si>
  <si>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</si>
  <si>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</si>
  <si>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</si>
  <si>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</si>
  <si>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</si>
  <si>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</si>
  <si>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</si>
  <si>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</si>
  <si>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</si>
  <si>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</si>
  <si>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</si>
  <si>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</si>
  <si>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</si>
  <si>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</si>
  <si>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</si>
  <si>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</si>
  <si>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</si>
  <si>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</si>
  <si>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</si>
  <si>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</si>
  <si>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</si>
  <si>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</si>
  <si>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</si>
  <si>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</si>
  <si>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</si>
  <si>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</si>
  <si>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</si>
  <si>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</si>
  <si>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</si>
  <si>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</si>
  <si>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</si>
  <si>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</si>
  <si>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</si>
  <si>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</si>
  <si>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</si>
  <si>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</si>
  <si>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</si>
  <si>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</si>
  <si>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</si>
  <si>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</si>
  <si>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</si>
  <si>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</si>
  <si>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</si>
  <si>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</si>
  <si>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</si>
  <si>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</si>
  <si>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</si>
  <si>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</si>
  <si>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</si>
  <si>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</si>
  <si>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</si>
  <si>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</si>
  <si>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</si>
  <si>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</si>
  <si>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</si>
  <si>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</si>
  <si>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</si>
  <si>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</si>
  <si>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</si>
  <si>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</si>
  <si>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</si>
  <si>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</si>
  <si>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</si>
  <si>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</si>
  <si>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</si>
  <si>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</si>
  <si>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</si>
  <si>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</si>
  <si>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</si>
  <si>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</si>
  <si>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</si>
  <si>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</si>
  <si>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</si>
  <si>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</si>
  <si>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</si>
  <si>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</si>
  <si>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</si>
  <si>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</si>
  <si>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</si>
  <si>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</si>
  <si>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</si>
  <si>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</si>
  <si>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</si>
  <si>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</si>
  <si>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</si>
  <si>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</si>
  <si>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</si>
  <si>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</si>
  <si>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</si>
  <si>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</si>
  <si>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</si>
  <si>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</si>
  <si>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</si>
  <si>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</si>
  <si>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</si>
  <si>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</si>
  <si>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</si>
  <si>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</si>
  <si>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</si>
  <si>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</si>
  <si>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</si>
  <si>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</si>
  <si>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</si>
  <si>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</si>
  <si>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</si>
  <si>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</si>
  <si>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</si>
  <si>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</si>
  <si>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</si>
  <si>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</si>
  <si>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</si>
  <si>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</si>
  <si>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</si>
  <si>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</si>
  <si>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</si>
  <si>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</si>
  <si>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</si>
  <si>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</si>
  <si>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</si>
  <si>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</si>
  <si>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</si>
  <si>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</si>
  <si>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</si>
  <si>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</si>
  <si>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</si>
  <si>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</si>
  <si>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</si>
  <si>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</si>
  <si>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</si>
  <si>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</si>
  <si>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</si>
  <si>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</si>
  <si>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</si>
  <si>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</si>
  <si>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</si>
  <si>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</si>
  <si>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</si>
  <si>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</si>
  <si>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</si>
  <si>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</si>
  <si>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</si>
  <si>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</si>
  <si>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</si>
  <si>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</si>
  <si>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</si>
  <si>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</si>
  <si>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</si>
  <si>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</si>
  <si>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</si>
  <si>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</si>
  <si>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</si>
  <si>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</si>
  <si>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</si>
  <si>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</si>
  <si>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</si>
  <si>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</si>
  <si>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</si>
  <si>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</si>
  <si>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</si>
  <si>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</si>
  <si>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</si>
  <si>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</si>
  <si>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</si>
  <si>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</si>
  <si>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</si>
  <si>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</si>
  <si>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</si>
  <si>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</si>
  <si>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</si>
  <si>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</si>
  <si>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</si>
  <si>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Instituto del Deporte de Tlaxcala</t>
  </si>
  <si>
    <t>Jefatura de Administración y Finanzas</t>
  </si>
  <si>
    <t>L.E.F. Minerva Reyes Bello</t>
  </si>
  <si>
    <t>Dirección General</t>
  </si>
  <si>
    <t xml:space="preserve">                                                                                                                             Instituto del Deporte de Tlaxcala</t>
  </si>
  <si>
    <t xml:space="preserve">                                                                                                                                                               Instituto del Deporte de Tlaxcala</t>
  </si>
  <si>
    <t>Instituo del Deporte deTlaxcala</t>
  </si>
  <si>
    <t>Deporte para Todos</t>
  </si>
  <si>
    <t>BBVA Bancomer</t>
  </si>
  <si>
    <t>CONADE 2013</t>
  </si>
  <si>
    <t>CONADE 2014</t>
  </si>
  <si>
    <t>Pasivos Contingentes</t>
  </si>
  <si>
    <t>Al 31 de diciembre de 2014</t>
  </si>
  <si>
    <t>No aplica</t>
  </si>
  <si>
    <t>Notas a los Estados Financieros</t>
  </si>
  <si>
    <t>a) NOTAS DE DESGLOSE</t>
  </si>
  <si>
    <t>I)</t>
  </si>
  <si>
    <t>Notas al Estado de Situación Financiera</t>
  </si>
  <si>
    <t>Efectivo y Equivalentes, Bancos</t>
  </si>
  <si>
    <t>Descripción</t>
  </si>
  <si>
    <t>Deudores Diversos</t>
  </si>
  <si>
    <t>Importe</t>
  </si>
  <si>
    <t>Bienes Inmuebles:</t>
  </si>
  <si>
    <t>Bienes Muebles:</t>
  </si>
  <si>
    <t>Proveedores:</t>
  </si>
  <si>
    <t>Impuestos por pagar:</t>
  </si>
  <si>
    <t>II)</t>
  </si>
  <si>
    <t>Notas al Estado de Actividades</t>
  </si>
  <si>
    <t>Ingresos de Gestión</t>
  </si>
  <si>
    <t>Corresponde a los ingresos por el uso de instalaciones del Centro Regional de Alto Rendimiento.</t>
  </si>
  <si>
    <t>Gastos y Otras Pérdidas:</t>
  </si>
  <si>
    <t>Se otorgan apoyo económico a deportistas destacados y asociaciones deportivas, asi como becas a deportistas cuyos resultados en Olimpiada Nacional son satisfactorios y puedan continuar con su desarrollo deportivo.</t>
  </si>
  <si>
    <t>III)</t>
  </si>
  <si>
    <t>Notas al Estado de Variación en la Hacienda Pública</t>
  </si>
  <si>
    <t>IV)</t>
  </si>
  <si>
    <t xml:space="preserve">Notas al Estado de Flujos de Efectivo </t>
  </si>
  <si>
    <t>Efectivo y equivalentes</t>
  </si>
  <si>
    <t>El análisis de los saldos inicial y final que figuran en la última parte del Estado de Flujo de Efectivo en la cuenta de efectivo y equivalentes es como sigue:</t>
  </si>
  <si>
    <t>Efectivo en Bancos/Tesorería</t>
  </si>
  <si>
    <t>Conciliación de los Flujos de Efectivo Netos de las Actividades de Operación y la cuenta de Ahorro/Desahorro antes de Rubros Extraordinarios.</t>
  </si>
  <si>
    <t>Ahorro/Desahorro antes de rubros Extraordinarios</t>
  </si>
  <si>
    <t>Movimientos de partidas (o rubros) que no afectan al efectivo.</t>
  </si>
  <si>
    <t>Depreciación</t>
  </si>
  <si>
    <t>Incrementos en las provisiones</t>
  </si>
  <si>
    <t>Incremento en inversiones producido por revaluación</t>
  </si>
  <si>
    <t>Ganancia/pérdida en venta de propiedad, planta y equipo</t>
  </si>
  <si>
    <t>Incremento en cuentas por cobrar</t>
  </si>
  <si>
    <t>Partidas extraordinarias</t>
  </si>
  <si>
    <t>V)</t>
  </si>
  <si>
    <t>Conciliación entre los ingresos presupuestarios y contables, así como entre los egresos presupuestarios y los gastos contables</t>
  </si>
  <si>
    <r>
      <t xml:space="preserve"> </t>
    </r>
    <r>
      <rPr>
        <b/>
        <sz val="9"/>
        <color theme="1"/>
        <rFont val="Arial"/>
        <family val="2"/>
      </rPr>
      <t>b)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NOTAS DE MEMORIA (CUENTAS DE ORDEN)</t>
    </r>
  </si>
  <si>
    <t>c) NOTAS DE GESTIÓN ADMINISTRATIVA</t>
  </si>
  <si>
    <t>Introducción</t>
  </si>
  <si>
    <t>A continuación se explicará de forma breve las características del Instituto del Deporte en este ejercicio 2014, bajo las cuales ha operado.</t>
  </si>
  <si>
    <t>Panorama Económico y Financiero</t>
  </si>
  <si>
    <t>Autorización e Historia</t>
  </si>
  <si>
    <t>a)</t>
  </si>
  <si>
    <t xml:space="preserve">Fecha de creación del ente: </t>
  </si>
  <si>
    <t>14 de Diciembre de 2005</t>
  </si>
  <si>
    <t>b)</t>
  </si>
  <si>
    <t>Principales cambios en su estructura: Al inicio de esta Administración se anulan las subdirecciones en la dependencia como se venian manejando, siendo ahora Jefaturas de Departamento, se ha reducido la plantilla de personal al necesario.</t>
  </si>
  <si>
    <t>Organización y Objeto Social</t>
  </si>
  <si>
    <t>Objeto social: Edución y Deporte</t>
  </si>
  <si>
    <t>Principal actividad: Promoción y práctica deportiva</t>
  </si>
  <si>
    <t>c)</t>
  </si>
  <si>
    <t>Ejercicio fiscal: 2014</t>
  </si>
  <si>
    <t>d)</t>
  </si>
  <si>
    <t>Régimen jurídico: Organismo Público Descentralizado con personalidad jurídica y Patrimonio Propio.</t>
  </si>
  <si>
    <t>e)</t>
  </si>
  <si>
    <t>f)</t>
  </si>
  <si>
    <t>Estructura organizacional básica:  Dirección General, Jefatura de Administración y Finanzas y Jefatura de Cultura Física y Deporte</t>
  </si>
  <si>
    <t>Derechos a Recibir Efectivo y Equivalentes y Bienes o Servicios a Recibir</t>
  </si>
  <si>
    <t>Acreedores Diversos:</t>
  </si>
  <si>
    <t>Equipo de Computo</t>
  </si>
  <si>
    <t>Equipo Deportivo</t>
  </si>
  <si>
    <t>Equipo Médico</t>
  </si>
  <si>
    <t>Equipo de Audio</t>
  </si>
  <si>
    <t>Mobiliario y Equipo</t>
  </si>
  <si>
    <t>Mobiliario y Equipo de Villas</t>
  </si>
  <si>
    <t>Equi´po de Transporte</t>
  </si>
  <si>
    <t>Mobiliario y Equipo de Logistica</t>
  </si>
  <si>
    <t>Maquinaria Industrial</t>
  </si>
  <si>
    <t>Equipo de Trabajo</t>
  </si>
  <si>
    <t>Participaciones Estatales</t>
  </si>
  <si>
    <t>Corresponde al monto recibido por parte de la Secretaría de Finanzas al mes de Diciembre del presente año.</t>
  </si>
  <si>
    <t>Reserva Nacional</t>
  </si>
  <si>
    <t>Talentos Deportivos</t>
  </si>
  <si>
    <t>Centros Estatales de Información y Documentación</t>
  </si>
  <si>
    <t>Premio Estatal del Deporte</t>
  </si>
  <si>
    <t>SICCED</t>
  </si>
  <si>
    <t>Deporte Adaptado</t>
  </si>
  <si>
    <t>Transferencias</t>
  </si>
  <si>
    <t>Ayudas Sociales a Personas</t>
  </si>
  <si>
    <t>Becas y Otras Ayudas para Capacitación</t>
  </si>
  <si>
    <t>Ayudas Sociales a Instituciones sin Fines de Lucro</t>
  </si>
  <si>
    <t>Bienes Muebles e Inmuebles</t>
  </si>
  <si>
    <t>Las variaciones en la Hacienda Pública se deben al resultado del ejercicio, asi como de ejercicios anteriores</t>
  </si>
  <si>
    <t>Adquisiciones de Bienes Muebles e Inmuebles</t>
  </si>
  <si>
    <t>Proyector Epson Power</t>
  </si>
  <si>
    <t>El techo presupuestal 2014, ha sido el mismo desde que la actual Administración inició, se ha realizado una administración austera para el mejor aprovechamiento del mismo y cumplir con las metas establecidas.</t>
  </si>
  <si>
    <t>Se recibieron ampliaciones presupuestales para hacer frente a las obligaciones contraidas por la celebración de la Olimpiada Nacional 2014.</t>
  </si>
  <si>
    <t>Consideraciones fiscales del ente: Esta obligado a retener I.S.R.</t>
  </si>
  <si>
    <t>Bases de preparación de los Estados Financieros</t>
  </si>
  <si>
    <t>Se ha observado la normatividad emitida por la CONAC para la elaboración de la Cuenta Pública Armonizada</t>
  </si>
  <si>
    <t>Políticas de Contabilidad Significativa</t>
  </si>
  <si>
    <t>Se cancelan deudores diversos, quienes entregaron al 31 de diciembre la comprobación respectiva o realizaron el reintegro correspondiente</t>
  </si>
  <si>
    <t>Posición en Moneda Extranjera y Protección por Riesgo Cambiario</t>
  </si>
  <si>
    <t>Reporte Analítico del Activo</t>
  </si>
  <si>
    <t>Las adquisiciones realizadas son necesarias para la operatividad de la entidad, eficientando las funciones del personal que lo emplea.</t>
  </si>
  <si>
    <t>Actualmente el patrimonio de la entidad asciende a la cantidad de $ 14'468,387.00</t>
  </si>
  <si>
    <t>Fideicomisos, mandatos y Análogos</t>
  </si>
  <si>
    <t>Reporte de la recaudación</t>
  </si>
  <si>
    <t>Toda vez que el Centro Regional de Alto Rendimiento fue rehabilitado, los ingresos de 2014 fueron superiores a los de 2013, debido al mejoramiento del servicio del mismo.</t>
  </si>
  <si>
    <t>Los recursos federales recibidos en 2014 fueron menores debido a la reestructuración de programas.</t>
  </si>
  <si>
    <t>Información sobre la Deuda y el Reporte Analítico de  la Deuda.</t>
  </si>
  <si>
    <t>La entidad no cuenta con deuda pública.</t>
  </si>
  <si>
    <t>Calificaciones otorgadas.</t>
  </si>
  <si>
    <t>Proceso de Mejora</t>
  </si>
  <si>
    <t>Se continuará con la política de austeridad administrativa, para ofrecer|mejor atención a los deportistas y figuras relacionadas con el mismo.</t>
  </si>
  <si>
    <t>Se buscarán nuevas alternativas para la captación de recursos económicos o en especie que apoyen la realización de eventos masivos.</t>
  </si>
  <si>
    <t>Partes relacionadas.</t>
  </si>
  <si>
    <t>Bajo protesta de decir verdad declaramos que los Estados Financieros y sus Notas son razonablemente correctos y responsabilidad  del emisor</t>
  </si>
  <si>
    <t>L.E.F. MINERVA REYES BELLO</t>
  </si>
  <si>
    <t>DIRECCION GENERAL</t>
  </si>
  <si>
    <t>MTRO. RAFAEL ROJAS RODRIGUEZ</t>
  </si>
  <si>
    <t>JEFATURA DE AMINISTRACION Y FINANZAS</t>
  </si>
  <si>
    <t>No se cuenta con créditos bancarios</t>
  </si>
  <si>
    <t>No se cuenta con deuda</t>
  </si>
  <si>
    <t>Mtro. Rafael Rojas Rodriguez</t>
  </si>
  <si>
    <t>Contable/8</t>
  </si>
  <si>
    <t>Prespuestaria/5</t>
  </si>
  <si>
    <t>Presupuestaria/11</t>
  </si>
  <si>
    <t>La información se encuentra contenida en CD anexo al presente</t>
  </si>
  <si>
    <t>S/C</t>
  </si>
  <si>
    <t>Terreno con Construcción</t>
  </si>
  <si>
    <t>Relación de Esquemas busátiles y de coberturas financieras</t>
  </si>
  <si>
    <t>No se cuentan con esquemas bursátiles y de coberturas financieras</t>
  </si>
  <si>
    <t>El rubro de bancos se encuentra integrada por 5 cuentas  bancarias, una empleada para gastos de operación, otra para pag de nómina y becas, una más para ingresos y gastos del centro de alto rendimiento, y dos cuentas de recurso federal ante la Comisión Nacional del Deporte para operar los programas que se acuerdan mediante convenio con tal instancia.</t>
  </si>
  <si>
    <t>El monte de $153,262.00 se compone por deudores ajo el conepto de gastos de operación, los cuales serán recuperados en el mes de enero del próximo año, asi como de apoyos otorgados a deportistas e instancias deportivas, los cuales su recuperación se hará en los próximos tres meses.</t>
  </si>
  <si>
    <t>El valor del inmueble propiedad del Instituto del Deporte tiene un valor de $4'560,940, y corresponde al inmueble que ocupan las oficinas de la dependencia</t>
  </si>
  <si>
    <t>Este rubro esta compuesto de la siguiente forma:</t>
  </si>
  <si>
    <t>El rubro de proveedores esta compuesto por los conceptos de impresiones y  arrendamiento de transporte los cuales ascienden a la cantidad de  $149,126 y seran pagados en le mes de enero de 2015.</t>
  </si>
  <si>
    <t>El rubro de acreedores esta compuesto por los conceptos de deducción del 5% al Millar, lo correspondiente al sindicato 7 de mayo y reembolso de gastos al personal de IDET, esto serán liquidados el mes de enero de 2015 y ascienden a un monto de $21,907</t>
  </si>
  <si>
    <t>El convenio fue signado con la Comisión Nacional de Cultura Física y Deporte para el ejercicio 2014, siendo los programas anteriores los que se operaron</t>
  </si>
  <si>
    <t xml:space="preserve">                                                                                                                                  Instituto del Deporte de Tlaxcala</t>
  </si>
  <si>
    <t>C.P. Verónica Aragón Lima</t>
  </si>
  <si>
    <t>Encargada de la Jefatura de Administración y Finanzas</t>
  </si>
  <si>
    <t xml:space="preserve">                                                                                                       Instituto del Deporte de Tlaxcala</t>
  </si>
  <si>
    <t>Hacienda Pública/Patrimonio Neto Final del Ejercicio 2014</t>
  </si>
  <si>
    <t>Saldo Neto en la Hacienda Pública / Patrimonio 2015</t>
  </si>
  <si>
    <t>Cambios en la Hacienda Pública/Patrimonio Neto del Ejercicio 2014</t>
  </si>
  <si>
    <t>Cuenta  Pública 2015</t>
  </si>
  <si>
    <t>Cuenta Pública 2015</t>
  </si>
  <si>
    <t>Del 31 de diciembre al 31 de diciembre de 2015 y 2014</t>
  </si>
  <si>
    <t>Al 31 de diciembre de 2015 y 2014</t>
  </si>
  <si>
    <t>Del 1 de enero al 31 de diciembre de 2015</t>
  </si>
  <si>
    <t>Del 1 de enero 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</si>
</sst>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5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9"/>
      <color theme="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name val="Soberana Sans"/>
    </font>
    <font>
      <b/>
      <sz val="9"/>
      <color indexed="9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C31"/>
        <bgColor indexed="39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7" fillId="0" borderId="0" applyFont="0" applyFill="0" applyBorder="0" applyAlignment="0" applyProtection="0"/>
  </cellStyleXfs>
  <cellXfs count="64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Border="1"/>
    <xf numFmtId="0" fontId="13" fillId="4" borderId="0" xfId="0" applyFont="1" applyFill="1"/>
    <xf numFmtId="0" fontId="14" fillId="4" borderId="0" xfId="0" applyFont="1" applyFill="1" applyBorder="1" applyAlignment="1">
      <alignment horizontal="center"/>
    </xf>
    <xf numFmtId="0" fontId="13" fillId="4" borderId="0" xfId="0" applyFont="1" applyFill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0" fillId="4" borderId="0" xfId="0" applyFont="1" applyFill="1"/>
    <xf numFmtId="0" fontId="10" fillId="0" borderId="0" xfId="0" applyFont="1"/>
    <xf numFmtId="0" fontId="11" fillId="4" borderId="0" xfId="4" applyFont="1" applyFill="1"/>
    <xf numFmtId="0" fontId="11" fillId="4" borderId="0" xfId="4" applyFont="1" applyFill="1" applyAlignment="1">
      <alignment horizontal="center"/>
    </xf>
    <xf numFmtId="0" fontId="11" fillId="4" borderId="0" xfId="4" applyFont="1" applyFill="1" applyAlignment="1"/>
    <xf numFmtId="0" fontId="10" fillId="4" borderId="0" xfId="4" applyFont="1" applyFill="1"/>
    <xf numFmtId="0" fontId="15" fillId="4" borderId="11" xfId="4" applyFont="1" applyFill="1" applyBorder="1"/>
    <xf numFmtId="0" fontId="15" fillId="4" borderId="7" xfId="4" applyFont="1" applyFill="1" applyBorder="1"/>
    <xf numFmtId="0" fontId="15" fillId="4" borderId="8" xfId="4" applyFont="1" applyFill="1" applyBorder="1"/>
    <xf numFmtId="0" fontId="15" fillId="4" borderId="8" xfId="4" applyFont="1" applyFill="1" applyBorder="1" applyAlignment="1">
      <alignment horizontal="center"/>
    </xf>
    <xf numFmtId="0" fontId="15" fillId="4" borderId="17" xfId="4" applyFont="1" applyFill="1" applyBorder="1" applyAlignment="1">
      <alignment horizontal="center"/>
    </xf>
    <xf numFmtId="0" fontId="15" fillId="4" borderId="1" xfId="4" applyFont="1" applyFill="1" applyBorder="1" applyAlignment="1">
      <alignment horizontal="center" vertical="center"/>
    </xf>
    <xf numFmtId="0" fontId="18" fillId="4" borderId="0" xfId="4" applyFont="1" applyFill="1"/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wrapText="1"/>
    </xf>
    <xf numFmtId="0" fontId="18" fillId="4" borderId="9" xfId="4" applyFont="1" applyFill="1" applyBorder="1" applyAlignment="1">
      <alignment horizontal="centerContinuous"/>
    </xf>
    <xf numFmtId="0" fontId="18" fillId="4" borderId="6" xfId="4" applyFont="1" applyFill="1" applyBorder="1" applyAlignment="1">
      <alignment horizontal="centerContinuous"/>
    </xf>
    <xf numFmtId="0" fontId="18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8" fillId="4" borderId="1" xfId="4" applyFont="1" applyFill="1" applyBorder="1" applyAlignment="1">
      <alignment horizontal="left"/>
    </xf>
    <xf numFmtId="0" fontId="18" fillId="4" borderId="0" xfId="4" applyFont="1" applyFill="1" applyBorder="1" applyAlignment="1">
      <alignment horizontal="left"/>
    </xf>
    <xf numFmtId="0" fontId="16" fillId="4" borderId="2" xfId="0" applyFont="1" applyFill="1" applyBorder="1" applyAlignment="1">
      <alignment vertical="center" wrapText="1"/>
    </xf>
    <xf numFmtId="0" fontId="18" fillId="4" borderId="1" xfId="4" applyFont="1" applyFill="1" applyBorder="1" applyAlignment="1">
      <alignment horizontal="center" vertical="center"/>
    </xf>
    <xf numFmtId="0" fontId="11" fillId="4" borderId="0" xfId="0" applyFont="1" applyFill="1"/>
    <xf numFmtId="0" fontId="11" fillId="0" borderId="0" xfId="0" applyFont="1"/>
    <xf numFmtId="0" fontId="15" fillId="4" borderId="0" xfId="4" applyFont="1" applyFill="1" applyBorder="1" applyAlignment="1">
      <alignment horizontal="center" vertical="center"/>
    </xf>
    <xf numFmtId="0" fontId="18" fillId="4" borderId="10" xfId="4" applyFont="1" applyFill="1" applyBorder="1" applyAlignment="1">
      <alignment horizontal="left" wrapText="1" indent="1"/>
    </xf>
    <xf numFmtId="37" fontId="20" fillId="8" borderId="16" xfId="4" applyNumberFormat="1" applyFont="1" applyFill="1" applyBorder="1" applyAlignment="1">
      <alignment horizontal="center" wrapText="1"/>
    </xf>
    <xf numFmtId="0" fontId="10" fillId="4" borderId="2" xfId="0" applyFont="1" applyFill="1" applyBorder="1"/>
    <xf numFmtId="0" fontId="10" fillId="4" borderId="0" xfId="0" applyFont="1" applyFill="1" applyBorder="1"/>
    <xf numFmtId="0" fontId="11" fillId="4" borderId="0" xfId="0" applyFont="1" applyFill="1" applyBorder="1"/>
    <xf numFmtId="0" fontId="11" fillId="4" borderId="2" xfId="0" applyFont="1" applyFill="1" applyBorder="1"/>
    <xf numFmtId="0" fontId="0" fillId="4" borderId="0" xfId="0" applyFill="1"/>
    <xf numFmtId="0" fontId="20" fillId="8" borderId="1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8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top" wrapText="1"/>
    </xf>
    <xf numFmtId="0" fontId="10" fillId="4" borderId="2" xfId="0" applyFont="1" applyFill="1" applyBorder="1" applyAlignment="1">
      <alignment horizontal="justify" vertical="top" wrapText="1"/>
    </xf>
    <xf numFmtId="0" fontId="10" fillId="4" borderId="3" xfId="0" applyFont="1" applyFill="1" applyBorder="1" applyAlignment="1">
      <alignment horizontal="justify" vertical="top" wrapText="1"/>
    </xf>
    <xf numFmtId="0" fontId="10" fillId="4" borderId="5" xfId="0" applyFont="1" applyFill="1" applyBorder="1" applyAlignment="1">
      <alignment horizontal="justify" vertical="top" wrapText="1"/>
    </xf>
    <xf numFmtId="0" fontId="19" fillId="4" borderId="0" xfId="0" applyFont="1" applyFill="1"/>
    <xf numFmtId="0" fontId="11" fillId="4" borderId="3" xfId="0" applyFont="1" applyFill="1" applyBorder="1" applyAlignment="1">
      <alignment horizontal="justify" vertical="top" wrapText="1"/>
    </xf>
    <xf numFmtId="0" fontId="11" fillId="4" borderId="5" xfId="0" applyFont="1" applyFill="1" applyBorder="1" applyAlignment="1">
      <alignment horizontal="justify" vertical="top" wrapText="1"/>
    </xf>
    <xf numFmtId="0" fontId="19" fillId="0" borderId="0" xfId="0" applyFont="1"/>
    <xf numFmtId="0" fontId="10" fillId="4" borderId="11" xfId="0" applyFont="1" applyFill="1" applyBorder="1" applyAlignment="1">
      <alignment horizontal="justify" vertical="center" wrapText="1"/>
    </xf>
    <xf numFmtId="0" fontId="10" fillId="4" borderId="8" xfId="0" applyFont="1" applyFill="1" applyBorder="1" applyAlignment="1">
      <alignment horizontal="justify" vertical="center" wrapText="1"/>
    </xf>
    <xf numFmtId="0" fontId="10" fillId="4" borderId="17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3" xfId="0" applyFon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justify" vertical="center" wrapText="1"/>
    </xf>
    <xf numFmtId="0" fontId="11" fillId="4" borderId="10" xfId="0" applyFont="1" applyFill="1" applyBorder="1" applyAlignment="1">
      <alignment horizontal="justify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justify" vertical="top"/>
    </xf>
    <xf numFmtId="0" fontId="19" fillId="4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0" fillId="4" borderId="3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vertical="top"/>
    </xf>
    <xf numFmtId="0" fontId="11" fillId="4" borderId="3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vertical="top"/>
    </xf>
    <xf numFmtId="0" fontId="10" fillId="0" borderId="0" xfId="0" applyFont="1" applyAlignment="1">
      <alignment horizontal="left"/>
    </xf>
    <xf numFmtId="0" fontId="24" fillId="8" borderId="0" xfId="0" applyFont="1" applyFill="1"/>
    <xf numFmtId="0" fontId="10" fillId="4" borderId="0" xfId="0" applyFont="1" applyFill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justify" vertical="center" wrapText="1"/>
    </xf>
    <xf numFmtId="0" fontId="11" fillId="4" borderId="21" xfId="0" applyFont="1" applyFill="1" applyBorder="1" applyAlignment="1">
      <alignment horizontal="justify" vertical="center" wrapText="1"/>
    </xf>
    <xf numFmtId="0" fontId="11" fillId="4" borderId="20" xfId="0" applyFont="1" applyFill="1" applyBorder="1" applyAlignment="1">
      <alignment horizontal="justify" vertical="center" wrapText="1"/>
    </xf>
    <xf numFmtId="37" fontId="20" fillId="8" borderId="16" xfId="4" applyNumberFormat="1" applyFont="1" applyFill="1" applyBorder="1" applyAlignment="1">
      <alignment horizontal="center" vertical="center"/>
    </xf>
    <xf numFmtId="0" fontId="26" fillId="4" borderId="0" xfId="0" applyFont="1" applyFill="1"/>
    <xf numFmtId="0" fontId="26" fillId="0" borderId="0" xfId="0" applyFont="1"/>
    <xf numFmtId="0" fontId="28" fillId="0" borderId="0" xfId="0" applyFont="1"/>
    <xf numFmtId="0" fontId="28" fillId="4" borderId="0" xfId="0" applyFont="1" applyFill="1"/>
    <xf numFmtId="0" fontId="20" fillId="8" borderId="16" xfId="0" applyFont="1" applyFill="1" applyBorder="1" applyAlignment="1">
      <alignment horizontal="center"/>
    </xf>
    <xf numFmtId="0" fontId="10" fillId="4" borderId="16" xfId="0" applyFont="1" applyFill="1" applyBorder="1"/>
    <xf numFmtId="0" fontId="24" fillId="4" borderId="16" xfId="0" applyFont="1" applyFill="1" applyBorder="1"/>
    <xf numFmtId="0" fontId="10" fillId="4" borderId="16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right"/>
    </xf>
    <xf numFmtId="0" fontId="28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8" fillId="4" borderId="0" xfId="0" applyFont="1" applyFill="1" applyProtection="1">
      <protection locked="0"/>
    </xf>
    <xf numFmtId="0" fontId="29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9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center"/>
      <protection locked="0"/>
    </xf>
    <xf numFmtId="0" fontId="28" fillId="4" borderId="0" xfId="0" applyFont="1" applyFill="1" applyBorder="1" applyProtection="1">
      <protection locked="0"/>
    </xf>
    <xf numFmtId="0" fontId="27" fillId="7" borderId="6" xfId="3" applyFont="1" applyFill="1" applyBorder="1" applyAlignment="1" applyProtection="1">
      <alignment horizontal="center" vertical="center"/>
    </xf>
    <xf numFmtId="0" fontId="27" fillId="7" borderId="10" xfId="3" applyFont="1" applyFill="1" applyBorder="1" applyAlignment="1" applyProtection="1">
      <alignment horizontal="center" vertical="center"/>
    </xf>
    <xf numFmtId="0" fontId="28" fillId="4" borderId="0" xfId="0" applyFont="1" applyFill="1" applyBorder="1" applyProtection="1"/>
    <xf numFmtId="0" fontId="28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28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8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3" fillId="4" borderId="3" xfId="0" applyFont="1" applyFill="1" applyBorder="1" applyAlignment="1" applyProtection="1">
      <alignment vertical="top"/>
      <protection locked="0"/>
    </xf>
    <xf numFmtId="0" fontId="33" fillId="4" borderId="4" xfId="0" applyFont="1" applyFill="1" applyBorder="1" applyAlignment="1" applyProtection="1">
      <alignment vertical="top"/>
      <protection locked="0"/>
    </xf>
    <xf numFmtId="0" fontId="33" fillId="4" borderId="19" xfId="0" applyFont="1" applyFill="1" applyBorder="1" applyAlignment="1" applyProtection="1">
      <alignment horizontal="left" vertical="top"/>
      <protection locked="0"/>
    </xf>
    <xf numFmtId="3" fontId="33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8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8" fillId="4" borderId="0" xfId="0" applyFont="1" applyFill="1" applyAlignment="1" applyProtection="1">
      <alignment vertical="top"/>
      <protection locked="0"/>
    </xf>
    <xf numFmtId="0" fontId="28" fillId="4" borderId="0" xfId="0" applyFont="1" applyFill="1" applyAlignment="1" applyProtection="1">
      <protection locked="0"/>
    </xf>
    <xf numFmtId="0" fontId="34" fillId="4" borderId="0" xfId="0" applyFont="1" applyFill="1" applyAlignment="1" applyProtection="1">
      <alignment horizontal="right" vertical="top"/>
      <protection locked="0"/>
    </xf>
    <xf numFmtId="0" fontId="28" fillId="4" borderId="0" xfId="0" applyFont="1" applyFill="1" applyAlignment="1">
      <alignment vertical="top"/>
    </xf>
    <xf numFmtId="0" fontId="28" fillId="4" borderId="0" xfId="0" applyFont="1" applyFill="1" applyBorder="1"/>
    <xf numFmtId="0" fontId="28" fillId="4" borderId="0" xfId="0" applyFont="1" applyFill="1" applyBorder="1" applyAlignment="1">
      <alignment vertical="top"/>
    </xf>
    <xf numFmtId="0" fontId="34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5" fillId="4" borderId="0" xfId="1" applyNumberFormat="1" applyFont="1" applyFill="1" applyBorder="1" applyAlignment="1">
      <alignment horizontal="right" vertical="top"/>
    </xf>
    <xf numFmtId="0" fontId="27" fillId="7" borderId="7" xfId="0" applyFont="1" applyFill="1" applyBorder="1" applyAlignment="1">
      <alignment horizontal="centerContinuous"/>
    </xf>
    <xf numFmtId="0" fontId="30" fillId="7" borderId="8" xfId="0" applyFont="1" applyFill="1" applyBorder="1"/>
    <xf numFmtId="0" fontId="30" fillId="4" borderId="0" xfId="0" applyFont="1" applyFill="1" applyAlignment="1">
      <alignment vertical="top"/>
    </xf>
    <xf numFmtId="0" fontId="30" fillId="4" borderId="0" xfId="0" applyFont="1" applyFill="1" applyBorder="1"/>
    <xf numFmtId="165" fontId="27" fillId="7" borderId="0" xfId="2" applyNumberFormat="1" applyFont="1" applyFill="1" applyBorder="1" applyAlignment="1">
      <alignment horizontal="center"/>
    </xf>
    <xf numFmtId="0" fontId="30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8" fillId="4" borderId="2" xfId="0" applyFont="1" applyFill="1" applyBorder="1"/>
    <xf numFmtId="0" fontId="28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37" fillId="4" borderId="0" xfId="0" applyFont="1" applyFill="1" applyBorder="1" applyAlignment="1">
      <alignment vertical="top" wrapText="1"/>
    </xf>
    <xf numFmtId="0" fontId="37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8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0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8" fillId="4" borderId="3" xfId="0" applyFont="1" applyFill="1" applyBorder="1" applyAlignment="1">
      <alignment vertical="top"/>
    </xf>
    <xf numFmtId="0" fontId="28" fillId="4" borderId="4" xfId="0" applyFont="1" applyFill="1" applyBorder="1" applyAlignment="1">
      <alignment vertical="top"/>
    </xf>
    <xf numFmtId="0" fontId="34" fillId="4" borderId="4" xfId="0" applyFont="1" applyFill="1" applyBorder="1" applyAlignment="1">
      <alignment horizontal="right" vertical="top"/>
    </xf>
    <xf numFmtId="0" fontId="28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8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1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8" fillId="4" borderId="0" xfId="0" applyFont="1" applyFill="1" applyAlignment="1" applyProtection="1">
      <alignment horizontal="right"/>
      <protection locked="0"/>
    </xf>
    <xf numFmtId="0" fontId="28" fillId="4" borderId="0" xfId="0" applyFont="1" applyFill="1" applyAlignment="1" applyProtection="1">
      <alignment wrapText="1"/>
      <protection locked="0"/>
    </xf>
    <xf numFmtId="0" fontId="28" fillId="4" borderId="0" xfId="0" applyFont="1" applyFill="1" applyBorder="1" applyAlignment="1">
      <alignment wrapText="1"/>
    </xf>
    <xf numFmtId="0" fontId="28" fillId="4" borderId="0" xfId="0" applyFont="1" applyFill="1" applyBorder="1" applyAlignment="1"/>
    <xf numFmtId="0" fontId="2" fillId="4" borderId="0" xfId="3" applyFont="1" applyFill="1" applyBorder="1" applyAlignment="1"/>
    <xf numFmtId="0" fontId="29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8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9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42" fillId="7" borderId="9" xfId="0" applyFont="1" applyFill="1" applyBorder="1" applyAlignment="1">
      <alignment horizontal="center" vertical="center"/>
    </xf>
    <xf numFmtId="165" fontId="27" fillId="7" borderId="6" xfId="2" applyNumberFormat="1" applyFont="1" applyFill="1" applyBorder="1" applyAlignment="1">
      <alignment horizontal="center" vertical="center"/>
    </xf>
    <xf numFmtId="0" fontId="27" fillId="7" borderId="6" xfId="3" applyFont="1" applyFill="1" applyBorder="1" applyAlignment="1">
      <alignment horizontal="center" vertical="center"/>
    </xf>
    <xf numFmtId="0" fontId="27" fillId="7" borderId="10" xfId="3" applyFont="1" applyFill="1" applyBorder="1" applyAlignment="1">
      <alignment horizontal="center" vertical="center"/>
    </xf>
    <xf numFmtId="0" fontId="28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3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8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8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7" fillId="7" borderId="11" xfId="3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7" xfId="3" applyFont="1" applyFill="1" applyBorder="1" applyAlignment="1">
      <alignment horizontal="center" vertical="center" wrapText="1"/>
    </xf>
    <xf numFmtId="0" fontId="27" fillId="7" borderId="8" xfId="3" applyFont="1" applyFill="1" applyBorder="1" applyAlignment="1">
      <alignment horizontal="center" vertical="center" wrapText="1"/>
    </xf>
    <xf numFmtId="0" fontId="27" fillId="4" borderId="0" xfId="0" applyFont="1" applyFill="1" applyBorder="1"/>
    <xf numFmtId="0" fontId="27" fillId="7" borderId="3" xfId="3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4" xfId="3" applyFont="1" applyFill="1" applyBorder="1" applyAlignment="1">
      <alignment horizontal="center" vertical="center" wrapText="1"/>
    </xf>
    <xf numFmtId="0" fontId="27" fillId="7" borderId="5" xfId="3" applyFont="1" applyFill="1" applyBorder="1" applyAlignment="1">
      <alignment horizontal="center" vertical="center" wrapText="1"/>
    </xf>
    <xf numFmtId="3" fontId="29" fillId="4" borderId="0" xfId="0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0" fontId="29" fillId="4" borderId="0" xfId="0" applyFont="1" applyFill="1" applyBorder="1" applyAlignment="1">
      <alignment vertical="top"/>
    </xf>
    <xf numFmtId="0" fontId="44" fillId="4" borderId="1" xfId="0" applyFont="1" applyFill="1" applyBorder="1" applyAlignment="1">
      <alignment vertical="top"/>
    </xf>
    <xf numFmtId="3" fontId="29" fillId="4" borderId="0" xfId="2" applyNumberFormat="1" applyFont="1" applyFill="1" applyBorder="1" applyAlignment="1">
      <alignment vertical="top"/>
    </xf>
    <xf numFmtId="0" fontId="44" fillId="4" borderId="2" xfId="0" applyFont="1" applyFill="1" applyBorder="1" applyAlignment="1">
      <alignment vertical="top"/>
    </xf>
    <xf numFmtId="3" fontId="28" fillId="4" borderId="0" xfId="0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8" fillId="4" borderId="0" xfId="0" applyFont="1" applyFill="1" applyBorder="1" applyAlignment="1">
      <alignment horizontal="left" vertical="top"/>
    </xf>
    <xf numFmtId="3" fontId="28" fillId="4" borderId="0" xfId="2" applyNumberFormat="1" applyFont="1" applyFill="1" applyBorder="1" applyAlignment="1">
      <alignment vertical="top"/>
    </xf>
    <xf numFmtId="0" fontId="28" fillId="4" borderId="0" xfId="0" applyFont="1" applyFill="1" applyAlignment="1"/>
    <xf numFmtId="0" fontId="28" fillId="4" borderId="0" xfId="0" applyFont="1" applyFill="1" applyAlignment="1">
      <alignment horizontal="left"/>
    </xf>
    <xf numFmtId="0" fontId="28" fillId="4" borderId="0" xfId="0" applyFont="1" applyFill="1" applyAlignment="1">
      <alignment vertical="center"/>
    </xf>
    <xf numFmtId="0" fontId="28" fillId="4" borderId="0" xfId="0" applyFont="1" applyFill="1" applyAlignment="1">
      <alignment horizontal="center"/>
    </xf>
    <xf numFmtId="0" fontId="28" fillId="4" borderId="0" xfId="0" applyFont="1" applyFill="1" applyBorder="1" applyAlignment="1" applyProtection="1">
      <alignment vertical="top"/>
      <protection locked="0"/>
    </xf>
    <xf numFmtId="0" fontId="28" fillId="4" borderId="0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7" fillId="7" borderId="9" xfId="3" applyFont="1" applyFill="1" applyBorder="1" applyAlignment="1" applyProtection="1">
      <alignment horizontal="center" vertical="center" wrapText="1"/>
    </xf>
    <xf numFmtId="0" fontId="27" fillId="7" borderId="6" xfId="3" applyFont="1" applyFill="1" applyBorder="1" applyAlignment="1" applyProtection="1">
      <alignment horizontal="center" vertical="center" wrapText="1"/>
    </xf>
    <xf numFmtId="0" fontId="27" fillId="7" borderId="6" xfId="0" applyFont="1" applyFill="1" applyBorder="1" applyAlignment="1" applyProtection="1">
      <alignment horizontal="center" vertical="center" wrapText="1"/>
    </xf>
    <xf numFmtId="0" fontId="27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9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9" fillId="4" borderId="2" xfId="0" applyFont="1" applyFill="1" applyBorder="1" applyAlignment="1" applyProtection="1">
      <alignment vertical="top"/>
    </xf>
    <xf numFmtId="0" fontId="28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4" fillId="4" borderId="1" xfId="0" applyFont="1" applyFill="1" applyBorder="1" applyAlignment="1" applyProtection="1"/>
    <xf numFmtId="0" fontId="37" fillId="4" borderId="0" xfId="0" applyFont="1" applyFill="1" applyBorder="1" applyAlignment="1" applyProtection="1">
      <alignment vertical="top"/>
    </xf>
    <xf numFmtId="3" fontId="37" fillId="4" borderId="0" xfId="0" applyNumberFormat="1" applyFont="1" applyFill="1" applyBorder="1" applyAlignment="1" applyProtection="1">
      <alignment horizontal="center" vertical="top"/>
      <protection locked="0"/>
    </xf>
    <xf numFmtId="3" fontId="37" fillId="4" borderId="0" xfId="0" applyNumberFormat="1" applyFont="1" applyFill="1" applyBorder="1" applyAlignment="1" applyProtection="1">
      <alignment horizontal="right" vertical="top"/>
    </xf>
    <xf numFmtId="0" fontId="44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center" vertical="top"/>
      <protection locked="0"/>
    </xf>
    <xf numFmtId="3" fontId="37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4" fillId="4" borderId="3" xfId="0" applyFont="1" applyFill="1" applyBorder="1" applyAlignment="1" applyProtection="1"/>
    <xf numFmtId="0" fontId="37" fillId="4" borderId="4" xfId="0" applyFont="1" applyFill="1" applyBorder="1" applyAlignment="1" applyProtection="1">
      <alignment vertical="top"/>
    </xf>
    <xf numFmtId="3" fontId="37" fillId="4" borderId="4" xfId="0" applyNumberFormat="1" applyFont="1" applyFill="1" applyBorder="1" applyAlignment="1" applyProtection="1">
      <alignment horizontal="center" vertical="top"/>
    </xf>
    <xf numFmtId="3" fontId="37" fillId="4" borderId="4" xfId="0" applyNumberFormat="1" applyFont="1" applyFill="1" applyBorder="1" applyAlignment="1" applyProtection="1">
      <alignment horizontal="right" vertical="top"/>
    </xf>
    <xf numFmtId="0" fontId="44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7" fillId="7" borderId="9" xfId="2" applyNumberFormat="1" applyFont="1" applyFill="1" applyBorder="1" applyAlignment="1">
      <alignment horizontal="center" vertical="center" wrapText="1"/>
    </xf>
    <xf numFmtId="165" fontId="27" fillId="7" borderId="6" xfId="2" applyNumberFormat="1" applyFont="1" applyFill="1" applyBorder="1" applyAlignment="1">
      <alignment horizontal="center" vertical="center" wrapText="1"/>
    </xf>
    <xf numFmtId="165" fontId="27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6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9" fillId="4" borderId="0" xfId="0" applyNumberFormat="1" applyFont="1" applyFill="1" applyBorder="1" applyAlignment="1" applyProtection="1">
      <alignment horizontal="right" vertical="top"/>
      <protection locked="0"/>
    </xf>
    <xf numFmtId="3" fontId="29" fillId="4" borderId="0" xfId="0" applyNumberFormat="1" applyFont="1" applyFill="1" applyBorder="1" applyAlignment="1" applyProtection="1">
      <alignment horizontal="right" vertical="top"/>
    </xf>
    <xf numFmtId="0" fontId="29" fillId="4" borderId="0" xfId="0" applyFont="1" applyFill="1" applyBorder="1" applyAlignment="1">
      <alignment horizontal="left" vertical="top" wrapText="1"/>
    </xf>
    <xf numFmtId="3" fontId="28" fillId="4" borderId="0" xfId="0" applyNumberFormat="1" applyFont="1" applyFill="1" applyBorder="1" applyAlignment="1">
      <alignment horizontal="right" vertical="top"/>
    </xf>
    <xf numFmtId="3" fontId="29" fillId="4" borderId="0" xfId="0" applyNumberFormat="1" applyFont="1" applyFill="1" applyBorder="1" applyAlignment="1">
      <alignment horizontal="right" vertical="top"/>
    </xf>
    <xf numFmtId="3" fontId="28" fillId="4" borderId="0" xfId="0" applyNumberFormat="1" applyFont="1" applyFill="1" applyBorder="1" applyAlignment="1" applyProtection="1">
      <alignment horizontal="right" vertical="top"/>
      <protection locked="0"/>
    </xf>
    <xf numFmtId="3" fontId="29" fillId="4" borderId="14" xfId="0" applyNumberFormat="1" applyFont="1" applyFill="1" applyBorder="1" applyAlignment="1">
      <alignment horizontal="right" vertical="top"/>
    </xf>
    <xf numFmtId="0" fontId="47" fillId="4" borderId="0" xfId="0" applyFont="1" applyFill="1" applyAlignment="1">
      <alignment horizontal="center"/>
    </xf>
    <xf numFmtId="0" fontId="29" fillId="4" borderId="3" xfId="0" applyFont="1" applyFill="1" applyBorder="1" applyAlignment="1">
      <alignment vertical="top"/>
    </xf>
    <xf numFmtId="3" fontId="29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8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8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0" fillId="7" borderId="9" xfId="0" applyFont="1" applyFill="1" applyBorder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8" fillId="4" borderId="1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28" fillId="4" borderId="2" xfId="0" applyFont="1" applyFill="1" applyBorder="1" applyAlignment="1">
      <alignment horizontal="left" wrapText="1"/>
    </xf>
    <xf numFmtId="0" fontId="28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8" fillId="4" borderId="34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justify" vertical="center" wrapText="1"/>
    </xf>
    <xf numFmtId="3" fontId="16" fillId="4" borderId="18" xfId="0" applyNumberFormat="1" applyFont="1" applyFill="1" applyBorder="1" applyAlignment="1">
      <alignment vertical="center" wrapText="1"/>
    </xf>
    <xf numFmtId="3" fontId="15" fillId="4" borderId="5" xfId="5" applyNumberFormat="1" applyFont="1" applyFill="1" applyBorder="1" applyAlignment="1">
      <alignment horizontal="center"/>
    </xf>
    <xf numFmtId="3" fontId="15" fillId="4" borderId="19" xfId="5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21" fillId="4" borderId="18" xfId="0" applyNumberFormat="1" applyFont="1" applyFill="1" applyBorder="1" applyAlignment="1">
      <alignment vertical="center" wrapText="1"/>
    </xf>
    <xf numFmtId="3" fontId="15" fillId="4" borderId="18" xfId="5" applyNumberFormat="1" applyFont="1" applyFill="1" applyBorder="1" applyAlignment="1">
      <alignment horizontal="center"/>
    </xf>
    <xf numFmtId="3" fontId="18" fillId="4" borderId="18" xfId="5" applyNumberFormat="1" applyFont="1" applyFill="1" applyBorder="1" applyAlignment="1">
      <alignment horizontal="center"/>
    </xf>
    <xf numFmtId="3" fontId="10" fillId="0" borderId="0" xfId="0" applyNumberFormat="1" applyFont="1"/>
    <xf numFmtId="3" fontId="10" fillId="4" borderId="18" xfId="0" applyNumberFormat="1" applyFont="1" applyFill="1" applyBorder="1" applyAlignment="1">
      <alignment horizontal="right" vertical="top" wrapText="1"/>
    </xf>
    <xf numFmtId="3" fontId="10" fillId="4" borderId="19" xfId="0" applyNumberFormat="1" applyFont="1" applyFill="1" applyBorder="1" applyAlignment="1">
      <alignment horizontal="justify" vertical="top" wrapText="1"/>
    </xf>
    <xf numFmtId="3" fontId="11" fillId="4" borderId="19" xfId="0" applyNumberFormat="1" applyFont="1" applyFill="1" applyBorder="1" applyAlignment="1">
      <alignment horizontal="right" vertical="top" wrapText="1"/>
    </xf>
    <xf numFmtId="3" fontId="10" fillId="4" borderId="18" xfId="0" applyNumberFormat="1" applyFont="1" applyFill="1" applyBorder="1" applyAlignment="1">
      <alignment horizontal="right" vertical="center" wrapText="1"/>
    </xf>
    <xf numFmtId="3" fontId="10" fillId="4" borderId="19" xfId="0" applyNumberFormat="1" applyFont="1" applyFill="1" applyBorder="1" applyAlignment="1">
      <alignment horizontal="justify" vertical="center" wrapText="1"/>
    </xf>
    <xf numFmtId="3" fontId="11" fillId="4" borderId="19" xfId="0" applyNumberFormat="1" applyFont="1" applyFill="1" applyBorder="1" applyAlignment="1">
      <alignment horizontal="right" vertical="center" wrapText="1"/>
    </xf>
    <xf numFmtId="3" fontId="10" fillId="4" borderId="18" xfId="0" applyNumberFormat="1" applyFont="1" applyFill="1" applyBorder="1" applyAlignment="1">
      <alignment horizontal="right" vertical="top"/>
    </xf>
    <xf numFmtId="3" fontId="11" fillId="4" borderId="18" xfId="0" applyNumberFormat="1" applyFont="1" applyFill="1" applyBorder="1" applyAlignment="1">
      <alignment horizontal="right" vertical="top" wrapText="1"/>
    </xf>
    <xf numFmtId="3" fontId="11" fillId="4" borderId="18" xfId="0" applyNumberFormat="1" applyFont="1" applyFill="1" applyBorder="1" applyAlignment="1">
      <alignment horizontal="right" vertical="top"/>
    </xf>
    <xf numFmtId="3" fontId="10" fillId="4" borderId="19" xfId="0" applyNumberFormat="1" applyFont="1" applyFill="1" applyBorder="1" applyAlignment="1">
      <alignment horizontal="right" vertical="top"/>
    </xf>
    <xf numFmtId="3" fontId="11" fillId="4" borderId="19" xfId="0" applyNumberFormat="1" applyFont="1" applyFill="1" applyBorder="1" applyAlignment="1">
      <alignment horizontal="right" vertical="top"/>
    </xf>
    <xf numFmtId="3" fontId="10" fillId="4" borderId="2" xfId="0" applyNumberFormat="1" applyFont="1" applyFill="1" applyBorder="1" applyAlignment="1">
      <alignment horizontal="right"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4" borderId="18" xfId="0" applyNumberFormat="1" applyFont="1" applyFill="1" applyBorder="1" applyAlignment="1">
      <alignment horizontal="right" vertical="center" wrapText="1"/>
    </xf>
    <xf numFmtId="3" fontId="10" fillId="4" borderId="5" xfId="0" applyNumberFormat="1" applyFont="1" applyFill="1" applyBorder="1" applyAlignment="1">
      <alignment horizontal="right" vertical="center" wrapText="1"/>
    </xf>
    <xf numFmtId="3" fontId="10" fillId="4" borderId="19" xfId="0" applyNumberFormat="1" applyFont="1" applyFill="1" applyBorder="1" applyAlignment="1">
      <alignment horizontal="right" vertical="center" wrapText="1"/>
    </xf>
    <xf numFmtId="3" fontId="10" fillId="4" borderId="22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3" fontId="10" fillId="4" borderId="0" xfId="0" applyNumberFormat="1" applyFont="1" applyFill="1"/>
    <xf numFmtId="3" fontId="20" fillId="8" borderId="16" xfId="0" applyNumberFormat="1" applyFont="1" applyFill="1" applyBorder="1" applyAlignment="1">
      <alignment horizontal="center" vertical="center" wrapText="1"/>
    </xf>
    <xf numFmtId="3" fontId="10" fillId="4" borderId="17" xfId="0" applyNumberFormat="1" applyFont="1" applyFill="1" applyBorder="1" applyAlignment="1">
      <alignment horizontal="justify" vertical="center" wrapText="1"/>
    </xf>
    <xf numFmtId="3" fontId="11" fillId="4" borderId="22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41" fontId="5" fillId="0" borderId="0" xfId="2" applyNumberFormat="1" applyFont="1" applyBorder="1"/>
    <xf numFmtId="3" fontId="5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0" xfId="2" applyNumberFormat="1" applyFont="1" applyBorder="1"/>
    <xf numFmtId="41" fontId="5" fillId="0" borderId="0" xfId="2" applyNumberFormat="1" applyFont="1" applyFill="1" applyBorder="1"/>
    <xf numFmtId="166" fontId="5" fillId="0" borderId="0" xfId="2" applyNumberFormat="1" applyFont="1" applyBorder="1"/>
    <xf numFmtId="3" fontId="5" fillId="0" borderId="0" xfId="0" applyNumberFormat="1" applyFont="1" applyBorder="1"/>
    <xf numFmtId="166" fontId="5" fillId="0" borderId="0" xfId="0" applyNumberFormat="1" applyFont="1" applyFill="1" applyBorder="1"/>
    <xf numFmtId="166" fontId="5" fillId="0" borderId="0" xfId="2" applyNumberFormat="1" applyFont="1" applyFill="1" applyBorder="1"/>
    <xf numFmtId="0" fontId="0" fillId="0" borderId="0" xfId="0" applyBorder="1"/>
    <xf numFmtId="0" fontId="28" fillId="0" borderId="0" xfId="0" applyFont="1" applyAlignment="1">
      <alignment horizontal="left" vertical="top"/>
    </xf>
    <xf numFmtId="0" fontId="27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8" fillId="4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9" fillId="9" borderId="0" xfId="0" applyFont="1" applyFill="1" applyBorder="1" applyAlignment="1">
      <alignment horizontal="center" vertical="center"/>
    </xf>
    <xf numFmtId="0" fontId="0" fillId="4" borderId="31" xfId="0" applyFill="1" applyBorder="1"/>
    <xf numFmtId="0" fontId="30" fillId="7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8" fillId="4" borderId="2" xfId="0" applyFont="1" applyFill="1" applyBorder="1" applyAlignment="1"/>
    <xf numFmtId="3" fontId="40" fillId="4" borderId="0" xfId="0" applyNumberFormat="1" applyFont="1" applyFill="1" applyBorder="1" applyAlignment="1">
      <alignment vertical="top"/>
    </xf>
    <xf numFmtId="0" fontId="37" fillId="4" borderId="1" xfId="0" applyFont="1" applyFill="1" applyBorder="1" applyAlignment="1">
      <alignment horizontal="left" vertical="top"/>
    </xf>
    <xf numFmtId="3" fontId="37" fillId="4" borderId="0" xfId="0" applyNumberFormat="1" applyFont="1" applyFill="1" applyBorder="1" applyAlignment="1">
      <alignment vertical="top"/>
    </xf>
    <xf numFmtId="0" fontId="50" fillId="4" borderId="0" xfId="0" applyFont="1" applyFill="1" applyBorder="1" applyAlignment="1">
      <alignment vertical="top"/>
    </xf>
    <xf numFmtId="0" fontId="28" fillId="4" borderId="1" xfId="0" applyFont="1" applyFill="1" applyBorder="1"/>
    <xf numFmtId="3" fontId="37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28" fillId="4" borderId="3" xfId="0" applyFont="1" applyFill="1" applyBorder="1"/>
    <xf numFmtId="0" fontId="28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28" fillId="4" borderId="0" xfId="0" applyFont="1" applyFill="1" applyBorder="1" applyAlignment="1" applyProtection="1">
      <alignment horizontal="center"/>
    </xf>
    <xf numFmtId="0" fontId="0" fillId="0" borderId="4" xfId="0" applyBorder="1"/>
    <xf numFmtId="0" fontId="0" fillId="0" borderId="31" xfId="0" applyBorder="1"/>
    <xf numFmtId="166" fontId="5" fillId="0" borderId="0" xfId="2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justify" vertical="top" wrapText="1"/>
    </xf>
    <xf numFmtId="3" fontId="28" fillId="0" borderId="0" xfId="0" applyNumberFormat="1" applyFont="1"/>
    <xf numFmtId="0" fontId="29" fillId="0" borderId="0" xfId="0" applyFont="1" applyAlignment="1">
      <alignment horizontal="center" vertical="center"/>
    </xf>
    <xf numFmtId="0" fontId="28" fillId="0" borderId="0" xfId="0" applyFont="1" applyBorder="1"/>
    <xf numFmtId="0" fontId="29" fillId="0" borderId="0" xfId="0" applyFont="1"/>
    <xf numFmtId="0" fontId="28" fillId="0" borderId="4" xfId="0" applyFont="1" applyBorder="1"/>
    <xf numFmtId="0" fontId="10" fillId="0" borderId="31" xfId="0" applyFont="1" applyBorder="1"/>
    <xf numFmtId="3" fontId="51" fillId="4" borderId="18" xfId="5" applyNumberFormat="1" applyFont="1" applyFill="1" applyBorder="1" applyAlignment="1" applyProtection="1">
      <alignment horizontal="right"/>
      <protection locked="0"/>
    </xf>
    <xf numFmtId="3" fontId="11" fillId="4" borderId="16" xfId="0" applyNumberFormat="1" applyFont="1" applyFill="1" applyBorder="1" applyAlignment="1">
      <alignment vertical="center" wrapText="1"/>
    </xf>
    <xf numFmtId="0" fontId="29" fillId="4" borderId="0" xfId="0" applyFont="1" applyFill="1" applyBorder="1" applyAlignment="1" applyProtection="1">
      <alignment vertical="center"/>
    </xf>
    <xf numFmtId="0" fontId="29" fillId="0" borderId="0" xfId="0" applyFont="1" applyAlignment="1">
      <alignment horizontal="justify" vertical="top" wrapText="1"/>
    </xf>
    <xf numFmtId="0" fontId="28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3" fontId="28" fillId="4" borderId="0" xfId="0" applyNumberFormat="1" applyFont="1" applyFill="1"/>
    <xf numFmtId="3" fontId="28" fillId="4" borderId="0" xfId="0" applyNumberFormat="1" applyFont="1" applyFill="1" applyAlignment="1">
      <alignment horizontal="left" wrapText="1"/>
    </xf>
    <xf numFmtId="3" fontId="28" fillId="4" borderId="0" xfId="0" applyNumberFormat="1" applyFont="1" applyFill="1" applyProtection="1"/>
    <xf numFmtId="0" fontId="27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7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7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left"/>
      <protection locked="0"/>
    </xf>
    <xf numFmtId="0" fontId="39" fillId="4" borderId="0" xfId="0" applyFont="1" applyFill="1" applyBorder="1" applyAlignment="1">
      <alignment horizontal="center" vertical="center" wrapText="1"/>
    </xf>
    <xf numFmtId="0" fontId="30" fillId="7" borderId="11" xfId="3" applyFont="1" applyFill="1" applyBorder="1" applyAlignment="1">
      <alignment horizontal="center" vertical="center"/>
    </xf>
    <xf numFmtId="0" fontId="30" fillId="7" borderId="1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center" vertical="center"/>
    </xf>
    <xf numFmtId="0" fontId="27" fillId="7" borderId="0" xfId="3" applyFont="1" applyFill="1" applyBorder="1" applyAlignment="1">
      <alignment horizontal="center" vertical="center"/>
    </xf>
    <xf numFmtId="0" fontId="36" fillId="7" borderId="7" xfId="3" applyFont="1" applyFill="1" applyBorder="1" applyAlignment="1">
      <alignment horizontal="right" vertical="top"/>
    </xf>
    <xf numFmtId="0" fontId="36" fillId="7" borderId="0" xfId="3" applyFont="1" applyFill="1" applyBorder="1" applyAlignment="1">
      <alignment horizontal="right" vertical="top"/>
    </xf>
    <xf numFmtId="0" fontId="48" fillId="4" borderId="4" xfId="0" applyNumberFormat="1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right"/>
    </xf>
    <xf numFmtId="0" fontId="28" fillId="4" borderId="0" xfId="0" applyFont="1" applyFill="1" applyBorder="1" applyAlignment="1">
      <alignment horizontal="left"/>
    </xf>
    <xf numFmtId="0" fontId="28" fillId="4" borderId="0" xfId="0" applyFont="1" applyFill="1" applyBorder="1" applyAlignment="1">
      <alignment horizontal="lef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7" fillId="7" borderId="7" xfId="3" applyFont="1" applyFill="1" applyBorder="1" applyAlignment="1">
      <alignment horizontal="center" vertical="center" wrapText="1"/>
    </xf>
    <xf numFmtId="0" fontId="27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9" fillId="4" borderId="0" xfId="0" applyFont="1" applyFill="1" applyBorder="1" applyAlignment="1">
      <alignment horizontal="left" vertical="top"/>
    </xf>
    <xf numFmtId="0" fontId="28" fillId="4" borderId="3" xfId="0" applyFont="1" applyFill="1" applyBorder="1" applyAlignment="1">
      <alignment horizontal="center" vertical="top"/>
    </xf>
    <xf numFmtId="0" fontId="28" fillId="4" borderId="4" xfId="0" applyFont="1" applyFill="1" applyBorder="1" applyAlignment="1">
      <alignment horizontal="center" vertical="top"/>
    </xf>
    <xf numFmtId="0" fontId="28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8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7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37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37" fillId="4" borderId="4" xfId="0" applyFont="1" applyFill="1" applyBorder="1" applyAlignment="1" applyProtection="1">
      <alignment horizontal="left" vertical="top"/>
    </xf>
    <xf numFmtId="0" fontId="28" fillId="4" borderId="0" xfId="0" applyFont="1" applyFill="1" applyAlignment="1" applyProtection="1">
      <alignment horizontal="right"/>
      <protection locked="0"/>
    </xf>
    <xf numFmtId="0" fontId="28" fillId="4" borderId="0" xfId="0" applyFont="1" applyFill="1" applyAlignment="1" applyProtection="1">
      <alignment horizontal="left"/>
      <protection locked="0"/>
    </xf>
    <xf numFmtId="0" fontId="29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7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justify" vertical="top"/>
    </xf>
    <xf numFmtId="0" fontId="28" fillId="4" borderId="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28" fillId="0" borderId="0" xfId="0" applyFont="1" applyBorder="1" applyAlignment="1">
      <alignment horizontal="left" vertical="top" wrapText="1"/>
    </xf>
    <xf numFmtId="0" fontId="49" fillId="9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justify" vertical="top" wrapText="1"/>
    </xf>
    <xf numFmtId="0" fontId="50" fillId="0" borderId="0" xfId="0" applyFont="1" applyBorder="1" applyAlignment="1">
      <alignment horizontal="left" vertical="top" wrapText="1"/>
    </xf>
    <xf numFmtId="0" fontId="29" fillId="0" borderId="0" xfId="0" applyFont="1" applyAlignment="1">
      <alignment horizontal="justify" vertical="top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" fillId="4" borderId="0" xfId="0" applyFont="1" applyFill="1" applyAlignment="1">
      <alignment horizontal="left" vertical="top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3" fontId="18" fillId="4" borderId="17" xfId="4" applyNumberFormat="1" applyFont="1" applyFill="1" applyBorder="1" applyAlignment="1">
      <alignment horizontal="center"/>
    </xf>
    <xf numFmtId="3" fontId="18" fillId="4" borderId="19" xfId="4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6" fillId="4" borderId="1" xfId="0" applyFont="1" applyFill="1" applyBorder="1" applyAlignment="1">
      <alignment horizontal="left" vertical="center" wrapText="1"/>
    </xf>
    <xf numFmtId="3" fontId="16" fillId="4" borderId="17" xfId="0" applyNumberFormat="1" applyFont="1" applyFill="1" applyBorder="1" applyAlignment="1">
      <alignment horizontal="right" vertical="center" wrapText="1"/>
    </xf>
    <xf numFmtId="3" fontId="16" fillId="4" borderId="19" xfId="0" applyNumberFormat="1" applyFont="1" applyFill="1" applyBorder="1" applyAlignment="1">
      <alignment horizontal="right" vertical="center" wrapText="1"/>
    </xf>
    <xf numFmtId="37" fontId="20" fillId="8" borderId="16" xfId="4" applyNumberFormat="1" applyFont="1" applyFill="1" applyBorder="1" applyAlignment="1">
      <alignment horizontal="center" vertical="center" wrapText="1"/>
    </xf>
    <xf numFmtId="37" fontId="20" fillId="8" borderId="16" xfId="4" applyNumberFormat="1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20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26" xfId="0" applyFill="1" applyBorder="1" applyAlignment="1">
      <alignment horizontal="center"/>
    </xf>
    <xf numFmtId="0" fontId="20" fillId="8" borderId="11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right"/>
    </xf>
    <xf numFmtId="0" fontId="10" fillId="4" borderId="10" xfId="0" applyFont="1" applyFill="1" applyBorder="1" applyAlignment="1">
      <alignment horizontal="right"/>
    </xf>
    <xf numFmtId="0" fontId="10" fillId="4" borderId="16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20" fillId="8" borderId="16" xfId="3" applyFont="1" applyFill="1" applyBorder="1" applyAlignment="1">
      <alignment horizontal="center"/>
    </xf>
    <xf numFmtId="0" fontId="20" fillId="8" borderId="9" xfId="0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 indent="3"/>
    </xf>
    <xf numFmtId="0" fontId="11" fillId="4" borderId="10" xfId="0" applyFont="1" applyFill="1" applyBorder="1" applyAlignment="1">
      <alignment horizontal="left" vertical="center" wrapText="1" indent="3"/>
    </xf>
    <xf numFmtId="0" fontId="10" fillId="4" borderId="0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20" fillId="8" borderId="7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top" wrapText="1" indent="1"/>
    </xf>
    <xf numFmtId="0" fontId="10" fillId="4" borderId="24" xfId="0" applyFont="1" applyFill="1" applyBorder="1" applyAlignment="1">
      <alignment horizontal="left" vertical="top" wrapText="1" inden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/>
    </xf>
    <xf numFmtId="0" fontId="0" fillId="0" borderId="26" xfId="0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8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7" fillId="7" borderId="9" xfId="3" applyFont="1" applyFill="1" applyBorder="1" applyAlignment="1" applyProtection="1">
      <alignment horizontal="center" vertical="center"/>
    </xf>
    <xf numFmtId="0" fontId="29" fillId="4" borderId="0" xfId="0" applyFont="1" applyFill="1" applyBorder="1" applyAlignment="1" applyProtection="1">
      <alignment horizontal="center" vertical="center"/>
    </xf>
    <xf numFmtId="0" fontId="27" fillId="8" borderId="25" xfId="0" applyFont="1" applyFill="1" applyBorder="1" applyAlignment="1">
      <alignment horizontal="center" vertical="center"/>
    </xf>
    <xf numFmtId="0" fontId="27" fillId="8" borderId="26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horizontal="center" vertical="center"/>
    </xf>
    <xf numFmtId="0" fontId="27" fillId="8" borderId="29" xfId="0" applyFont="1" applyFill="1" applyBorder="1" applyAlignment="1">
      <alignment horizontal="center" vertical="center"/>
    </xf>
    <xf numFmtId="0" fontId="27" fillId="8" borderId="30" xfId="0" applyFont="1" applyFill="1" applyBorder="1" applyAlignment="1">
      <alignment horizontal="center" vertical="center"/>
    </xf>
    <xf numFmtId="0" fontId="27" fillId="8" borderId="31" xfId="0" applyFont="1" applyFill="1" applyBorder="1" applyAlignment="1">
      <alignment horizontal="center" vertical="center"/>
    </xf>
    <xf numFmtId="0" fontId="27" fillId="8" borderId="32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 wrapText="1"/>
    </xf>
    <xf numFmtId="0" fontId="28" fillId="4" borderId="33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2276475</xdr:colOff>
          <xdr:row>126</xdr:row>
          <xdr:rowOff>0</xdr:rowOff>
        </xdr:from>
        <xdr:to>
          <xdr:col>6</xdr:col>
          <xdr:colOff>590550</xdr:colOff>
          <xdr:row>135</xdr:row>
          <xdr:rowOff>228600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126</xdr:row>
          <xdr:rowOff>0</xdr:rowOff>
        </xdr:from>
        <xdr:to>
          <xdr:col>2</xdr:col>
          <xdr:colOff>2066925</xdr:colOff>
          <xdr:row>134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266700</xdr:colOff>
          <xdr:row>128</xdr:row>
          <xdr:rowOff>285750</xdr:rowOff>
        </xdr:from>
        <xdr:to>
          <xdr:col>18</xdr:col>
          <xdr:colOff>19050</xdr:colOff>
          <xdr:row>136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129</xdr:row>
          <xdr:rowOff>285750</xdr:rowOff>
        </xdr:from>
        <xdr:to>
          <xdr:col>19</xdr:col>
          <xdr:colOff>76200</xdr:colOff>
          <xdr:row>136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128</xdr:row>
          <xdr:rowOff>285750</xdr:rowOff>
        </xdr:from>
        <xdr:to>
          <xdr:col>19</xdr:col>
          <xdr:colOff>76200</xdr:colOff>
          <xdr:row>136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128</xdr:row>
          <xdr:rowOff>285750</xdr:rowOff>
        </xdr:from>
        <xdr:to>
          <xdr:col>17</xdr:col>
          <xdr:colOff>19050</xdr:colOff>
          <xdr:row>136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128</xdr:row>
          <xdr:rowOff>285750</xdr:rowOff>
        </xdr:from>
        <xdr:to>
          <xdr:col>15</xdr:col>
          <xdr:colOff>695325</xdr:colOff>
          <xdr:row>135</xdr:row>
          <xdr:rowOff>295275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0</xdr:rowOff>
    </xdr:from>
    <xdr:to>
      <xdr:col>4</xdr:col>
      <xdr:colOff>808990</xdr:colOff>
      <xdr:row>2</xdr:row>
      <xdr:rowOff>50165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70" t="6187" r="43386" b="87175"/>
        <a:stretch/>
      </xdr:blipFill>
      <xdr:spPr bwMode="auto">
        <a:xfrm>
          <a:off x="5438775" y="0"/>
          <a:ext cx="94615" cy="4311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2838450</xdr:colOff>
      <xdr:row>0</xdr:row>
      <xdr:rowOff>0</xdr:rowOff>
    </xdr:from>
    <xdr:to>
      <xdr:col>3</xdr:col>
      <xdr:colOff>635</xdr:colOff>
      <xdr:row>1</xdr:row>
      <xdr:rowOff>2540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70" t="6187" r="43386" b="87175"/>
        <a:stretch/>
      </xdr:blipFill>
      <xdr:spPr bwMode="auto">
        <a:xfrm>
          <a:off x="5219700" y="0"/>
          <a:ext cx="94615" cy="4311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ET2014/CTA%20PUBLICA/CTA.ARMONIZADAOCT/ARM.CONTABLE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ACT"/>
      <sheetName val="EDO.SIT.FIN"/>
      <sheetName val="EDO.CAM.SIT.FIN"/>
      <sheetName val="EDO.ANA.ACT"/>
      <sheetName val="EDO.ANA.DEU"/>
      <sheetName val="EDO.VAR.HAC.PUB"/>
      <sheetName val="FLU.EFE"/>
      <sheetName val="PAS.CONT"/>
      <sheetName val="NOTAS"/>
      <sheetName val="PLAN CTAS"/>
    </sheetNames>
    <sheetDataSet>
      <sheetData sheetId="0"/>
      <sheetData sheetId="1">
        <row r="18">
          <cell r="E18">
            <v>236007</v>
          </cell>
          <cell r="F18">
            <v>76567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Hoja_de_c_lculo_de_Microsoft_Excel4.xlsx"/><Relationship Id="rId13" Type="http://schemas.openxmlformats.org/officeDocument/2006/relationships/package" Target="../embeddings/Hoja_de_c_lculo_de_Microsoft_Excel7.xls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Hoja_de_c_lculo_de_Microsoft_Excel3.xlsx"/><Relationship Id="rId12" Type="http://schemas.openxmlformats.org/officeDocument/2006/relationships/image" Target="../media/image3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6" Type="http://schemas.openxmlformats.org/officeDocument/2006/relationships/package" Target="../embeddings/Hoja_de_c_lculo_de_Microsoft_Excel2.xlsx"/><Relationship Id="rId11" Type="http://schemas.openxmlformats.org/officeDocument/2006/relationships/package" Target="../embeddings/Hoja_de_c_lculo_de_Microsoft_Excel6.xls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Hoja_de_c_lculo_de_Microsoft_Excel1.xlsx"/><Relationship Id="rId9" Type="http://schemas.openxmlformats.org/officeDocument/2006/relationships/package" Target="../embeddings/Hoja_de_c_lculo_de_Microsoft_Excel5.xlsx"/><Relationship Id="rId14" Type="http://schemas.openxmlformats.org/officeDocument/2006/relationships/image" Target="../media/image4.emf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7" zoomScale="90" zoomScaleNormal="90" workbookViewId="0">
      <selection activeCell="A54" sqref="A54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9" customWidth="1"/>
    <col min="8" max="8" width="33.85546875" style="19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ht="15" customHeight="1"/>
    <row r="2" spans="1:11" s="16" customFormat="1">
      <c r="A2" s="151"/>
      <c r="B2" s="209"/>
      <c r="C2" s="463" t="s">
        <v>561</v>
      </c>
      <c r="D2" s="463"/>
      <c r="E2" s="463"/>
      <c r="F2" s="463"/>
      <c r="G2" s="463"/>
      <c r="H2" s="463"/>
      <c r="I2" s="463"/>
      <c r="J2" s="209"/>
      <c r="K2" s="209"/>
    </row>
    <row r="3" spans="1:11">
      <c r="A3" s="106"/>
      <c r="B3" s="210"/>
      <c r="C3" s="463" t="s">
        <v>80</v>
      </c>
      <c r="D3" s="463"/>
      <c r="E3" s="463"/>
      <c r="F3" s="463"/>
      <c r="G3" s="463"/>
      <c r="H3" s="463"/>
      <c r="I3" s="463"/>
      <c r="J3" s="210"/>
      <c r="K3" s="210"/>
    </row>
    <row r="4" spans="1:11">
      <c r="A4" s="106"/>
      <c r="B4" s="210"/>
      <c r="C4" s="463" t="s">
        <v>563</v>
      </c>
      <c r="D4" s="463"/>
      <c r="E4" s="463"/>
      <c r="F4" s="463"/>
      <c r="G4" s="463"/>
      <c r="H4" s="463"/>
      <c r="I4" s="463"/>
      <c r="J4" s="210"/>
      <c r="K4" s="210"/>
    </row>
    <row r="5" spans="1:11">
      <c r="A5" s="106"/>
      <c r="B5" s="210"/>
      <c r="C5" s="463" t="s">
        <v>1</v>
      </c>
      <c r="D5" s="463"/>
      <c r="E5" s="463"/>
      <c r="F5" s="463"/>
      <c r="G5" s="463"/>
      <c r="H5" s="463"/>
      <c r="I5" s="463"/>
      <c r="J5" s="210"/>
      <c r="K5" s="210"/>
    </row>
    <row r="6" spans="1:11" ht="6" customHeight="1">
      <c r="A6" s="421"/>
      <c r="B6" s="421"/>
      <c r="C6" s="214"/>
      <c r="D6" s="214"/>
      <c r="E6" s="214"/>
      <c r="F6" s="214"/>
      <c r="G6" s="214"/>
      <c r="H6" s="214"/>
      <c r="I6" s="151"/>
      <c r="J6" s="151"/>
      <c r="K6" s="151"/>
    </row>
    <row r="7" spans="1:11" ht="16.5" customHeight="1">
      <c r="A7" s="421"/>
      <c r="B7" s="157" t="s">
        <v>4</v>
      </c>
      <c r="C7" s="464" t="s">
        <v>554</v>
      </c>
      <c r="D7" s="464"/>
      <c r="E7" s="464"/>
      <c r="F7" s="464"/>
      <c r="G7" s="464"/>
      <c r="H7" s="464"/>
      <c r="I7" s="464"/>
      <c r="J7" s="464"/>
      <c r="K7" s="151"/>
    </row>
    <row r="8" spans="1:11" s="16" customFormat="1" ht="3" customHeight="1">
      <c r="A8" s="421"/>
      <c r="B8" s="213"/>
      <c r="C8" s="213"/>
      <c r="D8" s="213"/>
      <c r="E8" s="213"/>
      <c r="F8" s="214"/>
      <c r="G8" s="208"/>
      <c r="H8" s="208"/>
      <c r="I8" s="151"/>
      <c r="J8" s="151"/>
      <c r="K8" s="151"/>
    </row>
    <row r="9" spans="1:11" s="16" customFormat="1" ht="3" customHeight="1">
      <c r="A9" s="215"/>
      <c r="B9" s="215"/>
      <c r="C9" s="215"/>
      <c r="D9" s="216"/>
      <c r="E9" s="216"/>
      <c r="F9" s="217"/>
      <c r="G9" s="208"/>
      <c r="H9" s="208"/>
      <c r="I9" s="151"/>
      <c r="J9" s="151"/>
      <c r="K9" s="151"/>
    </row>
    <row r="10" spans="1:11" s="18" customFormat="1" ht="20.100000000000001" customHeight="1">
      <c r="A10" s="426"/>
      <c r="B10" s="462" t="s">
        <v>76</v>
      </c>
      <c r="C10" s="462"/>
      <c r="D10" s="219">
        <v>2015</v>
      </c>
      <c r="E10" s="219">
        <v>2014</v>
      </c>
      <c r="F10" s="420"/>
      <c r="G10" s="462" t="s">
        <v>76</v>
      </c>
      <c r="H10" s="462"/>
      <c r="I10" s="219">
        <v>2015</v>
      </c>
      <c r="J10" s="219">
        <v>2014</v>
      </c>
      <c r="K10" s="221"/>
    </row>
    <row r="11" spans="1:11" s="16" customFormat="1" ht="3" customHeight="1">
      <c r="A11" s="222"/>
      <c r="B11" s="223"/>
      <c r="C11" s="223"/>
      <c r="D11" s="224"/>
      <c r="E11" s="224"/>
      <c r="F11" s="208"/>
      <c r="G11" s="208"/>
      <c r="H11" s="208"/>
      <c r="I11" s="151"/>
      <c r="J11" s="151"/>
      <c r="K11" s="166"/>
    </row>
    <row r="12" spans="1:11" s="19" customFormat="1">
      <c r="A12" s="427"/>
      <c r="B12" s="466" t="s">
        <v>81</v>
      </c>
      <c r="C12" s="466"/>
      <c r="D12" s="172"/>
      <c r="E12" s="172"/>
      <c r="F12" s="152"/>
      <c r="G12" s="466" t="s">
        <v>82</v>
      </c>
      <c r="H12" s="466"/>
      <c r="I12" s="172"/>
      <c r="J12" s="172"/>
      <c r="K12" s="428"/>
    </row>
    <row r="13" spans="1:11">
      <c r="A13" s="229"/>
      <c r="B13" s="467" t="s">
        <v>83</v>
      </c>
      <c r="C13" s="467"/>
      <c r="D13" s="173">
        <f>SUM(D14:D21)</f>
        <v>511080</v>
      </c>
      <c r="E13" s="173">
        <f>SUM(E14:E21)</f>
        <v>590145</v>
      </c>
      <c r="F13" s="152"/>
      <c r="G13" s="466" t="s">
        <v>84</v>
      </c>
      <c r="H13" s="466"/>
      <c r="I13" s="173">
        <f>SUM(I14:I16)</f>
        <v>22947244</v>
      </c>
      <c r="J13" s="173">
        <f>SUM(J14:J16)</f>
        <v>22233565</v>
      </c>
      <c r="K13" s="261"/>
    </row>
    <row r="14" spans="1:11">
      <c r="A14" s="227"/>
      <c r="B14" s="465" t="s">
        <v>85</v>
      </c>
      <c r="C14" s="465"/>
      <c r="D14" s="262">
        <v>0</v>
      </c>
      <c r="E14" s="262">
        <v>0</v>
      </c>
      <c r="F14" s="152"/>
      <c r="G14" s="465" t="s">
        <v>86</v>
      </c>
      <c r="H14" s="465"/>
      <c r="I14" s="262">
        <v>11822695</v>
      </c>
      <c r="J14" s="262">
        <v>11235931</v>
      </c>
      <c r="K14" s="261"/>
    </row>
    <row r="15" spans="1:11">
      <c r="A15" s="227"/>
      <c r="B15" s="465" t="s">
        <v>87</v>
      </c>
      <c r="C15" s="465"/>
      <c r="D15" s="262">
        <v>0</v>
      </c>
      <c r="E15" s="262">
        <v>0</v>
      </c>
      <c r="F15" s="152"/>
      <c r="G15" s="465" t="s">
        <v>88</v>
      </c>
      <c r="H15" s="465"/>
      <c r="I15" s="262">
        <v>3103226</v>
      </c>
      <c r="J15" s="262">
        <v>3609557</v>
      </c>
      <c r="K15" s="261"/>
    </row>
    <row r="16" spans="1:11" ht="12" customHeight="1">
      <c r="A16" s="227"/>
      <c r="B16" s="465" t="s">
        <v>89</v>
      </c>
      <c r="C16" s="465"/>
      <c r="D16" s="262">
        <v>0</v>
      </c>
      <c r="E16" s="262">
        <v>0</v>
      </c>
      <c r="F16" s="152"/>
      <c r="G16" s="465" t="s">
        <v>90</v>
      </c>
      <c r="H16" s="465"/>
      <c r="I16" s="262">
        <v>8021323</v>
      </c>
      <c r="J16" s="262">
        <v>7388077</v>
      </c>
      <c r="K16" s="261"/>
    </row>
    <row r="17" spans="1:11">
      <c r="A17" s="227"/>
      <c r="B17" s="465" t="s">
        <v>91</v>
      </c>
      <c r="C17" s="465"/>
      <c r="D17" s="262">
        <v>511080</v>
      </c>
      <c r="E17" s="262">
        <v>590145</v>
      </c>
      <c r="F17" s="152"/>
      <c r="G17" s="171"/>
      <c r="H17" s="169"/>
      <c r="I17" s="429"/>
      <c r="J17" s="429"/>
      <c r="K17" s="261"/>
    </row>
    <row r="18" spans="1:11">
      <c r="A18" s="227"/>
      <c r="B18" s="465" t="s">
        <v>92</v>
      </c>
      <c r="C18" s="465"/>
      <c r="D18" s="262">
        <v>0</v>
      </c>
      <c r="E18" s="262">
        <v>0</v>
      </c>
      <c r="F18" s="152"/>
      <c r="G18" s="466" t="s">
        <v>198</v>
      </c>
      <c r="H18" s="466"/>
      <c r="I18" s="173">
        <f>SUM(I19:I27)</f>
        <v>5904350</v>
      </c>
      <c r="J18" s="173">
        <f>SUM(J19:J27)</f>
        <v>2862012</v>
      </c>
      <c r="K18" s="261"/>
    </row>
    <row r="19" spans="1:11">
      <c r="A19" s="227"/>
      <c r="B19" s="465" t="s">
        <v>93</v>
      </c>
      <c r="C19" s="465"/>
      <c r="D19" s="262">
        <v>0</v>
      </c>
      <c r="E19" s="262">
        <v>0</v>
      </c>
      <c r="F19" s="152"/>
      <c r="G19" s="465" t="s">
        <v>94</v>
      </c>
      <c r="H19" s="465"/>
      <c r="I19" s="262">
        <v>0</v>
      </c>
      <c r="J19" s="262">
        <v>0</v>
      </c>
      <c r="K19" s="261"/>
    </row>
    <row r="20" spans="1:11">
      <c r="A20" s="227"/>
      <c r="B20" s="465" t="s">
        <v>95</v>
      </c>
      <c r="C20" s="465"/>
      <c r="D20" s="262">
        <v>0</v>
      </c>
      <c r="E20" s="262">
        <v>0</v>
      </c>
      <c r="F20" s="152"/>
      <c r="G20" s="465" t="s">
        <v>96</v>
      </c>
      <c r="H20" s="465"/>
      <c r="I20" s="262">
        <v>0</v>
      </c>
      <c r="J20" s="262">
        <v>0</v>
      </c>
      <c r="K20" s="261"/>
    </row>
    <row r="21" spans="1:11" ht="52.5" customHeight="1">
      <c r="A21" s="227"/>
      <c r="B21" s="468" t="s">
        <v>97</v>
      </c>
      <c r="C21" s="468"/>
      <c r="D21" s="262">
        <v>0</v>
      </c>
      <c r="E21" s="262">
        <v>0</v>
      </c>
      <c r="F21" s="152"/>
      <c r="G21" s="465" t="s">
        <v>98</v>
      </c>
      <c r="H21" s="465"/>
      <c r="I21" s="262">
        <v>0</v>
      </c>
      <c r="J21" s="262">
        <v>0</v>
      </c>
      <c r="K21" s="261"/>
    </row>
    <row r="22" spans="1:11">
      <c r="A22" s="229"/>
      <c r="B22" s="171"/>
      <c r="C22" s="169"/>
      <c r="D22" s="429"/>
      <c r="E22" s="429"/>
      <c r="F22" s="152"/>
      <c r="G22" s="465" t="s">
        <v>99</v>
      </c>
      <c r="H22" s="465"/>
      <c r="I22" s="262">
        <v>5904350</v>
      </c>
      <c r="J22" s="262">
        <v>2862012</v>
      </c>
      <c r="K22" s="261"/>
    </row>
    <row r="23" spans="1:11" ht="41.25" customHeight="1">
      <c r="A23" s="229"/>
      <c r="B23" s="467" t="s">
        <v>100</v>
      </c>
      <c r="C23" s="467"/>
      <c r="D23" s="173">
        <f>SUM(D24:D25)</f>
        <v>28589737</v>
      </c>
      <c r="E23" s="173">
        <f>SUM(E24:E25)</f>
        <v>24560826</v>
      </c>
      <c r="F23" s="152"/>
      <c r="G23" s="465" t="s">
        <v>101</v>
      </c>
      <c r="H23" s="465"/>
      <c r="I23" s="262">
        <v>0</v>
      </c>
      <c r="J23" s="262">
        <v>0</v>
      </c>
      <c r="K23" s="261"/>
    </row>
    <row r="24" spans="1:11">
      <c r="A24" s="227"/>
      <c r="B24" s="465" t="s">
        <v>102</v>
      </c>
      <c r="C24" s="465"/>
      <c r="D24" s="176">
        <v>25987952</v>
      </c>
      <c r="E24" s="176">
        <v>22059649</v>
      </c>
      <c r="F24" s="152"/>
      <c r="G24" s="465" t="s">
        <v>103</v>
      </c>
      <c r="H24" s="465"/>
      <c r="I24" s="262">
        <v>0</v>
      </c>
      <c r="J24" s="262">
        <v>0</v>
      </c>
      <c r="K24" s="261"/>
    </row>
    <row r="25" spans="1:11" ht="24" customHeight="1">
      <c r="A25" s="227"/>
      <c r="B25" s="465" t="s">
        <v>197</v>
      </c>
      <c r="C25" s="465"/>
      <c r="D25" s="262">
        <v>2601785</v>
      </c>
      <c r="E25" s="262">
        <v>2501177</v>
      </c>
      <c r="F25" s="152"/>
      <c r="G25" s="465" t="s">
        <v>104</v>
      </c>
      <c r="H25" s="465"/>
      <c r="I25" s="262">
        <v>0</v>
      </c>
      <c r="J25" s="262">
        <v>0</v>
      </c>
      <c r="K25" s="261"/>
    </row>
    <row r="26" spans="1:11">
      <c r="A26" s="229"/>
      <c r="B26" s="171"/>
      <c r="C26" s="169"/>
      <c r="D26" s="429"/>
      <c r="E26" s="429"/>
      <c r="F26" s="152"/>
      <c r="G26" s="465" t="s">
        <v>105</v>
      </c>
      <c r="H26" s="465"/>
      <c r="I26" s="262">
        <v>0</v>
      </c>
      <c r="J26" s="262">
        <v>0</v>
      </c>
      <c r="K26" s="261"/>
    </row>
    <row r="27" spans="1:11">
      <c r="A27" s="227"/>
      <c r="B27" s="467" t="s">
        <v>106</v>
      </c>
      <c r="C27" s="467"/>
      <c r="D27" s="173">
        <f>SUM(D28:D32)</f>
        <v>0</v>
      </c>
      <c r="E27" s="173">
        <f>SUM(E28:E32)</f>
        <v>0</v>
      </c>
      <c r="F27" s="152"/>
      <c r="G27" s="465" t="s">
        <v>107</v>
      </c>
      <c r="H27" s="465"/>
      <c r="I27" s="262">
        <v>0</v>
      </c>
      <c r="J27" s="262">
        <v>0</v>
      </c>
      <c r="K27" s="261"/>
    </row>
    <row r="28" spans="1:11">
      <c r="A28" s="227"/>
      <c r="B28" s="465" t="s">
        <v>108</v>
      </c>
      <c r="C28" s="465"/>
      <c r="D28" s="262">
        <v>0</v>
      </c>
      <c r="E28" s="262">
        <v>0</v>
      </c>
      <c r="F28" s="152"/>
      <c r="G28" s="171"/>
      <c r="H28" s="169"/>
      <c r="I28" s="429"/>
      <c r="J28" s="429"/>
      <c r="K28" s="261"/>
    </row>
    <row r="29" spans="1:11">
      <c r="A29" s="227"/>
      <c r="B29" s="465" t="s">
        <v>109</v>
      </c>
      <c r="C29" s="465"/>
      <c r="D29" s="262">
        <v>0</v>
      </c>
      <c r="E29" s="262">
        <v>0</v>
      </c>
      <c r="F29" s="152"/>
      <c r="G29" s="467" t="s">
        <v>102</v>
      </c>
      <c r="H29" s="467"/>
      <c r="I29" s="173">
        <f>SUM(I30:I32)</f>
        <v>0</v>
      </c>
      <c r="J29" s="173">
        <f>SUM(J30:J32)</f>
        <v>0</v>
      </c>
      <c r="K29" s="261"/>
    </row>
    <row r="30" spans="1:11" ht="26.25" customHeight="1">
      <c r="A30" s="227"/>
      <c r="B30" s="468" t="s">
        <v>110</v>
      </c>
      <c r="C30" s="468"/>
      <c r="D30" s="262">
        <v>0</v>
      </c>
      <c r="E30" s="262">
        <v>0</v>
      </c>
      <c r="F30" s="152"/>
      <c r="G30" s="465" t="s">
        <v>111</v>
      </c>
      <c r="H30" s="465"/>
      <c r="I30" s="262">
        <v>0</v>
      </c>
      <c r="J30" s="262">
        <v>0</v>
      </c>
      <c r="K30" s="261"/>
    </row>
    <row r="31" spans="1:11">
      <c r="A31" s="227"/>
      <c r="B31" s="465" t="s">
        <v>112</v>
      </c>
      <c r="C31" s="465"/>
      <c r="D31" s="262">
        <v>0</v>
      </c>
      <c r="E31" s="262">
        <v>0</v>
      </c>
      <c r="F31" s="152"/>
      <c r="G31" s="465" t="s">
        <v>50</v>
      </c>
      <c r="H31" s="465"/>
      <c r="I31" s="262">
        <v>0</v>
      </c>
      <c r="J31" s="262">
        <v>0</v>
      </c>
      <c r="K31" s="261"/>
    </row>
    <row r="32" spans="1:11">
      <c r="A32" s="227"/>
      <c r="B32" s="465" t="s">
        <v>113</v>
      </c>
      <c r="C32" s="465"/>
      <c r="D32" s="262">
        <v>0</v>
      </c>
      <c r="E32" s="262">
        <v>0</v>
      </c>
      <c r="F32" s="152"/>
      <c r="G32" s="465" t="s">
        <v>114</v>
      </c>
      <c r="H32" s="465"/>
      <c r="I32" s="262">
        <v>0</v>
      </c>
      <c r="J32" s="262">
        <v>0</v>
      </c>
      <c r="K32" s="261"/>
    </row>
    <row r="33" spans="1:11">
      <c r="A33" s="229"/>
      <c r="B33" s="171"/>
      <c r="C33" s="175"/>
      <c r="D33" s="172"/>
      <c r="E33" s="172"/>
      <c r="F33" s="152"/>
      <c r="G33" s="171"/>
      <c r="H33" s="169"/>
      <c r="I33" s="429"/>
      <c r="J33" s="429"/>
      <c r="K33" s="261"/>
    </row>
    <row r="34" spans="1:11">
      <c r="A34" s="430"/>
      <c r="B34" s="469" t="s">
        <v>115</v>
      </c>
      <c r="C34" s="469"/>
      <c r="D34" s="431">
        <f>D13+D23+D27</f>
        <v>29100817</v>
      </c>
      <c r="E34" s="431">
        <f>E13+E23+E27</f>
        <v>25150971</v>
      </c>
      <c r="F34" s="432"/>
      <c r="G34" s="466" t="s">
        <v>116</v>
      </c>
      <c r="H34" s="466"/>
      <c r="I34" s="183">
        <f>SUM(I35:I39)</f>
        <v>0</v>
      </c>
      <c r="J34" s="183">
        <f>SUM(J35:J39)</f>
        <v>0</v>
      </c>
      <c r="K34" s="261"/>
    </row>
    <row r="35" spans="1:11">
      <c r="A35" s="229"/>
      <c r="B35" s="469"/>
      <c r="C35" s="469"/>
      <c r="D35" s="172"/>
      <c r="E35" s="172"/>
      <c r="F35" s="152"/>
      <c r="G35" s="465" t="s">
        <v>117</v>
      </c>
      <c r="H35" s="465"/>
      <c r="I35" s="262">
        <v>0</v>
      </c>
      <c r="J35" s="262">
        <v>0</v>
      </c>
      <c r="K35" s="261"/>
    </row>
    <row r="36" spans="1:11">
      <c r="A36" s="433"/>
      <c r="B36" s="152"/>
      <c r="C36" s="152"/>
      <c r="D36" s="152"/>
      <c r="E36" s="152"/>
      <c r="F36" s="152"/>
      <c r="G36" s="465" t="s">
        <v>118</v>
      </c>
      <c r="H36" s="465"/>
      <c r="I36" s="262">
        <v>0</v>
      </c>
      <c r="J36" s="262">
        <v>0</v>
      </c>
      <c r="K36" s="261"/>
    </row>
    <row r="37" spans="1:11">
      <c r="A37" s="433"/>
      <c r="B37" s="152"/>
      <c r="C37" s="152"/>
      <c r="D37" s="152"/>
      <c r="E37" s="152"/>
      <c r="F37" s="152"/>
      <c r="G37" s="465" t="s">
        <v>119</v>
      </c>
      <c r="H37" s="465"/>
      <c r="I37" s="262">
        <v>0</v>
      </c>
      <c r="J37" s="262">
        <v>0</v>
      </c>
      <c r="K37" s="261"/>
    </row>
    <row r="38" spans="1:11">
      <c r="A38" s="433"/>
      <c r="B38" s="152"/>
      <c r="C38" s="152"/>
      <c r="D38" s="152"/>
      <c r="E38" s="152"/>
      <c r="F38" s="152"/>
      <c r="G38" s="465" t="s">
        <v>120</v>
      </c>
      <c r="H38" s="465"/>
      <c r="I38" s="262">
        <v>0</v>
      </c>
      <c r="J38" s="262">
        <v>0</v>
      </c>
      <c r="K38" s="261"/>
    </row>
    <row r="39" spans="1:11">
      <c r="A39" s="433"/>
      <c r="B39" s="152"/>
      <c r="C39" s="152"/>
      <c r="D39" s="152"/>
      <c r="E39" s="152"/>
      <c r="F39" s="152"/>
      <c r="G39" s="465" t="s">
        <v>121</v>
      </c>
      <c r="H39" s="465"/>
      <c r="I39" s="262">
        <v>0</v>
      </c>
      <c r="J39" s="262">
        <v>0</v>
      </c>
      <c r="K39" s="261"/>
    </row>
    <row r="40" spans="1:11">
      <c r="A40" s="433"/>
      <c r="B40" s="152"/>
      <c r="C40" s="152"/>
      <c r="D40" s="152"/>
      <c r="E40" s="152"/>
      <c r="F40" s="152"/>
      <c r="G40" s="171"/>
      <c r="H40" s="169"/>
      <c r="I40" s="429"/>
      <c r="J40" s="429"/>
      <c r="K40" s="261"/>
    </row>
    <row r="41" spans="1:11">
      <c r="A41" s="433"/>
      <c r="B41" s="152"/>
      <c r="C41" s="152"/>
      <c r="D41" s="152"/>
      <c r="E41" s="152"/>
      <c r="F41" s="152"/>
      <c r="G41" s="467" t="s">
        <v>122</v>
      </c>
      <c r="H41" s="467"/>
      <c r="I41" s="183">
        <f>SUM(I42:I47)</f>
        <v>0</v>
      </c>
      <c r="J41" s="183">
        <f>SUM(J42:J47)</f>
        <v>0</v>
      </c>
      <c r="K41" s="261"/>
    </row>
    <row r="42" spans="1:11" ht="26.25" customHeight="1">
      <c r="A42" s="433"/>
      <c r="B42" s="152"/>
      <c r="C42" s="152"/>
      <c r="D42" s="152"/>
      <c r="E42" s="152"/>
      <c r="F42" s="152"/>
      <c r="G42" s="468" t="s">
        <v>123</v>
      </c>
      <c r="H42" s="468"/>
      <c r="I42" s="262">
        <v>0</v>
      </c>
      <c r="J42" s="262">
        <v>0</v>
      </c>
      <c r="K42" s="261"/>
    </row>
    <row r="43" spans="1:11">
      <c r="A43" s="433"/>
      <c r="B43" s="152"/>
      <c r="C43" s="152"/>
      <c r="D43" s="152"/>
      <c r="E43" s="152"/>
      <c r="F43" s="152"/>
      <c r="G43" s="465" t="s">
        <v>124</v>
      </c>
      <c r="H43" s="465"/>
      <c r="I43" s="262">
        <v>0</v>
      </c>
      <c r="J43" s="262">
        <v>0</v>
      </c>
      <c r="K43" s="261"/>
    </row>
    <row r="44" spans="1:11" ht="12" customHeight="1">
      <c r="A44" s="433"/>
      <c r="B44" s="152"/>
      <c r="C44" s="152"/>
      <c r="D44" s="152"/>
      <c r="E44" s="152"/>
      <c r="F44" s="152"/>
      <c r="G44" s="465" t="s">
        <v>125</v>
      </c>
      <c r="H44" s="465"/>
      <c r="I44" s="262">
        <v>0</v>
      </c>
      <c r="J44" s="262">
        <v>0</v>
      </c>
      <c r="K44" s="261"/>
    </row>
    <row r="45" spans="1:11" ht="25.5" customHeight="1">
      <c r="A45" s="433"/>
      <c r="B45" s="152"/>
      <c r="C45" s="152"/>
      <c r="D45" s="152"/>
      <c r="E45" s="152"/>
      <c r="F45" s="152"/>
      <c r="G45" s="468" t="s">
        <v>199</v>
      </c>
      <c r="H45" s="468"/>
      <c r="I45" s="262">
        <v>0</v>
      </c>
      <c r="J45" s="262">
        <v>0</v>
      </c>
      <c r="K45" s="261"/>
    </row>
    <row r="46" spans="1:11">
      <c r="A46" s="433"/>
      <c r="B46" s="152"/>
      <c r="C46" s="152"/>
      <c r="D46" s="152"/>
      <c r="E46" s="152"/>
      <c r="F46" s="152"/>
      <c r="G46" s="465" t="s">
        <v>126</v>
      </c>
      <c r="H46" s="465"/>
      <c r="I46" s="262">
        <v>0</v>
      </c>
      <c r="J46" s="262">
        <v>0</v>
      </c>
      <c r="K46" s="261"/>
    </row>
    <row r="47" spans="1:11">
      <c r="A47" s="433"/>
      <c r="B47" s="152"/>
      <c r="C47" s="152"/>
      <c r="D47" s="152"/>
      <c r="E47" s="152"/>
      <c r="F47" s="152"/>
      <c r="G47" s="465" t="s">
        <v>127</v>
      </c>
      <c r="H47" s="465"/>
      <c r="I47" s="262">
        <v>0</v>
      </c>
      <c r="J47" s="262">
        <v>0</v>
      </c>
      <c r="K47" s="261"/>
    </row>
    <row r="48" spans="1:11">
      <c r="A48" s="433"/>
      <c r="B48" s="152"/>
      <c r="C48" s="152"/>
      <c r="D48" s="152"/>
      <c r="E48" s="152"/>
      <c r="F48" s="152"/>
      <c r="G48" s="171"/>
      <c r="H48" s="169"/>
      <c r="I48" s="429"/>
      <c r="J48" s="429"/>
      <c r="K48" s="261"/>
    </row>
    <row r="49" spans="1:11">
      <c r="A49" s="433"/>
      <c r="B49" s="152"/>
      <c r="C49" s="152"/>
      <c r="D49" s="152"/>
      <c r="E49" s="152"/>
      <c r="F49" s="152"/>
      <c r="G49" s="467" t="s">
        <v>128</v>
      </c>
      <c r="H49" s="467"/>
      <c r="I49" s="183">
        <f>SUM(I50)</f>
        <v>0</v>
      </c>
      <c r="J49" s="183">
        <f>SUM(J50)</f>
        <v>427860</v>
      </c>
      <c r="K49" s="261"/>
    </row>
    <row r="50" spans="1:11">
      <c r="A50" s="433"/>
      <c r="B50" s="152"/>
      <c r="C50" s="152"/>
      <c r="D50" s="152"/>
      <c r="E50" s="152"/>
      <c r="F50" s="152"/>
      <c r="G50" s="465" t="s">
        <v>129</v>
      </c>
      <c r="H50" s="465"/>
      <c r="I50" s="262">
        <v>0</v>
      </c>
      <c r="J50" s="262">
        <v>427860</v>
      </c>
      <c r="K50" s="261"/>
    </row>
    <row r="51" spans="1:11">
      <c r="A51" s="433"/>
      <c r="B51" s="152"/>
      <c r="C51" s="152"/>
      <c r="D51" s="152"/>
      <c r="E51" s="152"/>
      <c r="F51" s="152"/>
      <c r="G51" s="171"/>
      <c r="H51" s="169"/>
      <c r="I51" s="429"/>
      <c r="J51" s="429"/>
      <c r="K51" s="261"/>
    </row>
    <row r="52" spans="1:11">
      <c r="A52" s="433"/>
      <c r="B52" s="152"/>
      <c r="C52" s="152"/>
      <c r="D52" s="152"/>
      <c r="E52" s="152"/>
      <c r="F52" s="152"/>
      <c r="G52" s="469" t="s">
        <v>130</v>
      </c>
      <c r="H52" s="469"/>
      <c r="I52" s="434">
        <f>I13+I18+I29+I34+I41+I49</f>
        <v>28851594</v>
      </c>
      <c r="J52" s="434">
        <f>J13+J18+J29+J34+J41+J49</f>
        <v>25523437</v>
      </c>
      <c r="K52" s="435"/>
    </row>
    <row r="53" spans="1:11">
      <c r="A53" s="433"/>
      <c r="B53" s="152"/>
      <c r="C53" s="152"/>
      <c r="D53" s="152"/>
      <c r="E53" s="152"/>
      <c r="F53" s="152"/>
      <c r="G53" s="174"/>
      <c r="H53" s="174"/>
      <c r="I53" s="429"/>
      <c r="J53" s="429"/>
      <c r="K53" s="435"/>
    </row>
    <row r="54" spans="1:11">
      <c r="A54" s="433"/>
      <c r="B54" s="152"/>
      <c r="C54" s="152"/>
      <c r="D54" s="152"/>
      <c r="E54" s="152"/>
      <c r="F54" s="152"/>
      <c r="G54" s="471" t="s">
        <v>131</v>
      </c>
      <c r="H54" s="471"/>
      <c r="I54" s="434">
        <f>D34-I52</f>
        <v>249223</v>
      </c>
      <c r="J54" s="434">
        <f>E34-J52</f>
        <v>-372466</v>
      </c>
      <c r="K54" s="435"/>
    </row>
    <row r="55" spans="1:11" ht="6" customHeight="1">
      <c r="A55" s="436"/>
      <c r="B55" s="196"/>
      <c r="C55" s="196"/>
      <c r="D55" s="196"/>
      <c r="E55" s="196"/>
      <c r="F55" s="196"/>
      <c r="G55" s="437"/>
      <c r="H55" s="437"/>
      <c r="I55" s="196"/>
      <c r="J55" s="196"/>
      <c r="K55" s="192"/>
    </row>
    <row r="56" spans="1:11" ht="6" customHeight="1">
      <c r="A56" s="151"/>
      <c r="B56" s="151"/>
      <c r="C56" s="151"/>
      <c r="D56" s="151"/>
      <c r="E56" s="151"/>
      <c r="F56" s="151"/>
      <c r="G56" s="208"/>
      <c r="H56" s="208"/>
      <c r="I56" s="151"/>
      <c r="J56" s="151"/>
      <c r="K56" s="151"/>
    </row>
    <row r="57" spans="1:11" ht="6" customHeight="1">
      <c r="A57" s="196"/>
      <c r="B57" s="197"/>
      <c r="C57" s="198"/>
      <c r="D57" s="199"/>
      <c r="E57" s="199"/>
      <c r="F57" s="196"/>
      <c r="G57" s="200"/>
      <c r="H57" s="438"/>
      <c r="I57" s="199"/>
      <c r="J57" s="199"/>
      <c r="K57" s="196"/>
    </row>
    <row r="58" spans="1:11" ht="6" customHeight="1">
      <c r="A58" s="151"/>
      <c r="B58" s="169"/>
      <c r="C58" s="193"/>
      <c r="D58" s="194"/>
      <c r="E58" s="194"/>
      <c r="F58" s="151"/>
      <c r="G58" s="195"/>
      <c r="H58" s="439"/>
      <c r="I58" s="194"/>
      <c r="J58" s="194"/>
      <c r="K58" s="151"/>
    </row>
    <row r="59" spans="1:11" ht="15" customHeight="1">
      <c r="A59" s="106"/>
      <c r="B59" s="472" t="s">
        <v>78</v>
      </c>
      <c r="C59" s="472"/>
      <c r="D59" s="472"/>
      <c r="E59" s="472"/>
      <c r="F59" s="472"/>
      <c r="G59" s="472"/>
      <c r="H59" s="472"/>
      <c r="I59" s="472"/>
      <c r="J59" s="472"/>
      <c r="K59" s="106"/>
    </row>
    <row r="60" spans="1:11" ht="9.75" customHeight="1">
      <c r="A60" s="106"/>
      <c r="B60" s="169"/>
      <c r="C60" s="193"/>
      <c r="D60" s="194"/>
      <c r="E60" s="194"/>
      <c r="F60" s="106"/>
      <c r="G60" s="195"/>
      <c r="H60" s="193"/>
      <c r="I60" s="194"/>
      <c r="J60" s="194"/>
      <c r="K60" s="106"/>
    </row>
    <row r="61" spans="1:11" ht="30" customHeight="1">
      <c r="A61" s="106"/>
      <c r="B61" s="169"/>
      <c r="C61" s="473"/>
      <c r="D61" s="473"/>
      <c r="E61" s="194"/>
      <c r="F61" s="106"/>
      <c r="G61" s="474"/>
      <c r="H61" s="474"/>
      <c r="I61" s="194"/>
      <c r="J61" s="194"/>
      <c r="K61" s="106"/>
    </row>
    <row r="62" spans="1:11" ht="14.1" customHeight="1">
      <c r="A62" s="106"/>
      <c r="B62" s="201"/>
      <c r="C62" s="475" t="s">
        <v>412</v>
      </c>
      <c r="D62" s="475"/>
      <c r="E62" s="194"/>
      <c r="F62" s="194"/>
      <c r="G62" s="475" t="s">
        <v>555</v>
      </c>
      <c r="H62" s="475"/>
      <c r="I62" s="170"/>
      <c r="J62" s="194"/>
      <c r="K62" s="106"/>
    </row>
    <row r="63" spans="1:11" ht="14.1" customHeight="1">
      <c r="A63" s="106"/>
      <c r="B63" s="203"/>
      <c r="C63" s="470" t="s">
        <v>413</v>
      </c>
      <c r="D63" s="470"/>
      <c r="E63" s="204"/>
      <c r="F63" s="204"/>
      <c r="G63" s="470" t="s">
        <v>556</v>
      </c>
      <c r="H63" s="470"/>
      <c r="I63" s="170"/>
      <c r="J63" s="194"/>
      <c r="K63" s="106"/>
    </row>
    <row r="64" spans="1:11" ht="9.9499999999999993" customHeight="1">
      <c r="D64" s="20"/>
    </row>
    <row r="65" spans="4:4">
      <c r="D65" s="20"/>
    </row>
  </sheetData>
  <sheetProtection formatCells="0" selectLockedCells="1"/>
  <mergeCells count="71">
    <mergeCell ref="G52:H52"/>
    <mergeCell ref="C63:D63"/>
    <mergeCell ref="G63:H63"/>
    <mergeCell ref="G54:H54"/>
    <mergeCell ref="B59:J59"/>
    <mergeCell ref="C61:D61"/>
    <mergeCell ref="G61:H61"/>
    <mergeCell ref="C62:D62"/>
    <mergeCell ref="G62:H62"/>
    <mergeCell ref="G38:H38"/>
    <mergeCell ref="G39:H39"/>
    <mergeCell ref="G41:H41"/>
    <mergeCell ref="G50:H50"/>
    <mergeCell ref="G37:H37"/>
    <mergeCell ref="G44:H44"/>
    <mergeCell ref="G45:H45"/>
    <mergeCell ref="G46:H46"/>
    <mergeCell ref="G42:H42"/>
    <mergeCell ref="G43:H43"/>
    <mergeCell ref="G47:H47"/>
    <mergeCell ref="G49:H49"/>
    <mergeCell ref="B30:C30"/>
    <mergeCell ref="G30:H30"/>
    <mergeCell ref="B31:C31"/>
    <mergeCell ref="G31:H31"/>
    <mergeCell ref="B32:C32"/>
    <mergeCell ref="G32:H32"/>
    <mergeCell ref="B34:C34"/>
    <mergeCell ref="G34:H34"/>
    <mergeCell ref="B35:C35"/>
    <mergeCell ref="G35:H35"/>
    <mergeCell ref="G36:H36"/>
    <mergeCell ref="G26:H26"/>
    <mergeCell ref="B27:C27"/>
    <mergeCell ref="G27:H27"/>
    <mergeCell ref="B28:C28"/>
    <mergeCell ref="B29:C29"/>
    <mergeCell ref="G29:H29"/>
    <mergeCell ref="B25:C25"/>
    <mergeCell ref="G25:H25"/>
    <mergeCell ref="B19:C19"/>
    <mergeCell ref="G19:H19"/>
    <mergeCell ref="B20:C20"/>
    <mergeCell ref="G20:H20"/>
    <mergeCell ref="B21:C21"/>
    <mergeCell ref="G21:H21"/>
    <mergeCell ref="G22:H22"/>
    <mergeCell ref="B23:C23"/>
    <mergeCell ref="G23:H23"/>
    <mergeCell ref="B24:C24"/>
    <mergeCell ref="G24:H24"/>
    <mergeCell ref="B18:C18"/>
    <mergeCell ref="G18:H18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B10:C10"/>
    <mergeCell ref="G10:H10"/>
    <mergeCell ref="C2:I2"/>
    <mergeCell ref="C3:I3"/>
    <mergeCell ref="C4:I4"/>
    <mergeCell ref="C5:I5"/>
    <mergeCell ref="C7:J7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8"/>
  <sheetViews>
    <sheetView topLeftCell="A127" workbookViewId="0">
      <selection activeCell="A12" sqref="A12:H218"/>
    </sheetView>
  </sheetViews>
  <sheetFormatPr baseColWidth="10" defaultRowHeight="15"/>
  <cols>
    <col min="1" max="1" width="3.7109375" customWidth="1"/>
    <col min="2" max="2" width="12" customWidth="1"/>
    <col min="3" max="3" width="38" bestFit="1" customWidth="1"/>
    <col min="4" max="4" width="12.85546875" bestFit="1" customWidth="1"/>
    <col min="6" max="6" width="12.28515625" customWidth="1"/>
    <col min="7" max="7" width="11.42578125" customWidth="1"/>
    <col min="8" max="8" width="4" customWidth="1"/>
  </cols>
  <sheetData>
    <row r="1" spans="1:8">
      <c r="A1" s="117"/>
      <c r="B1" s="147"/>
      <c r="C1" s="117"/>
      <c r="D1" s="530"/>
      <c r="E1" s="530"/>
      <c r="F1" s="531"/>
      <c r="G1" s="531"/>
      <c r="H1" s="422"/>
    </row>
    <row r="2" spans="1:8">
      <c r="A2" s="151"/>
      <c r="B2" s="152"/>
      <c r="C2" s="151"/>
      <c r="D2" s="151"/>
      <c r="E2" s="151"/>
      <c r="F2" s="151"/>
      <c r="G2" s="151"/>
      <c r="H2" s="151"/>
    </row>
    <row r="3" spans="1:8">
      <c r="A3" s="151"/>
      <c r="B3" s="154"/>
      <c r="C3" s="476" t="s">
        <v>191</v>
      </c>
      <c r="D3" s="476"/>
      <c r="E3" s="476"/>
      <c r="F3" s="476"/>
      <c r="G3" s="476"/>
      <c r="H3" s="154"/>
    </row>
    <row r="4" spans="1:8">
      <c r="A4" s="324"/>
      <c r="B4" s="154"/>
      <c r="C4" s="476" t="s">
        <v>424</v>
      </c>
      <c r="D4" s="476"/>
      <c r="E4" s="476"/>
      <c r="F4" s="476"/>
      <c r="G4" s="476"/>
      <c r="H4" s="154"/>
    </row>
    <row r="5" spans="1:8">
      <c r="A5" s="324"/>
      <c r="B5" s="154"/>
      <c r="C5" s="476" t="s">
        <v>422</v>
      </c>
      <c r="D5" s="476"/>
      <c r="E5" s="476"/>
      <c r="F5" s="476"/>
      <c r="G5" s="476"/>
      <c r="H5" s="154"/>
    </row>
    <row r="6" spans="1:8">
      <c r="A6" s="324"/>
      <c r="B6" s="154"/>
      <c r="C6" s="476" t="s">
        <v>133</v>
      </c>
      <c r="D6" s="476"/>
      <c r="E6" s="476"/>
      <c r="F6" s="476"/>
      <c r="G6" s="476"/>
      <c r="H6" s="154"/>
    </row>
    <row r="7" spans="1:8">
      <c r="A7" s="156"/>
      <c r="B7" s="157"/>
      <c r="C7" s="533"/>
      <c r="D7" s="533"/>
      <c r="E7" s="533"/>
      <c r="F7" s="533"/>
      <c r="G7" s="533"/>
      <c r="H7" s="533"/>
    </row>
    <row r="8" spans="1:8">
      <c r="A8" s="156"/>
      <c r="B8" s="157" t="s">
        <v>4</v>
      </c>
      <c r="C8" s="503" t="s">
        <v>410</v>
      </c>
      <c r="D8" s="503"/>
      <c r="E8" s="503"/>
      <c r="F8" s="503"/>
      <c r="G8" s="503"/>
      <c r="H8" s="115"/>
    </row>
    <row r="9" spans="1:8">
      <c r="A9" s="156"/>
      <c r="B9" s="156"/>
      <c r="C9" s="156" t="s">
        <v>134</v>
      </c>
      <c r="D9" s="156"/>
      <c r="E9" s="156"/>
      <c r="F9" s="156"/>
      <c r="G9" s="156"/>
      <c r="H9" s="156"/>
    </row>
    <row r="11" spans="1:8">
      <c r="A11" s="402"/>
      <c r="B11" s="403"/>
      <c r="C11" s="403"/>
    </row>
    <row r="12" spans="1:8">
      <c r="A12" s="402" t="s">
        <v>425</v>
      </c>
      <c r="B12" s="404"/>
      <c r="C12" s="404"/>
      <c r="D12" s="105"/>
      <c r="E12" s="105"/>
      <c r="F12" s="105"/>
      <c r="G12" s="105"/>
      <c r="H12" s="105"/>
    </row>
    <row r="13" spans="1:8">
      <c r="A13" s="404"/>
      <c r="B13" s="404"/>
      <c r="C13" s="404"/>
      <c r="D13" s="105"/>
      <c r="E13" s="105"/>
      <c r="F13" s="105"/>
      <c r="G13" s="105"/>
      <c r="H13" s="105"/>
    </row>
    <row r="14" spans="1:8">
      <c r="A14" s="402" t="s">
        <v>426</v>
      </c>
      <c r="B14" s="402" t="s">
        <v>427</v>
      </c>
      <c r="C14" s="404"/>
      <c r="D14" s="105"/>
      <c r="E14" s="105"/>
      <c r="F14" s="105"/>
      <c r="G14" s="105"/>
      <c r="H14" s="105"/>
    </row>
    <row r="15" spans="1:8">
      <c r="A15" s="402"/>
      <c r="B15" s="404"/>
      <c r="C15" s="404"/>
      <c r="D15" s="105"/>
      <c r="E15" s="105"/>
      <c r="F15" s="105"/>
      <c r="G15" s="105"/>
      <c r="H15" s="105"/>
    </row>
    <row r="16" spans="1:8">
      <c r="A16" s="402" t="s">
        <v>69</v>
      </c>
      <c r="B16" s="404"/>
      <c r="C16" s="404"/>
      <c r="D16" s="105"/>
      <c r="E16" s="105"/>
      <c r="F16" s="105"/>
      <c r="G16" s="105"/>
      <c r="H16" s="105"/>
    </row>
    <row r="17" spans="1:8">
      <c r="A17" s="402"/>
      <c r="B17" s="404"/>
      <c r="C17" s="404"/>
      <c r="D17" s="105"/>
      <c r="E17" s="105"/>
      <c r="F17" s="105"/>
      <c r="G17" s="105"/>
      <c r="H17" s="105"/>
    </row>
    <row r="18" spans="1:8">
      <c r="A18" s="402" t="s">
        <v>428</v>
      </c>
      <c r="B18" s="404"/>
      <c r="C18" s="404"/>
      <c r="D18" s="105"/>
      <c r="E18" s="105"/>
      <c r="F18" s="105"/>
      <c r="G18" s="105"/>
      <c r="H18" s="105"/>
    </row>
    <row r="19" spans="1:8">
      <c r="A19" s="402"/>
      <c r="B19" s="404"/>
      <c r="C19" s="404"/>
      <c r="D19" s="105"/>
      <c r="E19" s="105"/>
      <c r="F19" s="105"/>
      <c r="G19" s="105"/>
      <c r="H19" s="105"/>
    </row>
    <row r="20" spans="1:8" ht="45.75" customHeight="1">
      <c r="A20" s="546" t="s">
        <v>547</v>
      </c>
      <c r="B20" s="546"/>
      <c r="C20" s="546"/>
      <c r="D20" s="546"/>
      <c r="E20" s="546"/>
      <c r="F20" s="546"/>
      <c r="G20" s="546"/>
      <c r="H20" s="546"/>
    </row>
    <row r="21" spans="1:8">
      <c r="A21" s="402"/>
      <c r="B21" s="408"/>
      <c r="C21" s="408"/>
      <c r="D21" s="407"/>
      <c r="E21" s="407"/>
      <c r="F21" s="105"/>
      <c r="G21" s="105"/>
      <c r="H21" s="105"/>
    </row>
    <row r="22" spans="1:8">
      <c r="A22" s="402" t="s">
        <v>481</v>
      </c>
      <c r="B22" s="408"/>
      <c r="C22" s="408"/>
      <c r="D22" s="407"/>
      <c r="E22" s="407"/>
      <c r="F22" s="105"/>
      <c r="G22" s="105"/>
      <c r="H22" s="105"/>
    </row>
    <row r="23" spans="1:8">
      <c r="A23" s="402"/>
      <c r="B23" s="408"/>
      <c r="C23" s="408"/>
      <c r="D23" s="407"/>
      <c r="E23" s="407"/>
      <c r="F23" s="105"/>
      <c r="G23" s="105"/>
      <c r="H23" s="105"/>
    </row>
    <row r="24" spans="1:8">
      <c r="A24" s="404" t="s">
        <v>430</v>
      </c>
      <c r="B24" s="408"/>
      <c r="C24" s="408"/>
      <c r="D24" s="407"/>
      <c r="E24" s="407"/>
      <c r="F24" s="105"/>
      <c r="G24" s="105"/>
      <c r="H24" s="105"/>
    </row>
    <row r="26" spans="1:8" ht="45" customHeight="1">
      <c r="A26" s="546" t="s">
        <v>548</v>
      </c>
      <c r="B26" s="546"/>
      <c r="C26" s="546"/>
      <c r="D26" s="546"/>
      <c r="E26" s="546"/>
      <c r="F26" s="546"/>
      <c r="G26" s="546"/>
      <c r="H26" s="546"/>
    </row>
    <row r="27" spans="1:8">
      <c r="A27" s="402"/>
      <c r="B27" s="408"/>
      <c r="C27" s="408"/>
      <c r="D27" s="407"/>
      <c r="E27" s="407"/>
      <c r="F27" s="105"/>
      <c r="G27" s="105"/>
      <c r="H27" s="105"/>
    </row>
    <row r="28" spans="1:8">
      <c r="A28" s="402"/>
      <c r="B28" s="406"/>
      <c r="C28" s="406"/>
      <c r="D28" s="409"/>
      <c r="E28" s="407"/>
      <c r="F28" s="105"/>
      <c r="G28" s="105"/>
      <c r="H28" s="105"/>
    </row>
    <row r="29" spans="1:8">
      <c r="A29" s="402" t="s">
        <v>432</v>
      </c>
      <c r="B29" s="402"/>
      <c r="C29" s="105"/>
      <c r="D29" s="410"/>
      <c r="E29" s="407"/>
      <c r="F29" s="105"/>
      <c r="G29" s="105"/>
      <c r="H29" s="105"/>
    </row>
    <row r="30" spans="1:8">
      <c r="A30" s="402"/>
      <c r="B30" s="402"/>
      <c r="C30" s="105"/>
      <c r="D30" s="410"/>
      <c r="E30" s="407"/>
      <c r="F30" s="105"/>
      <c r="G30" s="105"/>
      <c r="H30" s="105"/>
    </row>
    <row r="31" spans="1:8" ht="34.5" customHeight="1">
      <c r="A31" s="546" t="s">
        <v>549</v>
      </c>
      <c r="B31" s="546"/>
      <c r="C31" s="546"/>
      <c r="D31" s="546"/>
      <c r="E31" s="546"/>
      <c r="F31" s="546"/>
      <c r="G31" s="546"/>
      <c r="H31" s="546"/>
    </row>
    <row r="32" spans="1:8">
      <c r="A32" s="402"/>
      <c r="B32" s="406"/>
      <c r="C32" s="406"/>
      <c r="D32" s="409"/>
      <c r="E32" s="407"/>
      <c r="F32" s="105"/>
      <c r="G32" s="105"/>
      <c r="H32" s="105"/>
    </row>
    <row r="33" spans="1:8">
      <c r="A33" s="402" t="s">
        <v>433</v>
      </c>
      <c r="B33" s="408"/>
      <c r="C33" s="105"/>
      <c r="D33" s="410"/>
      <c r="E33" s="407"/>
      <c r="F33" s="105"/>
      <c r="G33" s="105"/>
      <c r="H33" s="105"/>
    </row>
    <row r="34" spans="1:8">
      <c r="A34" s="402"/>
      <c r="B34" s="408"/>
      <c r="C34" s="105"/>
      <c r="D34" s="410"/>
      <c r="E34" s="407"/>
      <c r="F34" s="105"/>
      <c r="G34" s="105"/>
      <c r="H34" s="105"/>
    </row>
    <row r="35" spans="1:8">
      <c r="A35" s="457" t="s">
        <v>550</v>
      </c>
      <c r="B35" s="408"/>
      <c r="C35" s="105"/>
      <c r="D35" s="410"/>
      <c r="E35" s="407"/>
      <c r="F35" s="105"/>
      <c r="G35" s="105"/>
      <c r="H35" s="105"/>
    </row>
    <row r="36" spans="1:8">
      <c r="A36" s="457"/>
      <c r="B36" s="408"/>
      <c r="C36" s="105"/>
      <c r="D36" s="410"/>
      <c r="E36" s="407"/>
      <c r="F36" s="105"/>
      <c r="G36" s="105"/>
      <c r="H36" s="105"/>
    </row>
    <row r="37" spans="1:8">
      <c r="A37" s="402"/>
      <c r="B37" s="549" t="s">
        <v>429</v>
      </c>
      <c r="C37" s="549"/>
      <c r="D37" s="424" t="s">
        <v>431</v>
      </c>
      <c r="E37" s="407"/>
      <c r="F37" s="105"/>
      <c r="G37" s="105"/>
      <c r="H37" s="105"/>
    </row>
    <row r="38" spans="1:8">
      <c r="A38" s="402"/>
      <c r="B38" s="406"/>
      <c r="C38" s="409"/>
      <c r="D38" s="105"/>
      <c r="E38" s="407"/>
      <c r="F38" s="105"/>
      <c r="G38" s="105"/>
      <c r="H38" s="105"/>
    </row>
    <row r="39" spans="1:8">
      <c r="A39" s="402"/>
      <c r="B39" s="406"/>
      <c r="C39" s="409"/>
      <c r="D39" s="105"/>
      <c r="E39" s="407"/>
      <c r="F39" s="105"/>
      <c r="G39" s="105"/>
      <c r="H39" s="105"/>
    </row>
    <row r="40" spans="1:8">
      <c r="A40" s="402"/>
      <c r="B40" s="406" t="s">
        <v>483</v>
      </c>
      <c r="C40" s="105"/>
      <c r="D40" s="409">
        <v>913428</v>
      </c>
      <c r="E40" s="407"/>
      <c r="F40" s="105"/>
      <c r="G40" s="105"/>
      <c r="H40" s="105"/>
    </row>
    <row r="41" spans="1:8">
      <c r="A41" s="402"/>
      <c r="B41" s="406" t="s">
        <v>484</v>
      </c>
      <c r="C41" s="105"/>
      <c r="D41" s="409">
        <v>4983738</v>
      </c>
      <c r="E41" s="407"/>
      <c r="F41" s="105"/>
      <c r="G41" s="105"/>
      <c r="H41" s="105"/>
    </row>
    <row r="42" spans="1:8">
      <c r="A42" s="402"/>
      <c r="B42" s="406" t="s">
        <v>485</v>
      </c>
      <c r="C42" s="105"/>
      <c r="D42" s="409">
        <v>414270</v>
      </c>
      <c r="E42" s="407"/>
      <c r="F42" s="105"/>
      <c r="G42" s="105"/>
      <c r="H42" s="105"/>
    </row>
    <row r="43" spans="1:8">
      <c r="A43" s="402"/>
      <c r="B43" s="407" t="s">
        <v>486</v>
      </c>
      <c r="C43" s="105"/>
      <c r="D43" s="409">
        <v>158975</v>
      </c>
      <c r="E43" s="407"/>
      <c r="F43" s="105"/>
      <c r="G43" s="105"/>
      <c r="H43" s="105"/>
    </row>
    <row r="44" spans="1:8">
      <c r="A44" s="402"/>
      <c r="B44" s="407" t="s">
        <v>487</v>
      </c>
      <c r="C44" s="105"/>
      <c r="D44" s="409">
        <v>312140</v>
      </c>
      <c r="E44" s="407"/>
      <c r="F44" s="105"/>
      <c r="G44" s="105"/>
      <c r="H44" s="105"/>
    </row>
    <row r="45" spans="1:8">
      <c r="A45" s="402"/>
      <c r="B45" s="407" t="s">
        <v>488</v>
      </c>
      <c r="C45" s="105"/>
      <c r="D45" s="409">
        <v>556807</v>
      </c>
      <c r="E45" s="407"/>
      <c r="F45" s="105"/>
      <c r="G45" s="105"/>
      <c r="H45" s="105"/>
    </row>
    <row r="46" spans="1:8">
      <c r="A46" s="402"/>
      <c r="B46" s="407" t="s">
        <v>489</v>
      </c>
      <c r="C46" s="105"/>
      <c r="D46" s="409">
        <v>1397233</v>
      </c>
      <c r="E46" s="407"/>
      <c r="F46" s="105"/>
      <c r="G46" s="105"/>
      <c r="H46" s="105"/>
    </row>
    <row r="47" spans="1:8">
      <c r="A47" s="402"/>
      <c r="B47" s="407" t="s">
        <v>490</v>
      </c>
      <c r="C47" s="105"/>
      <c r="D47" s="409">
        <v>40430</v>
      </c>
      <c r="E47" s="407"/>
      <c r="F47" s="105"/>
      <c r="G47" s="105"/>
      <c r="H47" s="105"/>
    </row>
    <row r="48" spans="1:8">
      <c r="A48" s="402"/>
      <c r="B48" s="406" t="s">
        <v>491</v>
      </c>
      <c r="C48" s="105"/>
      <c r="D48" s="409">
        <v>126672</v>
      </c>
      <c r="E48" s="407"/>
      <c r="F48" s="105"/>
      <c r="G48" s="105"/>
      <c r="H48" s="105"/>
    </row>
    <row r="49" spans="1:8">
      <c r="A49" s="402"/>
      <c r="B49" s="406" t="s">
        <v>492</v>
      </c>
      <c r="C49" s="105"/>
      <c r="D49" s="409">
        <v>40387</v>
      </c>
      <c r="E49" s="407"/>
      <c r="F49" s="105"/>
      <c r="G49" s="105"/>
      <c r="H49" s="105"/>
    </row>
    <row r="50" spans="1:8">
      <c r="A50" s="402"/>
      <c r="B50" s="408"/>
      <c r="C50" s="408"/>
      <c r="D50" s="407"/>
      <c r="E50" s="407"/>
      <c r="F50" s="105"/>
      <c r="G50" s="105"/>
      <c r="H50" s="105"/>
    </row>
    <row r="51" spans="1:8">
      <c r="A51" s="402" t="s">
        <v>70</v>
      </c>
      <c r="B51" s="404"/>
      <c r="C51" s="404"/>
      <c r="D51" s="105"/>
      <c r="E51" s="105"/>
      <c r="F51" s="105"/>
      <c r="G51" s="105"/>
      <c r="H51" s="105"/>
    </row>
    <row r="52" spans="1:8">
      <c r="A52" s="402"/>
      <c r="B52" s="404"/>
      <c r="C52" s="404"/>
      <c r="D52" s="105"/>
      <c r="E52" s="105"/>
      <c r="F52" s="105"/>
      <c r="G52" s="105"/>
      <c r="H52" s="105"/>
    </row>
    <row r="53" spans="1:8">
      <c r="A53" s="404" t="s">
        <v>434</v>
      </c>
      <c r="B53" s="404"/>
      <c r="C53" s="404"/>
      <c r="D53" s="105"/>
      <c r="E53" s="105"/>
      <c r="F53" s="105"/>
      <c r="G53" s="105"/>
      <c r="H53" s="105"/>
    </row>
    <row r="54" spans="1:8">
      <c r="A54" s="402"/>
      <c r="B54" s="404"/>
      <c r="C54" s="404"/>
      <c r="D54" s="105"/>
      <c r="E54" s="105"/>
      <c r="F54" s="105"/>
      <c r="G54" s="105"/>
      <c r="H54" s="105"/>
    </row>
    <row r="55" spans="1:8" ht="30" customHeight="1">
      <c r="A55" s="546" t="s">
        <v>551</v>
      </c>
      <c r="B55" s="546"/>
      <c r="C55" s="546"/>
      <c r="D55" s="546"/>
      <c r="E55" s="546"/>
      <c r="F55" s="546"/>
      <c r="G55" s="546"/>
      <c r="H55" s="546"/>
    </row>
    <row r="56" spans="1:8">
      <c r="A56" s="402"/>
      <c r="B56" s="457"/>
      <c r="C56" s="457"/>
      <c r="D56" s="105"/>
      <c r="E56" s="105"/>
      <c r="F56" s="105"/>
      <c r="G56" s="105"/>
      <c r="H56" s="105"/>
    </row>
    <row r="57" spans="1:8">
      <c r="A57" s="404" t="s">
        <v>482</v>
      </c>
      <c r="B57" s="404"/>
      <c r="C57" s="404"/>
      <c r="D57" s="105"/>
      <c r="E57" s="105"/>
      <c r="F57" s="105"/>
      <c r="G57" s="105"/>
      <c r="H57" s="105"/>
    </row>
    <row r="58" spans="1:8">
      <c r="A58" s="402"/>
      <c r="B58" s="404"/>
      <c r="C58" s="404"/>
      <c r="D58" s="105"/>
      <c r="E58" s="105"/>
      <c r="F58" s="105"/>
      <c r="G58" s="105"/>
      <c r="H58" s="105"/>
    </row>
    <row r="59" spans="1:8" ht="28.5" customHeight="1">
      <c r="A59" s="546" t="s">
        <v>552</v>
      </c>
      <c r="B59" s="546"/>
      <c r="C59" s="546"/>
      <c r="D59" s="546"/>
      <c r="E59" s="546"/>
      <c r="F59" s="546"/>
      <c r="G59" s="546"/>
      <c r="H59" s="546"/>
    </row>
    <row r="60" spans="1:8">
      <c r="A60" s="402"/>
      <c r="B60" s="404"/>
      <c r="C60" s="404"/>
      <c r="D60" s="105"/>
      <c r="E60" s="105"/>
      <c r="F60" s="105"/>
      <c r="G60" s="105"/>
      <c r="H60" s="105"/>
    </row>
    <row r="61" spans="1:8">
      <c r="A61" s="406" t="s">
        <v>435</v>
      </c>
      <c r="B61" s="105"/>
      <c r="C61" s="406"/>
      <c r="D61" s="413">
        <v>153573</v>
      </c>
      <c r="E61" s="105"/>
      <c r="F61" s="105"/>
      <c r="G61" s="105"/>
      <c r="H61" s="105"/>
    </row>
    <row r="62" spans="1:8">
      <c r="A62" s="406"/>
      <c r="B62" s="105"/>
      <c r="C62" s="406"/>
      <c r="D62" s="413"/>
      <c r="E62" s="105"/>
      <c r="F62" s="105"/>
      <c r="G62" s="105"/>
      <c r="H62" s="105"/>
    </row>
    <row r="63" spans="1:8">
      <c r="A63" s="402" t="s">
        <v>436</v>
      </c>
      <c r="B63" s="402" t="s">
        <v>437</v>
      </c>
      <c r="C63" s="404"/>
      <c r="D63" s="105"/>
      <c r="E63" s="105"/>
      <c r="F63" s="105"/>
      <c r="G63" s="105"/>
      <c r="H63" s="105"/>
    </row>
    <row r="64" spans="1:8">
      <c r="A64" s="402"/>
      <c r="B64" s="404"/>
      <c r="C64" s="404"/>
      <c r="D64" s="105"/>
      <c r="E64" s="105"/>
      <c r="F64" s="105"/>
      <c r="G64" s="105"/>
      <c r="H64" s="105"/>
    </row>
    <row r="65" spans="1:8">
      <c r="A65" s="402" t="s">
        <v>438</v>
      </c>
      <c r="B65" s="404"/>
      <c r="C65" s="404"/>
      <c r="D65" s="105"/>
      <c r="E65" s="105"/>
      <c r="F65" s="105"/>
      <c r="G65" s="105"/>
      <c r="H65" s="105"/>
    </row>
    <row r="66" spans="1:8">
      <c r="A66" s="402"/>
      <c r="B66" s="404"/>
      <c r="C66" s="404"/>
      <c r="D66" s="105"/>
      <c r="E66" s="105"/>
      <c r="F66" s="105"/>
      <c r="G66" s="105"/>
      <c r="H66" s="105"/>
    </row>
    <row r="67" spans="1:8">
      <c r="A67" s="406" t="s">
        <v>493</v>
      </c>
      <c r="B67" s="105"/>
      <c r="C67" s="406"/>
      <c r="D67" s="411">
        <v>22059649</v>
      </c>
      <c r="E67" s="414"/>
      <c r="F67" s="105"/>
      <c r="G67" s="105"/>
      <c r="H67" s="105"/>
    </row>
    <row r="68" spans="1:8">
      <c r="A68" s="402"/>
      <c r="B68" s="406"/>
      <c r="C68" s="406"/>
      <c r="D68" s="411"/>
      <c r="E68" s="414"/>
      <c r="F68" s="105"/>
      <c r="G68" s="105"/>
      <c r="H68" s="105"/>
    </row>
    <row r="69" spans="1:8">
      <c r="A69" s="402"/>
      <c r="B69" s="406" t="s">
        <v>494</v>
      </c>
      <c r="C69" s="406"/>
      <c r="D69" s="411"/>
      <c r="E69" s="414"/>
      <c r="F69" s="105"/>
      <c r="G69" s="105"/>
      <c r="H69" s="105"/>
    </row>
    <row r="70" spans="1:8">
      <c r="A70" s="402"/>
      <c r="B70" s="406"/>
      <c r="C70" s="406"/>
      <c r="D70" s="411"/>
      <c r="E70" s="414"/>
      <c r="F70" s="105"/>
      <c r="G70" s="105"/>
      <c r="H70" s="105"/>
    </row>
    <row r="71" spans="1:8">
      <c r="A71" s="404" t="s">
        <v>114</v>
      </c>
      <c r="B71" s="406"/>
      <c r="C71" s="406"/>
      <c r="D71" s="411">
        <f>SUM(D72:D76)</f>
        <v>2373177</v>
      </c>
      <c r="E71" s="408"/>
      <c r="F71" s="105"/>
      <c r="G71" s="105"/>
      <c r="H71" s="105"/>
    </row>
    <row r="72" spans="1:8">
      <c r="A72" s="402"/>
      <c r="B72" s="408" t="s">
        <v>495</v>
      </c>
      <c r="C72" s="105"/>
      <c r="D72" s="411">
        <v>736863</v>
      </c>
      <c r="E72" s="105"/>
      <c r="F72" s="105"/>
      <c r="G72" s="105"/>
      <c r="H72" s="105"/>
    </row>
    <row r="73" spans="1:8">
      <c r="A73" s="402"/>
      <c r="B73" s="408" t="s">
        <v>496</v>
      </c>
      <c r="C73" s="105"/>
      <c r="D73" s="411">
        <v>903314</v>
      </c>
      <c r="E73" s="105"/>
      <c r="F73" s="105"/>
      <c r="G73" s="105"/>
      <c r="H73" s="105"/>
    </row>
    <row r="74" spans="1:8">
      <c r="A74" s="402"/>
      <c r="B74" s="408" t="s">
        <v>497</v>
      </c>
      <c r="C74" s="105"/>
      <c r="D74" s="411">
        <v>515625</v>
      </c>
      <c r="E74" s="105"/>
      <c r="F74" s="105"/>
      <c r="G74" s="105"/>
      <c r="H74" s="105"/>
    </row>
    <row r="75" spans="1:8">
      <c r="A75" s="402"/>
      <c r="B75" s="408" t="s">
        <v>498</v>
      </c>
      <c r="C75" s="105"/>
      <c r="D75" s="411">
        <v>100000</v>
      </c>
      <c r="E75" s="105"/>
      <c r="F75" s="105"/>
      <c r="G75" s="105"/>
      <c r="H75" s="105"/>
    </row>
    <row r="76" spans="1:8">
      <c r="A76" s="402"/>
      <c r="B76" s="408" t="s">
        <v>499</v>
      </c>
      <c r="C76" s="105"/>
      <c r="D76" s="411">
        <v>117375</v>
      </c>
      <c r="E76" s="105"/>
      <c r="F76" s="105"/>
      <c r="G76" s="105"/>
      <c r="H76" s="105"/>
    </row>
    <row r="77" spans="1:8">
      <c r="A77" s="402"/>
      <c r="B77" s="408" t="s">
        <v>500</v>
      </c>
      <c r="C77" s="105"/>
      <c r="D77" s="411">
        <v>128000</v>
      </c>
      <c r="E77" s="105"/>
      <c r="F77" s="105"/>
      <c r="G77" s="105"/>
      <c r="H77" s="105"/>
    </row>
    <row r="78" spans="1:8">
      <c r="A78" s="402"/>
      <c r="B78" s="408"/>
      <c r="C78" s="105"/>
      <c r="D78" s="411"/>
      <c r="E78" s="105"/>
      <c r="F78" s="105"/>
      <c r="G78" s="105"/>
      <c r="H78" s="105"/>
    </row>
    <row r="79" spans="1:8" ht="34.5" customHeight="1">
      <c r="A79" s="402"/>
      <c r="B79" s="547" t="s">
        <v>553</v>
      </c>
      <c r="C79" s="547"/>
      <c r="D79" s="547"/>
      <c r="E79" s="547"/>
      <c r="F79" s="547"/>
      <c r="G79" s="547"/>
      <c r="H79" s="547"/>
    </row>
    <row r="80" spans="1:8">
      <c r="A80" s="402"/>
      <c r="B80" s="408"/>
      <c r="C80" s="105"/>
      <c r="D80" s="408"/>
      <c r="E80" s="105"/>
      <c r="F80" s="105"/>
      <c r="G80" s="105"/>
      <c r="H80" s="105"/>
    </row>
    <row r="81" spans="1:8">
      <c r="A81" s="404" t="s">
        <v>91</v>
      </c>
      <c r="B81" s="405"/>
      <c r="C81" s="405"/>
      <c r="D81" s="411">
        <v>590145</v>
      </c>
      <c r="E81" s="412"/>
      <c r="F81" s="105"/>
      <c r="G81" s="105"/>
      <c r="H81" s="105"/>
    </row>
    <row r="82" spans="1:8">
      <c r="A82" s="402"/>
      <c r="B82" s="405"/>
      <c r="C82" s="405"/>
      <c r="D82" s="411"/>
      <c r="E82" s="412"/>
      <c r="F82" s="105"/>
      <c r="G82" s="105"/>
      <c r="H82" s="105"/>
    </row>
    <row r="83" spans="1:8">
      <c r="A83" s="402"/>
      <c r="B83" s="405" t="s">
        <v>439</v>
      </c>
      <c r="C83" s="405"/>
      <c r="D83" s="408"/>
      <c r="E83" s="412"/>
      <c r="F83" s="105"/>
      <c r="G83" s="105"/>
      <c r="H83" s="105"/>
    </row>
    <row r="84" spans="1:8">
      <c r="A84" s="402"/>
      <c r="B84" s="404"/>
      <c r="C84" s="404"/>
      <c r="D84" s="105"/>
      <c r="E84" s="105"/>
      <c r="F84" s="105"/>
      <c r="G84" s="105"/>
      <c r="H84" s="105"/>
    </row>
    <row r="85" spans="1:8">
      <c r="A85" s="402" t="s">
        <v>440</v>
      </c>
      <c r="B85" s="404"/>
      <c r="C85" s="404"/>
      <c r="D85" s="105"/>
      <c r="E85" s="105"/>
      <c r="F85" s="105"/>
      <c r="G85" s="105"/>
      <c r="H85" s="105"/>
    </row>
    <row r="86" spans="1:8">
      <c r="A86" s="402"/>
      <c r="B86" s="404"/>
      <c r="C86" s="404"/>
      <c r="D86" s="105"/>
      <c r="E86" s="105"/>
      <c r="F86" s="105"/>
      <c r="G86" s="105"/>
      <c r="H86" s="105"/>
    </row>
    <row r="87" spans="1:8">
      <c r="A87" s="404" t="s">
        <v>180</v>
      </c>
      <c r="B87" s="406"/>
      <c r="C87" s="406"/>
      <c r="D87" s="415"/>
      <c r="E87" s="414">
        <v>11235931</v>
      </c>
      <c r="F87" s="105"/>
      <c r="G87" s="105"/>
      <c r="H87" s="105"/>
    </row>
    <row r="88" spans="1:8">
      <c r="A88" s="404" t="s">
        <v>88</v>
      </c>
      <c r="B88" s="406"/>
      <c r="C88" s="406"/>
      <c r="D88" s="415"/>
      <c r="E88" s="414">
        <v>3609557</v>
      </c>
      <c r="F88" s="105"/>
      <c r="G88" s="105"/>
      <c r="H88" s="105"/>
    </row>
    <row r="89" spans="1:8">
      <c r="A89" s="404" t="s">
        <v>90</v>
      </c>
      <c r="B89" s="406"/>
      <c r="C89" s="406"/>
      <c r="D89" s="415"/>
      <c r="E89" s="414">
        <v>7388077</v>
      </c>
      <c r="F89" s="105"/>
      <c r="G89" s="105"/>
      <c r="H89" s="105"/>
    </row>
    <row r="90" spans="1:8">
      <c r="A90" s="404" t="s">
        <v>501</v>
      </c>
      <c r="B90" s="405"/>
      <c r="C90" s="405"/>
      <c r="D90" s="416"/>
      <c r="E90" s="417">
        <v>2862012</v>
      </c>
      <c r="F90" s="105"/>
      <c r="G90" s="105"/>
      <c r="H90" s="105"/>
    </row>
    <row r="91" spans="1:8">
      <c r="A91" s="402"/>
      <c r="B91" s="405" t="s">
        <v>502</v>
      </c>
      <c r="C91" s="105"/>
      <c r="D91" s="443">
        <v>339232</v>
      </c>
      <c r="E91" s="105"/>
      <c r="F91" s="105"/>
      <c r="G91" s="105"/>
      <c r="H91" s="105"/>
    </row>
    <row r="92" spans="1:8">
      <c r="A92" s="402"/>
      <c r="B92" s="405" t="s">
        <v>503</v>
      </c>
      <c r="C92" s="105"/>
      <c r="D92" s="443">
        <v>1442550</v>
      </c>
      <c r="E92" s="105"/>
      <c r="F92" s="105"/>
      <c r="G92" s="105"/>
      <c r="H92" s="105"/>
    </row>
    <row r="93" spans="1:8">
      <c r="A93" s="402"/>
      <c r="B93" s="405" t="s">
        <v>504</v>
      </c>
      <c r="C93" s="105"/>
      <c r="D93" s="443">
        <v>1080230</v>
      </c>
      <c r="E93" s="105"/>
      <c r="F93" s="105"/>
      <c r="G93" s="105"/>
      <c r="H93" s="105"/>
    </row>
    <row r="94" spans="1:8">
      <c r="A94" s="404" t="s">
        <v>505</v>
      </c>
      <c r="B94" s="406"/>
      <c r="C94" s="406"/>
      <c r="D94" s="415"/>
      <c r="E94" s="417">
        <v>427860</v>
      </c>
      <c r="F94" s="105"/>
      <c r="G94" s="105"/>
      <c r="H94" s="105"/>
    </row>
    <row r="95" spans="1:8">
      <c r="A95" s="402"/>
      <c r="B95" s="404"/>
      <c r="C95" s="404"/>
      <c r="D95" s="105"/>
      <c r="E95" s="105"/>
      <c r="F95" s="105"/>
      <c r="G95" s="105"/>
      <c r="H95" s="105"/>
    </row>
    <row r="96" spans="1:8" ht="31.5" customHeight="1">
      <c r="A96" s="550" t="s">
        <v>441</v>
      </c>
      <c r="B96" s="550"/>
      <c r="C96" s="550"/>
      <c r="D96" s="550"/>
      <c r="E96" s="550"/>
      <c r="F96" s="550"/>
      <c r="G96" s="550"/>
      <c r="H96" s="550"/>
    </row>
    <row r="97" spans="1:8">
      <c r="A97" s="402"/>
      <c r="B97" s="404"/>
      <c r="C97" s="404"/>
      <c r="D97" s="105"/>
      <c r="E97" s="105"/>
      <c r="F97" s="105"/>
      <c r="G97" s="105"/>
      <c r="H97" s="105"/>
    </row>
    <row r="98" spans="1:8">
      <c r="A98" s="402" t="s">
        <v>442</v>
      </c>
      <c r="B98" s="402" t="s">
        <v>443</v>
      </c>
      <c r="C98" s="404"/>
      <c r="D98" s="105"/>
      <c r="E98" s="105"/>
      <c r="F98" s="105"/>
      <c r="G98" s="105"/>
      <c r="H98" s="105"/>
    </row>
    <row r="99" spans="1:8">
      <c r="A99" s="402"/>
      <c r="B99" s="402"/>
      <c r="C99" s="404"/>
      <c r="D99" s="105"/>
      <c r="E99" s="105"/>
      <c r="F99" s="105"/>
      <c r="G99" s="105"/>
      <c r="H99" s="105"/>
    </row>
    <row r="100" spans="1:8">
      <c r="A100" s="404" t="s">
        <v>506</v>
      </c>
      <c r="B100" s="402"/>
      <c r="C100" s="404"/>
      <c r="D100" s="105"/>
      <c r="E100" s="105"/>
      <c r="F100" s="105"/>
      <c r="G100" s="105"/>
      <c r="H100" s="105"/>
    </row>
    <row r="101" spans="1:8">
      <c r="A101" s="404"/>
      <c r="B101" s="404"/>
      <c r="C101" s="404"/>
      <c r="D101" s="105"/>
      <c r="E101" s="105"/>
      <c r="F101" s="105"/>
      <c r="G101" s="105"/>
      <c r="H101" s="105"/>
    </row>
    <row r="102" spans="1:8">
      <c r="A102" s="402" t="s">
        <v>444</v>
      </c>
      <c r="B102" s="402" t="s">
        <v>445</v>
      </c>
      <c r="C102" s="404"/>
      <c r="D102" s="105"/>
      <c r="E102" s="105"/>
      <c r="F102" s="105"/>
      <c r="G102" s="105"/>
      <c r="H102" s="105"/>
    </row>
    <row r="103" spans="1:8">
      <c r="A103" s="402"/>
      <c r="B103" s="402"/>
      <c r="C103" s="404"/>
      <c r="D103" s="105"/>
      <c r="E103" s="105"/>
      <c r="F103" s="105"/>
      <c r="G103" s="105"/>
      <c r="H103" s="105"/>
    </row>
    <row r="104" spans="1:8">
      <c r="A104" s="404" t="s">
        <v>446</v>
      </c>
      <c r="B104" s="404"/>
      <c r="C104" s="404"/>
      <c r="D104" s="105"/>
      <c r="E104" s="105"/>
      <c r="F104" s="105"/>
      <c r="G104" s="105"/>
      <c r="H104" s="105"/>
    </row>
    <row r="105" spans="1:8" ht="33" customHeight="1">
      <c r="A105" s="419"/>
      <c r="B105" s="550" t="s">
        <v>447</v>
      </c>
      <c r="C105" s="550"/>
      <c r="D105" s="550"/>
      <c r="E105" s="550"/>
      <c r="F105" s="550"/>
      <c r="G105" s="550"/>
      <c r="H105" s="105"/>
    </row>
    <row r="106" spans="1:8">
      <c r="A106" s="404"/>
      <c r="B106" s="404"/>
      <c r="C106" s="105"/>
      <c r="D106" s="444">
        <v>2014</v>
      </c>
      <c r="E106" s="444">
        <v>2013</v>
      </c>
      <c r="F106" s="105"/>
      <c r="G106" s="105"/>
      <c r="H106" s="105"/>
    </row>
    <row r="107" spans="1:8">
      <c r="A107" s="404"/>
      <c r="B107" s="404" t="s">
        <v>448</v>
      </c>
      <c r="C107" s="105"/>
      <c r="D107" s="445">
        <f>[1]EDO.SIT.FIN!E18</f>
        <v>236007</v>
      </c>
      <c r="E107" s="445">
        <f>[1]EDO.SIT.FIN!F18</f>
        <v>76567</v>
      </c>
      <c r="F107" s="105"/>
      <c r="G107" s="105"/>
      <c r="H107" s="105"/>
    </row>
    <row r="108" spans="1:8">
      <c r="A108" s="404"/>
      <c r="B108" s="404"/>
      <c r="C108" s="404"/>
      <c r="D108" s="105"/>
      <c r="E108" s="105"/>
      <c r="F108" s="105"/>
      <c r="G108" s="105"/>
      <c r="H108" s="105"/>
    </row>
    <row r="109" spans="1:8" ht="15" customHeight="1">
      <c r="A109" s="404" t="s">
        <v>507</v>
      </c>
      <c r="B109" s="446"/>
      <c r="C109" s="446"/>
      <c r="D109" s="105"/>
      <c r="E109" s="105"/>
      <c r="F109" s="105"/>
      <c r="G109" s="105"/>
      <c r="H109" s="105"/>
    </row>
    <row r="110" spans="1:8">
      <c r="A110" s="404"/>
      <c r="B110" s="404"/>
      <c r="C110" s="404"/>
      <c r="D110" s="105"/>
      <c r="E110" s="105"/>
      <c r="F110" s="105"/>
      <c r="G110" s="105"/>
      <c r="H110" s="105"/>
    </row>
    <row r="111" spans="1:8">
      <c r="A111" s="404"/>
      <c r="B111" s="404" t="s">
        <v>508</v>
      </c>
      <c r="C111" s="404"/>
      <c r="D111" s="447">
        <v>10010</v>
      </c>
      <c r="E111" s="105"/>
      <c r="F111" s="105"/>
      <c r="G111" s="105"/>
      <c r="H111" s="105"/>
    </row>
    <row r="112" spans="1:8">
      <c r="A112" s="105"/>
      <c r="B112" s="404"/>
      <c r="C112" s="404"/>
      <c r="D112" s="105"/>
      <c r="E112" s="105"/>
      <c r="F112" s="105"/>
      <c r="G112" s="105"/>
      <c r="H112" s="105"/>
    </row>
    <row r="113" spans="1:8">
      <c r="A113" s="404">
        <v>3</v>
      </c>
      <c r="B113" s="550" t="s">
        <v>449</v>
      </c>
      <c r="C113" s="550"/>
      <c r="D113" s="550"/>
      <c r="E113" s="105"/>
      <c r="F113" s="105"/>
      <c r="G113" s="105"/>
      <c r="H113" s="105"/>
    </row>
    <row r="114" spans="1:8">
      <c r="A114" s="404"/>
      <c r="B114" s="404"/>
      <c r="C114" s="404"/>
      <c r="D114" s="105"/>
      <c r="E114" s="105"/>
      <c r="F114" s="105"/>
      <c r="G114" s="105"/>
      <c r="H114" s="105"/>
    </row>
    <row r="115" spans="1:8">
      <c r="A115" s="404"/>
      <c r="B115" s="404"/>
      <c r="C115" s="444"/>
      <c r="D115" s="105">
        <v>2014</v>
      </c>
      <c r="E115" s="444">
        <v>2013</v>
      </c>
      <c r="F115" s="105"/>
      <c r="G115" s="105"/>
      <c r="H115" s="105"/>
    </row>
    <row r="116" spans="1:8" ht="15" customHeight="1">
      <c r="A116" s="404"/>
      <c r="B116" s="548" t="s">
        <v>450</v>
      </c>
      <c r="C116" s="548"/>
      <c r="D116" s="445">
        <f>ESF!I52</f>
        <v>249223</v>
      </c>
      <c r="E116" s="447">
        <f>ESF!J52</f>
        <v>-372466</v>
      </c>
      <c r="F116" s="105"/>
      <c r="G116" s="105"/>
      <c r="H116" s="105"/>
    </row>
    <row r="117" spans="1:8" ht="15" customHeight="1">
      <c r="A117" s="404"/>
      <c r="B117" s="551" t="s">
        <v>451</v>
      </c>
      <c r="C117" s="551"/>
      <c r="D117" s="105"/>
      <c r="E117" s="105"/>
      <c r="F117" s="105"/>
      <c r="G117" s="105"/>
      <c r="H117" s="105"/>
    </row>
    <row r="118" spans="1:8" ht="15" customHeight="1">
      <c r="A118" s="404"/>
      <c r="B118" s="548" t="s">
        <v>452</v>
      </c>
      <c r="C118" s="548"/>
      <c r="D118" s="105"/>
      <c r="E118" s="105"/>
      <c r="F118" s="105"/>
      <c r="G118" s="105"/>
      <c r="H118" s="105"/>
    </row>
    <row r="119" spans="1:8" ht="15" customHeight="1">
      <c r="A119" s="404"/>
      <c r="B119" s="548" t="s">
        <v>335</v>
      </c>
      <c r="C119" s="548"/>
      <c r="D119" s="105"/>
      <c r="E119" s="105"/>
      <c r="F119" s="105"/>
      <c r="G119" s="105"/>
      <c r="H119" s="105"/>
    </row>
    <row r="120" spans="1:8" ht="15" customHeight="1">
      <c r="A120" s="404"/>
      <c r="B120" s="548" t="s">
        <v>453</v>
      </c>
      <c r="C120" s="548"/>
      <c r="D120" s="105"/>
      <c r="E120" s="105"/>
      <c r="F120" s="105"/>
      <c r="G120" s="105"/>
      <c r="H120" s="105"/>
    </row>
    <row r="121" spans="1:8" ht="15" customHeight="1">
      <c r="A121" s="404"/>
      <c r="B121" s="548" t="s">
        <v>454</v>
      </c>
      <c r="C121" s="548"/>
      <c r="D121" s="105"/>
      <c r="E121" s="105"/>
      <c r="F121" s="105"/>
      <c r="G121" s="105"/>
      <c r="H121" s="105"/>
    </row>
    <row r="122" spans="1:8" ht="15" customHeight="1">
      <c r="A122" s="404"/>
      <c r="B122" s="548" t="s">
        <v>455</v>
      </c>
      <c r="C122" s="548"/>
      <c r="D122" s="105"/>
      <c r="E122" s="105"/>
      <c r="F122" s="105"/>
      <c r="G122" s="105"/>
      <c r="H122" s="105"/>
    </row>
    <row r="123" spans="1:8" ht="15" customHeight="1">
      <c r="A123" s="404"/>
      <c r="B123" s="548" t="s">
        <v>456</v>
      </c>
      <c r="C123" s="548"/>
      <c r="D123" s="105"/>
      <c r="E123" s="105"/>
      <c r="F123" s="105"/>
      <c r="G123" s="105"/>
      <c r="H123" s="105"/>
    </row>
    <row r="124" spans="1:8" ht="15" customHeight="1">
      <c r="A124" s="404"/>
      <c r="B124" s="548" t="s">
        <v>457</v>
      </c>
      <c r="C124" s="548"/>
      <c r="D124" s="105"/>
      <c r="E124" s="105"/>
      <c r="F124" s="105"/>
      <c r="G124" s="105"/>
      <c r="H124" s="105"/>
    </row>
    <row r="125" spans="1:8">
      <c r="A125" s="404"/>
      <c r="B125" s="404"/>
      <c r="C125" s="404"/>
      <c r="D125" s="105"/>
      <c r="E125" s="105"/>
      <c r="F125" s="105"/>
      <c r="G125" s="105"/>
      <c r="H125" s="105"/>
    </row>
    <row r="126" spans="1:8" ht="29.25" customHeight="1">
      <c r="A126" s="448" t="s">
        <v>458</v>
      </c>
      <c r="B126" s="552" t="s">
        <v>459</v>
      </c>
      <c r="C126" s="552"/>
      <c r="D126" s="552"/>
      <c r="E126" s="552"/>
      <c r="F126" s="552"/>
      <c r="G126" s="552"/>
      <c r="H126" s="105"/>
    </row>
    <row r="127" spans="1:8" ht="29.25" customHeight="1">
      <c r="A127" s="448"/>
      <c r="B127" s="456"/>
      <c r="C127" s="456"/>
      <c r="D127" s="456"/>
      <c r="H127" s="105"/>
    </row>
    <row r="128" spans="1:8" ht="29.25" customHeight="1">
      <c r="A128" s="448"/>
      <c r="B128" s="456"/>
      <c r="C128" s="456"/>
      <c r="D128" s="456"/>
      <c r="E128" s="456"/>
      <c r="F128" s="456"/>
      <c r="H128" s="105"/>
    </row>
    <row r="129" spans="1:8" ht="29.25" customHeight="1">
      <c r="A129" s="448"/>
      <c r="B129" s="456"/>
      <c r="C129" s="456"/>
      <c r="D129" s="456"/>
      <c r="E129" s="456"/>
      <c r="F129" s="456"/>
      <c r="G129" s="456"/>
      <c r="H129" s="105"/>
    </row>
    <row r="130" spans="1:8" ht="29.25" customHeight="1">
      <c r="A130" s="448"/>
      <c r="B130" s="456"/>
      <c r="C130" s="456"/>
      <c r="D130" s="456"/>
      <c r="E130" s="456"/>
      <c r="F130" s="456"/>
      <c r="G130" s="456"/>
      <c r="H130" s="105"/>
    </row>
    <row r="131" spans="1:8" ht="29.25" customHeight="1">
      <c r="A131" s="448"/>
      <c r="B131" s="456"/>
      <c r="C131" s="456"/>
      <c r="D131" s="456"/>
      <c r="E131" s="456"/>
      <c r="F131" s="456"/>
      <c r="G131" s="456"/>
      <c r="H131" s="105"/>
    </row>
    <row r="132" spans="1:8" ht="29.25" customHeight="1">
      <c r="A132" s="448"/>
      <c r="B132" s="456"/>
      <c r="C132" s="456"/>
      <c r="D132" s="456"/>
      <c r="E132" s="456"/>
      <c r="F132" s="456"/>
      <c r="G132" s="456"/>
      <c r="H132" s="105"/>
    </row>
    <row r="133" spans="1:8" ht="29.25" customHeight="1">
      <c r="A133" s="448"/>
      <c r="B133" s="456"/>
      <c r="C133" s="456"/>
      <c r="D133" s="456"/>
      <c r="E133" s="456"/>
      <c r="F133" s="456"/>
      <c r="G133" s="456"/>
      <c r="H133" s="105"/>
    </row>
    <row r="134" spans="1:8" ht="29.25" customHeight="1">
      <c r="A134" s="448"/>
      <c r="B134" s="456"/>
      <c r="C134" s="456"/>
      <c r="D134" s="456"/>
      <c r="E134" s="456"/>
      <c r="F134" s="456"/>
      <c r="G134" s="456"/>
      <c r="H134" s="105"/>
    </row>
    <row r="135" spans="1:8" ht="29.25" customHeight="1">
      <c r="A135" s="448"/>
      <c r="B135" s="456"/>
      <c r="C135" s="456"/>
      <c r="D135" s="456"/>
      <c r="E135" s="456"/>
      <c r="F135" s="456"/>
      <c r="G135" s="456"/>
      <c r="H135" s="105"/>
    </row>
    <row r="136" spans="1:8" ht="29.25" customHeight="1">
      <c r="A136" s="448"/>
      <c r="B136" s="456"/>
      <c r="C136" s="456"/>
      <c r="D136" s="456"/>
      <c r="E136" s="456"/>
      <c r="F136" s="456"/>
      <c r="G136" s="456"/>
      <c r="H136" s="105"/>
    </row>
    <row r="137" spans="1:8">
      <c r="A137" s="404" t="s">
        <v>460</v>
      </c>
      <c r="B137" s="105"/>
      <c r="C137" s="105"/>
      <c r="D137" s="404"/>
      <c r="E137" s="404"/>
      <c r="F137" s="105"/>
      <c r="G137" s="105"/>
      <c r="H137" s="105"/>
    </row>
    <row r="138" spans="1:8">
      <c r="A138" s="105"/>
      <c r="B138" s="105"/>
      <c r="C138" s="105"/>
      <c r="D138" s="404"/>
      <c r="E138" s="404"/>
      <c r="F138" s="105"/>
      <c r="G138" s="105"/>
      <c r="H138" s="105"/>
    </row>
    <row r="139" spans="1:8" ht="29.25" customHeight="1">
      <c r="A139" s="546" t="s">
        <v>423</v>
      </c>
      <c r="B139" s="546"/>
      <c r="C139" s="546"/>
      <c r="D139" s="546"/>
      <c r="E139" s="546"/>
      <c r="F139" s="546"/>
      <c r="G139" s="546"/>
      <c r="H139" s="105"/>
    </row>
    <row r="140" spans="1:8">
      <c r="A140" s="105"/>
      <c r="B140" s="105"/>
      <c r="C140" s="105"/>
      <c r="D140" s="404"/>
      <c r="E140" s="404"/>
      <c r="F140" s="105"/>
      <c r="G140" s="105"/>
      <c r="H140" s="105"/>
    </row>
    <row r="141" spans="1:8">
      <c r="A141" s="402" t="s">
        <v>461</v>
      </c>
      <c r="B141" s="404"/>
      <c r="C141" s="105"/>
      <c r="D141" s="105"/>
      <c r="E141" s="105"/>
      <c r="F141" s="105"/>
      <c r="G141" s="105"/>
      <c r="H141" s="105"/>
    </row>
    <row r="142" spans="1:8">
      <c r="A142" s="402"/>
      <c r="B142" s="404"/>
      <c r="C142" s="105"/>
      <c r="D142" s="105"/>
      <c r="E142" s="105"/>
      <c r="F142" s="105"/>
      <c r="G142" s="105"/>
      <c r="H142" s="105"/>
    </row>
    <row r="143" spans="1:8">
      <c r="A143" s="402" t="s">
        <v>462</v>
      </c>
      <c r="B143" s="105"/>
      <c r="C143" s="105"/>
      <c r="D143" s="105"/>
      <c r="E143" s="105"/>
      <c r="F143" s="105"/>
      <c r="G143" s="105"/>
      <c r="H143" s="105"/>
    </row>
    <row r="144" spans="1:8">
      <c r="A144" s="402"/>
      <c r="B144" s="105"/>
      <c r="C144" s="105"/>
      <c r="D144" s="105"/>
      <c r="E144" s="105"/>
      <c r="F144" s="105"/>
      <c r="G144" s="105"/>
      <c r="H144" s="105"/>
    </row>
    <row r="145" spans="1:8" ht="28.5" customHeight="1">
      <c r="A145" s="404"/>
      <c r="B145" s="546" t="s">
        <v>463</v>
      </c>
      <c r="C145" s="546"/>
      <c r="D145" s="546"/>
      <c r="E145" s="546"/>
      <c r="F145" s="546"/>
      <c r="G145" s="546"/>
      <c r="H145" s="105"/>
    </row>
    <row r="146" spans="1:8">
      <c r="A146" s="404"/>
      <c r="B146" s="404"/>
      <c r="C146" s="105"/>
      <c r="D146" s="105"/>
      <c r="E146" s="105"/>
      <c r="F146" s="105"/>
      <c r="G146" s="105"/>
      <c r="H146" s="105"/>
    </row>
    <row r="147" spans="1:8">
      <c r="A147" s="402" t="s">
        <v>464</v>
      </c>
      <c r="B147" s="105"/>
      <c r="C147" s="105"/>
      <c r="D147" s="105"/>
      <c r="E147" s="105"/>
      <c r="F147" s="105"/>
      <c r="G147" s="105"/>
      <c r="H147" s="105"/>
    </row>
    <row r="148" spans="1:8" ht="28.5" customHeight="1">
      <c r="A148" s="404"/>
      <c r="B148" s="550" t="s">
        <v>509</v>
      </c>
      <c r="C148" s="550"/>
      <c r="D148" s="550"/>
      <c r="E148" s="550"/>
      <c r="F148" s="550"/>
      <c r="G148" s="550"/>
      <c r="H148" s="105"/>
    </row>
    <row r="149" spans="1:8" ht="28.5" customHeight="1">
      <c r="A149" s="404"/>
      <c r="B149" s="550" t="s">
        <v>510</v>
      </c>
      <c r="C149" s="550"/>
      <c r="D149" s="550"/>
      <c r="E149" s="550"/>
      <c r="F149" s="550"/>
      <c r="G149" s="550"/>
      <c r="H149" s="105"/>
    </row>
    <row r="150" spans="1:8">
      <c r="A150" s="404"/>
      <c r="B150" s="404"/>
      <c r="C150" s="105"/>
      <c r="D150" s="105"/>
      <c r="E150" s="105"/>
      <c r="F150" s="105"/>
      <c r="G150" s="105"/>
      <c r="H150" s="105"/>
    </row>
    <row r="151" spans="1:8">
      <c r="A151" s="402" t="s">
        <v>465</v>
      </c>
      <c r="B151" s="105"/>
      <c r="C151" s="105"/>
      <c r="D151" s="105"/>
      <c r="E151" s="105"/>
      <c r="F151" s="105"/>
      <c r="G151" s="105"/>
      <c r="H151" s="105"/>
    </row>
    <row r="152" spans="1:8">
      <c r="A152" s="404"/>
      <c r="B152" s="404"/>
      <c r="C152" s="105"/>
      <c r="D152" s="105"/>
      <c r="E152" s="105"/>
      <c r="F152" s="105"/>
      <c r="G152" s="105"/>
      <c r="H152" s="105"/>
    </row>
    <row r="153" spans="1:8">
      <c r="A153" s="404" t="s">
        <v>466</v>
      </c>
      <c r="B153" s="404" t="s">
        <v>467</v>
      </c>
      <c r="C153" s="105" t="s">
        <v>468</v>
      </c>
      <c r="D153" s="105"/>
      <c r="E153" s="105"/>
      <c r="F153" s="105"/>
      <c r="G153" s="105"/>
      <c r="H153" s="105"/>
    </row>
    <row r="154" spans="1:8" ht="48" customHeight="1">
      <c r="A154" s="419" t="s">
        <v>469</v>
      </c>
      <c r="B154" s="550" t="s">
        <v>470</v>
      </c>
      <c r="C154" s="550"/>
      <c r="D154" s="550"/>
      <c r="E154" s="550"/>
      <c r="F154" s="550"/>
      <c r="G154" s="550"/>
      <c r="H154" s="105"/>
    </row>
    <row r="155" spans="1:8">
      <c r="A155" s="402" t="s">
        <v>471</v>
      </c>
      <c r="B155" s="105"/>
      <c r="C155" s="105"/>
      <c r="D155" s="105"/>
      <c r="E155" s="105"/>
      <c r="F155" s="105"/>
      <c r="G155" s="105"/>
      <c r="H155" s="105"/>
    </row>
    <row r="156" spans="1:8">
      <c r="A156" s="402"/>
      <c r="B156" s="105"/>
      <c r="C156" s="105"/>
      <c r="D156" s="105"/>
      <c r="E156" s="105"/>
      <c r="F156" s="105"/>
      <c r="G156" s="105"/>
      <c r="H156" s="105"/>
    </row>
    <row r="157" spans="1:8">
      <c r="A157" s="404" t="s">
        <v>466</v>
      </c>
      <c r="B157" s="404" t="s">
        <v>472</v>
      </c>
      <c r="C157" s="105"/>
      <c r="D157" s="105"/>
      <c r="E157" s="105"/>
      <c r="F157" s="105"/>
      <c r="G157" s="105"/>
      <c r="H157" s="105"/>
    </row>
    <row r="158" spans="1:8">
      <c r="A158" s="404" t="s">
        <v>469</v>
      </c>
      <c r="B158" s="404" t="s">
        <v>473</v>
      </c>
      <c r="C158" s="105"/>
      <c r="D158" s="105"/>
      <c r="E158" s="105"/>
      <c r="F158" s="105"/>
      <c r="G158" s="105"/>
      <c r="H158" s="105"/>
    </row>
    <row r="159" spans="1:8">
      <c r="A159" s="404" t="s">
        <v>474</v>
      </c>
      <c r="B159" s="404" t="s">
        <v>475</v>
      </c>
      <c r="C159" s="105"/>
      <c r="D159" s="105"/>
      <c r="E159" s="105"/>
      <c r="F159" s="105"/>
      <c r="G159" s="105"/>
      <c r="H159" s="105"/>
    </row>
    <row r="160" spans="1:8">
      <c r="A160" s="404" t="s">
        <v>476</v>
      </c>
      <c r="B160" s="404" t="s">
        <v>477</v>
      </c>
      <c r="C160" s="105"/>
      <c r="D160" s="105"/>
      <c r="E160" s="105"/>
      <c r="F160" s="105"/>
      <c r="G160" s="105"/>
      <c r="H160" s="105"/>
    </row>
    <row r="161" spans="1:8">
      <c r="A161" s="404" t="s">
        <v>478</v>
      </c>
      <c r="B161" s="404" t="s">
        <v>511</v>
      </c>
      <c r="C161" s="105"/>
      <c r="D161" s="105"/>
      <c r="E161" s="105"/>
      <c r="F161" s="105"/>
      <c r="G161" s="105"/>
      <c r="H161" s="105"/>
    </row>
    <row r="162" spans="1:8" ht="30" customHeight="1">
      <c r="A162" s="419" t="s">
        <v>479</v>
      </c>
      <c r="B162" s="550" t="s">
        <v>480</v>
      </c>
      <c r="C162" s="550"/>
      <c r="D162" s="550"/>
      <c r="E162" s="550"/>
      <c r="F162" s="550"/>
      <c r="G162" s="550"/>
      <c r="H162" s="105"/>
    </row>
    <row r="163" spans="1:8">
      <c r="A163" s="105"/>
      <c r="B163" s="105"/>
      <c r="C163" s="105"/>
      <c r="D163" s="105"/>
      <c r="E163" s="105"/>
      <c r="F163" s="105"/>
      <c r="G163" s="105"/>
      <c r="H163" s="105"/>
    </row>
    <row r="164" spans="1:8">
      <c r="A164" s="402" t="s">
        <v>512</v>
      </c>
      <c r="B164" s="105"/>
      <c r="C164" s="105"/>
      <c r="D164" s="105"/>
      <c r="E164" s="105"/>
      <c r="F164" s="105"/>
      <c r="G164" s="105"/>
      <c r="H164" s="105"/>
    </row>
    <row r="165" spans="1:8">
      <c r="A165" s="105"/>
      <c r="B165" s="105"/>
      <c r="C165" s="105"/>
      <c r="D165" s="105"/>
      <c r="E165" s="105"/>
      <c r="F165" s="105"/>
      <c r="G165" s="105"/>
      <c r="H165" s="105"/>
    </row>
    <row r="166" spans="1:8">
      <c r="A166" s="105" t="s">
        <v>513</v>
      </c>
      <c r="B166" s="105"/>
      <c r="C166" s="105"/>
      <c r="D166" s="105"/>
      <c r="E166" s="105"/>
      <c r="F166" s="105"/>
      <c r="G166" s="105"/>
      <c r="H166" s="105"/>
    </row>
    <row r="167" spans="1:8">
      <c r="A167" s="105"/>
      <c r="B167" s="105"/>
      <c r="C167" s="105"/>
      <c r="D167" s="105"/>
      <c r="E167" s="105"/>
      <c r="F167" s="105"/>
      <c r="G167" s="105"/>
      <c r="H167" s="105"/>
    </row>
    <row r="168" spans="1:8">
      <c r="A168" s="450" t="s">
        <v>514</v>
      </c>
      <c r="B168" s="105"/>
      <c r="C168" s="105"/>
      <c r="D168" s="105"/>
      <c r="E168" s="105"/>
      <c r="F168" s="105"/>
      <c r="G168" s="105"/>
      <c r="H168" s="105"/>
    </row>
    <row r="169" spans="1:8">
      <c r="A169" s="105"/>
      <c r="B169" s="105"/>
      <c r="C169" s="105"/>
      <c r="D169" s="105"/>
      <c r="E169" s="105"/>
      <c r="F169" s="105"/>
      <c r="G169" s="105"/>
      <c r="H169" s="105"/>
    </row>
    <row r="170" spans="1:8" ht="30" customHeight="1">
      <c r="A170" s="546" t="s">
        <v>515</v>
      </c>
      <c r="B170" s="546"/>
      <c r="C170" s="546"/>
      <c r="D170" s="546"/>
      <c r="E170" s="546"/>
      <c r="F170" s="546"/>
      <c r="G170" s="546"/>
      <c r="H170" s="105"/>
    </row>
    <row r="171" spans="1:8">
      <c r="A171" s="105"/>
      <c r="B171" s="105"/>
      <c r="C171" s="105"/>
      <c r="D171" s="105"/>
      <c r="E171" s="105"/>
      <c r="F171" s="105"/>
      <c r="G171" s="105"/>
      <c r="H171" s="105"/>
    </row>
    <row r="172" spans="1:8">
      <c r="A172" s="450" t="s">
        <v>516</v>
      </c>
      <c r="B172" s="105"/>
      <c r="C172" s="105"/>
      <c r="D172" s="105"/>
      <c r="E172" s="105"/>
      <c r="F172" s="105"/>
      <c r="G172" s="105"/>
      <c r="H172" s="105"/>
    </row>
    <row r="173" spans="1:8">
      <c r="A173" s="105"/>
      <c r="B173" s="105"/>
      <c r="C173" s="105"/>
      <c r="D173" s="105"/>
      <c r="E173" s="105"/>
      <c r="F173" s="105"/>
      <c r="G173" s="105"/>
      <c r="H173" s="105"/>
    </row>
    <row r="174" spans="1:8">
      <c r="A174" s="105" t="s">
        <v>423</v>
      </c>
      <c r="B174" s="105"/>
      <c r="C174" s="105"/>
      <c r="D174" s="105"/>
      <c r="E174" s="105"/>
      <c r="F174" s="105"/>
      <c r="G174" s="105"/>
      <c r="H174" s="105"/>
    </row>
    <row r="175" spans="1:8">
      <c r="A175" s="105"/>
      <c r="B175" s="105"/>
      <c r="C175" s="105"/>
      <c r="D175" s="105"/>
      <c r="E175" s="105"/>
      <c r="F175" s="105"/>
      <c r="G175" s="105"/>
      <c r="H175" s="105"/>
    </row>
    <row r="176" spans="1:8">
      <c r="A176" s="450" t="s">
        <v>517</v>
      </c>
      <c r="B176" s="105"/>
      <c r="C176" s="105"/>
      <c r="D176" s="105"/>
      <c r="E176" s="105"/>
      <c r="F176" s="105"/>
      <c r="G176" s="105"/>
      <c r="H176" s="105"/>
    </row>
    <row r="177" spans="1:8">
      <c r="A177" s="105"/>
      <c r="B177" s="105"/>
      <c r="C177" s="105"/>
      <c r="D177" s="105"/>
      <c r="E177" s="105"/>
      <c r="F177" s="105"/>
      <c r="G177" s="105"/>
      <c r="H177" s="105"/>
    </row>
    <row r="178" spans="1:8" ht="30.75" customHeight="1">
      <c r="A178" s="546" t="s">
        <v>518</v>
      </c>
      <c r="B178" s="546"/>
      <c r="C178" s="546"/>
      <c r="D178" s="546"/>
      <c r="E178" s="546"/>
      <c r="F178" s="546"/>
      <c r="G178" s="546"/>
      <c r="H178" s="105"/>
    </row>
    <row r="179" spans="1:8">
      <c r="A179" s="105" t="s">
        <v>519</v>
      </c>
      <c r="B179" s="105"/>
      <c r="C179" s="105"/>
      <c r="D179" s="105"/>
      <c r="E179" s="105"/>
      <c r="F179" s="105"/>
      <c r="G179" s="105"/>
      <c r="H179" s="105"/>
    </row>
    <row r="180" spans="1:8">
      <c r="A180" s="105"/>
      <c r="B180" s="105"/>
      <c r="C180" s="105"/>
      <c r="D180" s="105"/>
      <c r="E180" s="105"/>
      <c r="F180" s="105"/>
      <c r="G180" s="105"/>
      <c r="H180" s="105"/>
    </row>
    <row r="181" spans="1:8">
      <c r="A181" s="450" t="s">
        <v>520</v>
      </c>
      <c r="B181" s="105"/>
      <c r="C181" s="105"/>
      <c r="D181" s="105"/>
      <c r="E181" s="105"/>
      <c r="F181" s="105"/>
      <c r="G181" s="105"/>
      <c r="H181" s="105"/>
    </row>
    <row r="182" spans="1:8">
      <c r="A182" s="105"/>
      <c r="B182" s="105"/>
      <c r="C182" s="105"/>
      <c r="D182" s="105"/>
      <c r="E182" s="105"/>
      <c r="F182" s="105"/>
      <c r="G182" s="105"/>
      <c r="H182" s="105"/>
    </row>
    <row r="183" spans="1:8">
      <c r="A183" s="105" t="s">
        <v>423</v>
      </c>
      <c r="B183" s="105"/>
      <c r="C183" s="105"/>
      <c r="D183" s="105"/>
      <c r="E183" s="105"/>
      <c r="F183" s="105"/>
      <c r="G183" s="105"/>
      <c r="H183" s="105"/>
    </row>
    <row r="184" spans="1:8">
      <c r="A184" s="105"/>
      <c r="B184" s="105"/>
      <c r="C184" s="105"/>
      <c r="D184" s="105"/>
      <c r="E184" s="105"/>
      <c r="F184" s="105"/>
      <c r="G184" s="105"/>
      <c r="H184" s="105"/>
    </row>
    <row r="185" spans="1:8">
      <c r="A185" s="450" t="s">
        <v>521</v>
      </c>
      <c r="B185" s="105"/>
      <c r="C185" s="105"/>
      <c r="D185" s="105"/>
      <c r="E185" s="105"/>
      <c r="F185" s="105"/>
      <c r="G185" s="105"/>
      <c r="H185" s="105"/>
    </row>
    <row r="186" spans="1:8">
      <c r="A186" s="105"/>
      <c r="B186" s="105"/>
      <c r="C186" s="105"/>
      <c r="D186" s="105"/>
      <c r="E186" s="105"/>
      <c r="F186" s="105"/>
      <c r="G186" s="105"/>
      <c r="H186" s="105"/>
    </row>
    <row r="187" spans="1:8" ht="31.5" customHeight="1">
      <c r="A187" s="546" t="s">
        <v>522</v>
      </c>
      <c r="B187" s="546"/>
      <c r="C187" s="546"/>
      <c r="D187" s="546"/>
      <c r="E187" s="546"/>
      <c r="F187" s="546"/>
      <c r="G187" s="546"/>
      <c r="H187" s="105"/>
    </row>
    <row r="188" spans="1:8">
      <c r="A188" s="554" t="s">
        <v>523</v>
      </c>
      <c r="B188" s="554"/>
      <c r="C188" s="554"/>
      <c r="D188" s="554"/>
      <c r="E188" s="554"/>
      <c r="F188" s="554"/>
      <c r="G188" s="554"/>
      <c r="H188" s="105"/>
    </row>
    <row r="189" spans="1:8">
      <c r="A189" s="105"/>
      <c r="B189" s="105"/>
      <c r="C189" s="105"/>
      <c r="D189" s="105"/>
      <c r="E189" s="105"/>
      <c r="F189" s="105"/>
      <c r="G189" s="105"/>
      <c r="H189" s="105"/>
    </row>
    <row r="190" spans="1:8">
      <c r="A190" s="450" t="s">
        <v>524</v>
      </c>
      <c r="B190" s="105"/>
      <c r="C190" s="105"/>
      <c r="D190" s="105"/>
      <c r="E190" s="105"/>
      <c r="F190" s="105"/>
      <c r="G190" s="105"/>
      <c r="H190" s="105"/>
    </row>
    <row r="191" spans="1:8">
      <c r="A191" s="105"/>
      <c r="B191" s="105"/>
      <c r="C191" s="105"/>
      <c r="D191" s="105"/>
      <c r="E191" s="105"/>
      <c r="F191" s="105"/>
      <c r="G191" s="105"/>
      <c r="H191" s="105"/>
    </row>
    <row r="192" spans="1:8">
      <c r="A192" s="105" t="s">
        <v>525</v>
      </c>
      <c r="B192" s="105"/>
      <c r="C192" s="105"/>
      <c r="D192" s="105"/>
      <c r="E192" s="105"/>
      <c r="F192" s="105"/>
      <c r="G192" s="105"/>
      <c r="H192" s="105"/>
    </row>
    <row r="193" spans="1:8">
      <c r="A193" s="105"/>
      <c r="B193" s="105"/>
      <c r="C193" s="105"/>
      <c r="D193" s="105"/>
      <c r="E193" s="105"/>
      <c r="F193" s="105"/>
      <c r="G193" s="105"/>
      <c r="H193" s="105"/>
    </row>
    <row r="194" spans="1:8">
      <c r="A194" s="450" t="s">
        <v>526</v>
      </c>
      <c r="B194" s="105"/>
      <c r="C194" s="105"/>
      <c r="D194" s="105"/>
      <c r="E194" s="105"/>
      <c r="F194" s="105"/>
      <c r="G194" s="105"/>
      <c r="H194" s="105"/>
    </row>
    <row r="195" spans="1:8">
      <c r="A195" s="105"/>
      <c r="B195" s="105"/>
      <c r="C195" s="105"/>
      <c r="D195" s="105"/>
      <c r="E195" s="105"/>
      <c r="F195" s="105"/>
      <c r="G195" s="105"/>
      <c r="H195" s="105"/>
    </row>
    <row r="196" spans="1:8">
      <c r="A196" s="105" t="s">
        <v>423</v>
      </c>
      <c r="B196" s="105"/>
      <c r="C196" s="105"/>
      <c r="D196" s="105"/>
      <c r="E196" s="105"/>
      <c r="F196" s="105"/>
      <c r="G196" s="105"/>
      <c r="H196" s="105"/>
    </row>
    <row r="197" spans="1:8">
      <c r="A197" s="105"/>
      <c r="B197" s="105"/>
      <c r="C197" s="105"/>
      <c r="D197" s="105"/>
      <c r="E197" s="105"/>
      <c r="F197" s="105"/>
      <c r="G197" s="105"/>
      <c r="H197" s="105"/>
    </row>
    <row r="198" spans="1:8">
      <c r="A198" s="450" t="s">
        <v>527</v>
      </c>
      <c r="B198" s="105"/>
      <c r="C198" s="105"/>
      <c r="D198" s="105"/>
      <c r="E198" s="105"/>
      <c r="F198" s="105"/>
      <c r="G198" s="105"/>
      <c r="H198" s="105"/>
    </row>
    <row r="199" spans="1:8">
      <c r="A199" s="105"/>
      <c r="B199" s="105"/>
      <c r="C199" s="105"/>
      <c r="D199" s="105"/>
      <c r="E199" s="105"/>
      <c r="F199" s="105"/>
      <c r="G199" s="105"/>
      <c r="H199" s="105"/>
    </row>
    <row r="200" spans="1:8" ht="29.25" customHeight="1">
      <c r="A200" s="546" t="s">
        <v>528</v>
      </c>
      <c r="B200" s="546"/>
      <c r="C200" s="546"/>
      <c r="D200" s="546"/>
      <c r="E200" s="546"/>
      <c r="F200" s="546"/>
      <c r="G200" s="546"/>
      <c r="H200" s="105"/>
    </row>
    <row r="201" spans="1:8" ht="29.25" customHeight="1">
      <c r="A201" s="546" t="s">
        <v>529</v>
      </c>
      <c r="B201" s="546"/>
      <c r="C201" s="546"/>
      <c r="D201" s="546"/>
      <c r="E201" s="546"/>
      <c r="F201" s="546"/>
      <c r="G201" s="546"/>
      <c r="H201" s="105"/>
    </row>
    <row r="202" spans="1:8">
      <c r="A202" s="105"/>
      <c r="B202" s="105"/>
      <c r="C202" s="105"/>
      <c r="D202" s="105"/>
      <c r="E202" s="105"/>
      <c r="F202" s="105"/>
      <c r="G202" s="105"/>
      <c r="H202" s="105"/>
    </row>
    <row r="203" spans="1:8">
      <c r="A203" s="450" t="s">
        <v>530</v>
      </c>
      <c r="B203" s="105"/>
      <c r="C203" s="105"/>
      <c r="D203" s="105"/>
      <c r="E203" s="105"/>
      <c r="F203" s="105"/>
      <c r="G203" s="105"/>
      <c r="H203" s="105"/>
    </row>
    <row r="204" spans="1:8">
      <c r="A204" s="105"/>
      <c r="B204" s="105"/>
      <c r="C204" s="105"/>
      <c r="D204" s="105"/>
      <c r="E204" s="105"/>
      <c r="F204" s="105"/>
      <c r="G204" s="105"/>
      <c r="H204" s="105"/>
    </row>
    <row r="205" spans="1:8" ht="30" customHeight="1">
      <c r="A205" s="546" t="s">
        <v>423</v>
      </c>
      <c r="B205" s="546"/>
      <c r="C205" s="546"/>
      <c r="D205" s="546"/>
      <c r="E205" s="546"/>
      <c r="F205" s="546"/>
      <c r="G205" s="546"/>
      <c r="H205" s="105"/>
    </row>
    <row r="206" spans="1:8">
      <c r="A206" s="105"/>
      <c r="B206" s="105"/>
      <c r="C206" s="105"/>
      <c r="D206" s="105"/>
      <c r="E206" s="105"/>
      <c r="F206" s="105"/>
      <c r="G206" s="105"/>
      <c r="H206" s="105"/>
    </row>
    <row r="207" spans="1:8">
      <c r="A207" s="105"/>
      <c r="B207" s="105"/>
      <c r="C207" s="105"/>
      <c r="D207" s="105"/>
      <c r="E207" s="105"/>
      <c r="F207" s="105"/>
      <c r="G207" s="105"/>
      <c r="H207" s="105"/>
    </row>
    <row r="208" spans="1:8" ht="30.75" customHeight="1">
      <c r="A208" s="546" t="s">
        <v>531</v>
      </c>
      <c r="B208" s="546"/>
      <c r="C208" s="546"/>
      <c r="D208" s="546"/>
      <c r="E208" s="546"/>
      <c r="F208" s="546"/>
      <c r="G208" s="546"/>
      <c r="H208" s="105"/>
    </row>
    <row r="209" spans="1:8">
      <c r="A209" s="105"/>
      <c r="B209" s="105"/>
      <c r="C209" s="105"/>
      <c r="D209" s="105"/>
      <c r="E209" s="105"/>
      <c r="F209" s="105"/>
      <c r="G209" s="105"/>
      <c r="H209" s="105"/>
    </row>
    <row r="210" spans="1:8">
      <c r="A210" s="105"/>
      <c r="B210" s="105"/>
      <c r="C210" s="105"/>
      <c r="D210" s="105"/>
      <c r="E210" s="105"/>
      <c r="F210" s="105"/>
      <c r="G210" s="105"/>
      <c r="H210" s="105"/>
    </row>
    <row r="211" spans="1:8">
      <c r="A211" s="105"/>
      <c r="B211" s="105"/>
      <c r="C211" s="105"/>
      <c r="D211" s="105"/>
      <c r="E211" s="105"/>
      <c r="F211" s="105"/>
      <c r="G211" s="105"/>
      <c r="H211" s="105"/>
    </row>
    <row r="212" spans="1:8">
      <c r="A212" s="105"/>
      <c r="B212" s="105"/>
      <c r="C212" s="105"/>
      <c r="D212" s="105"/>
      <c r="E212" s="105"/>
      <c r="F212" s="105"/>
      <c r="G212" s="105"/>
      <c r="H212" s="105"/>
    </row>
    <row r="213" spans="1:8">
      <c r="A213" s="105"/>
      <c r="B213" s="105"/>
      <c r="C213" s="105"/>
      <c r="D213" s="105"/>
      <c r="E213" s="105"/>
      <c r="F213" s="105"/>
      <c r="G213" s="105"/>
      <c r="H213" s="105"/>
    </row>
    <row r="214" spans="1:8">
      <c r="A214" s="105"/>
      <c r="B214" s="105"/>
      <c r="C214" s="105"/>
      <c r="D214" s="105"/>
      <c r="E214" s="105"/>
      <c r="F214" s="105"/>
      <c r="G214" s="105"/>
      <c r="H214" s="105"/>
    </row>
    <row r="215" spans="1:8">
      <c r="A215" s="105"/>
      <c r="B215" s="105"/>
      <c r="C215" s="105"/>
      <c r="D215" s="105"/>
      <c r="E215" s="105"/>
      <c r="F215" s="105"/>
      <c r="G215" s="105"/>
      <c r="H215" s="105"/>
    </row>
    <row r="216" spans="1:8">
      <c r="A216" s="105"/>
      <c r="B216" s="449"/>
      <c r="C216" s="451"/>
      <c r="D216" s="105"/>
      <c r="E216" s="451"/>
      <c r="F216" s="451"/>
      <c r="G216" s="451"/>
      <c r="H216" s="105"/>
    </row>
    <row r="217" spans="1:8">
      <c r="A217" s="105"/>
      <c r="C217" s="423" t="s">
        <v>532</v>
      </c>
      <c r="D217" s="105"/>
      <c r="E217" s="553" t="s">
        <v>534</v>
      </c>
      <c r="F217" s="553"/>
      <c r="G217" s="553"/>
      <c r="H217" s="105"/>
    </row>
    <row r="218" spans="1:8">
      <c r="A218" s="105"/>
      <c r="C218" s="423" t="s">
        <v>533</v>
      </c>
      <c r="D218" s="105"/>
      <c r="E218" s="553" t="s">
        <v>535</v>
      </c>
      <c r="F218" s="553"/>
      <c r="G218" s="553"/>
      <c r="H218" s="105"/>
    </row>
  </sheetData>
  <mergeCells count="44">
    <mergeCell ref="B149:G149"/>
    <mergeCell ref="B154:G154"/>
    <mergeCell ref="B162:G162"/>
    <mergeCell ref="E217:G217"/>
    <mergeCell ref="E218:G218"/>
    <mergeCell ref="A200:G200"/>
    <mergeCell ref="A201:G201"/>
    <mergeCell ref="A205:G205"/>
    <mergeCell ref="A208:G208"/>
    <mergeCell ref="A170:G170"/>
    <mergeCell ref="A178:G178"/>
    <mergeCell ref="A187:G187"/>
    <mergeCell ref="A188:G188"/>
    <mergeCell ref="B124:C124"/>
    <mergeCell ref="B126:G126"/>
    <mergeCell ref="A139:G139"/>
    <mergeCell ref="B145:G145"/>
    <mergeCell ref="B148:G148"/>
    <mergeCell ref="B120:C120"/>
    <mergeCell ref="B121:C121"/>
    <mergeCell ref="B122:C122"/>
    <mergeCell ref="C5:G5"/>
    <mergeCell ref="B123:C123"/>
    <mergeCell ref="B37:C37"/>
    <mergeCell ref="B118:C118"/>
    <mergeCell ref="B113:D113"/>
    <mergeCell ref="B105:G105"/>
    <mergeCell ref="B116:C116"/>
    <mergeCell ref="B117:C117"/>
    <mergeCell ref="B119:C119"/>
    <mergeCell ref="C7:H7"/>
    <mergeCell ref="C8:G8"/>
    <mergeCell ref="A96:H96"/>
    <mergeCell ref="A20:H20"/>
    <mergeCell ref="A26:H26"/>
    <mergeCell ref="A31:H31"/>
    <mergeCell ref="A55:H55"/>
    <mergeCell ref="A59:H59"/>
    <mergeCell ref="B79:H79"/>
    <mergeCell ref="D1:E1"/>
    <mergeCell ref="F1:G1"/>
    <mergeCell ref="C3:G3"/>
    <mergeCell ref="C4:G4"/>
    <mergeCell ref="C6:G6"/>
  </mergeCells>
  <pageMargins left="0.25" right="0.25" top="0.75" bottom="0.75" header="0.3" footer="0.3"/>
  <pageSetup scale="95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12</xdr:col>
                <xdr:colOff>266700</xdr:colOff>
                <xdr:row>128</xdr:row>
                <xdr:rowOff>285750</xdr:rowOff>
              </from>
              <to>
                <xdr:col>18</xdr:col>
                <xdr:colOff>19050</xdr:colOff>
                <xdr:row>136</xdr:row>
                <xdr:rowOff>0</xdr:rowOff>
              </to>
            </anchor>
          </objectPr>
        </oleObject>
      </mc:Choice>
      <mc:Fallback>
        <oleObject progId="Excel.Sheet.12" shapeId="3074" r:id="rId4"/>
      </mc:Fallback>
    </mc:AlternateContent>
    <mc:AlternateContent xmlns:mc="http://schemas.openxmlformats.org/markup-compatibility/2006">
      <mc:Choice Requires="x14">
        <oleObject progId="Excel.Sheet.12" shapeId="3075" r:id="rId6">
          <objectPr defaultSize="0" autoPict="0" r:id="rId5">
            <anchor moveWithCells="1" sizeWithCells="1">
              <from>
                <xdr:col>13</xdr:col>
                <xdr:colOff>323850</xdr:colOff>
                <xdr:row>129</xdr:row>
                <xdr:rowOff>285750</xdr:rowOff>
              </from>
              <to>
                <xdr:col>19</xdr:col>
                <xdr:colOff>76200</xdr:colOff>
                <xdr:row>136</xdr:row>
                <xdr:rowOff>0</xdr:rowOff>
              </to>
            </anchor>
          </objectPr>
        </oleObject>
      </mc:Choice>
      <mc:Fallback>
        <oleObject progId="Excel.Sheet.12" shapeId="3075" r:id="rId6"/>
      </mc:Fallback>
    </mc:AlternateContent>
    <mc:AlternateContent xmlns:mc="http://schemas.openxmlformats.org/markup-compatibility/2006">
      <mc:Choice Requires="x14">
        <oleObject progId="Excel.Sheet.12" shapeId="3076" r:id="rId7">
          <objectPr defaultSize="0" autoPict="0" r:id="rId5">
            <anchor moveWithCells="1" sizeWithCells="1">
              <from>
                <xdr:col>13</xdr:col>
                <xdr:colOff>323850</xdr:colOff>
                <xdr:row>128</xdr:row>
                <xdr:rowOff>285750</xdr:rowOff>
              </from>
              <to>
                <xdr:col>19</xdr:col>
                <xdr:colOff>76200</xdr:colOff>
                <xdr:row>136</xdr:row>
                <xdr:rowOff>0</xdr:rowOff>
              </to>
            </anchor>
          </objectPr>
        </oleObject>
      </mc:Choice>
      <mc:Fallback>
        <oleObject progId="Excel.Sheet.12" shapeId="3076" r:id="rId7"/>
      </mc:Fallback>
    </mc:AlternateContent>
    <mc:AlternateContent xmlns:mc="http://schemas.openxmlformats.org/markup-compatibility/2006">
      <mc:Choice Requires="x14">
        <oleObject progId="Excel.Sheet.12" shapeId="3078" r:id="rId8">
          <objectPr defaultSize="0" autoPict="0" r:id="rId5">
            <anchor moveWithCells="1" sizeWithCells="1">
              <from>
                <xdr:col>11</xdr:col>
                <xdr:colOff>266700</xdr:colOff>
                <xdr:row>128</xdr:row>
                <xdr:rowOff>285750</xdr:rowOff>
              </from>
              <to>
                <xdr:col>17</xdr:col>
                <xdr:colOff>19050</xdr:colOff>
                <xdr:row>136</xdr:row>
                <xdr:rowOff>0</xdr:rowOff>
              </to>
            </anchor>
          </objectPr>
        </oleObject>
      </mc:Choice>
      <mc:Fallback>
        <oleObject progId="Excel.Sheet.12" shapeId="3078" r:id="rId8"/>
      </mc:Fallback>
    </mc:AlternateContent>
    <mc:AlternateContent xmlns:mc="http://schemas.openxmlformats.org/markup-compatibility/2006">
      <mc:Choice Requires="x14">
        <oleObject progId="Excel.Sheet.12" shapeId="3080" r:id="rId9">
          <objectPr defaultSize="0" autoPict="0" r:id="rId10">
            <anchor moveWithCells="1" sizeWithCells="1">
              <from>
                <xdr:col>11</xdr:col>
                <xdr:colOff>266700</xdr:colOff>
                <xdr:row>128</xdr:row>
                <xdr:rowOff>285750</xdr:rowOff>
              </from>
              <to>
                <xdr:col>15</xdr:col>
                <xdr:colOff>695325</xdr:colOff>
                <xdr:row>135</xdr:row>
                <xdr:rowOff>295275</xdr:rowOff>
              </to>
            </anchor>
          </objectPr>
        </oleObject>
      </mc:Choice>
      <mc:Fallback>
        <oleObject progId="Excel.Sheet.12" shapeId="3080" r:id="rId9"/>
      </mc:Fallback>
    </mc:AlternateContent>
    <mc:AlternateContent xmlns:mc="http://schemas.openxmlformats.org/markup-compatibility/2006">
      <mc:Choice Requires="x14">
        <oleObject progId="Excel.Sheet.12" shapeId="3081" r:id="rId11">
          <objectPr defaultSize="0" autoPict="0" r:id="rId12">
            <anchor moveWithCells="1" sizeWithCells="1">
              <from>
                <xdr:col>2</xdr:col>
                <xdr:colOff>2276475</xdr:colOff>
                <xdr:row>126</xdr:row>
                <xdr:rowOff>0</xdr:rowOff>
              </from>
              <to>
                <xdr:col>6</xdr:col>
                <xdr:colOff>590550</xdr:colOff>
                <xdr:row>135</xdr:row>
                <xdr:rowOff>228600</xdr:rowOff>
              </to>
            </anchor>
          </objectPr>
        </oleObject>
      </mc:Choice>
      <mc:Fallback>
        <oleObject progId="Excel.Sheet.12" shapeId="3081" r:id="rId11"/>
      </mc:Fallback>
    </mc:AlternateContent>
    <mc:AlternateContent xmlns:mc="http://schemas.openxmlformats.org/markup-compatibility/2006">
      <mc:Choice Requires="x14">
        <oleObject progId="Excel.Sheet.12" shapeId="3073" r:id="rId13">
          <objectPr defaultSize="0" autoPict="0" r:id="rId14">
            <anchor moveWithCells="1" sizeWithCells="1">
              <from>
                <xdr:col>0</xdr:col>
                <xdr:colOff>76200</xdr:colOff>
                <xdr:row>126</xdr:row>
                <xdr:rowOff>0</xdr:rowOff>
              </from>
              <to>
                <xdr:col>2</xdr:col>
                <xdr:colOff>2066925</xdr:colOff>
                <xdr:row>134</xdr:row>
                <xdr:rowOff>19050</xdr:rowOff>
              </to>
            </anchor>
          </objectPr>
        </oleObject>
      </mc:Choice>
      <mc:Fallback>
        <oleObject progId="Excel.Sheet.12" shapeId="3073" r:id="rId1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A57" workbookViewId="0">
      <selection activeCell="A60" sqref="A60:XFD62"/>
    </sheetView>
  </sheetViews>
  <sheetFormatPr baseColWidth="10" defaultRowHeight="11.25"/>
  <cols>
    <col min="1" max="1" width="1.140625" style="21" customWidth="1"/>
    <col min="2" max="3" width="3.7109375" style="22" customWidth="1"/>
    <col min="4" max="4" width="46.42578125" style="22" customWidth="1"/>
    <col min="5" max="10" width="15.7109375" style="22" customWidth="1"/>
    <col min="11" max="11" width="2" style="21" customWidth="1"/>
    <col min="12" max="16384" width="11.42578125" style="22"/>
  </cols>
  <sheetData>
    <row r="1" spans="1:10" s="21" customFormat="1"/>
    <row r="2" spans="1:10">
      <c r="B2" s="567" t="s">
        <v>191</v>
      </c>
      <c r="C2" s="568"/>
      <c r="D2" s="568"/>
      <c r="E2" s="568"/>
      <c r="F2" s="568"/>
      <c r="G2" s="568"/>
      <c r="H2" s="568"/>
      <c r="I2" s="568"/>
      <c r="J2" s="569"/>
    </row>
    <row r="3" spans="1:10">
      <c r="B3" s="570" t="s">
        <v>410</v>
      </c>
      <c r="C3" s="571"/>
      <c r="D3" s="571"/>
      <c r="E3" s="571"/>
      <c r="F3" s="571"/>
      <c r="G3" s="571"/>
      <c r="H3" s="571"/>
      <c r="I3" s="571"/>
      <c r="J3" s="572"/>
    </row>
    <row r="4" spans="1:10">
      <c r="B4" s="570" t="s">
        <v>206</v>
      </c>
      <c r="C4" s="571"/>
      <c r="D4" s="571"/>
      <c r="E4" s="571"/>
      <c r="F4" s="571"/>
      <c r="G4" s="571"/>
      <c r="H4" s="571"/>
      <c r="I4" s="571"/>
      <c r="J4" s="572"/>
    </row>
    <row r="5" spans="1:10">
      <c r="B5" s="573" t="s">
        <v>207</v>
      </c>
      <c r="C5" s="574"/>
      <c r="D5" s="574"/>
      <c r="E5" s="574"/>
      <c r="F5" s="574"/>
      <c r="G5" s="574"/>
      <c r="H5" s="574"/>
      <c r="I5" s="574"/>
      <c r="J5" s="575"/>
    </row>
    <row r="6" spans="1:10" s="21" customFormat="1">
      <c r="A6" s="23"/>
      <c r="B6" s="23"/>
      <c r="C6" s="23"/>
      <c r="D6" s="23"/>
      <c r="F6" s="24"/>
      <c r="G6" s="24"/>
      <c r="H6" s="24"/>
      <c r="I6" s="24"/>
      <c r="J6" s="24"/>
    </row>
    <row r="7" spans="1:10" ht="12" customHeight="1">
      <c r="A7" s="25"/>
      <c r="B7" s="566" t="s">
        <v>208</v>
      </c>
      <c r="C7" s="566"/>
      <c r="D7" s="566"/>
      <c r="E7" s="566" t="s">
        <v>209</v>
      </c>
      <c r="F7" s="566"/>
      <c r="G7" s="566"/>
      <c r="H7" s="566"/>
      <c r="I7" s="566"/>
      <c r="J7" s="565" t="s">
        <v>210</v>
      </c>
    </row>
    <row r="8" spans="1:10" ht="22.5">
      <c r="A8" s="23"/>
      <c r="B8" s="566"/>
      <c r="C8" s="566"/>
      <c r="D8" s="566"/>
      <c r="E8" s="102" t="s">
        <v>211</v>
      </c>
      <c r="F8" s="49" t="s">
        <v>212</v>
      </c>
      <c r="G8" s="102" t="s">
        <v>213</v>
      </c>
      <c r="H8" s="102" t="s">
        <v>214</v>
      </c>
      <c r="I8" s="102" t="s">
        <v>215</v>
      </c>
      <c r="J8" s="565"/>
    </row>
    <row r="9" spans="1:10" ht="12" customHeight="1">
      <c r="A9" s="23"/>
      <c r="B9" s="566"/>
      <c r="C9" s="566"/>
      <c r="D9" s="566"/>
      <c r="E9" s="102" t="s">
        <v>216</v>
      </c>
      <c r="F9" s="102" t="s">
        <v>217</v>
      </c>
      <c r="G9" s="102" t="s">
        <v>218</v>
      </c>
      <c r="H9" s="102" t="s">
        <v>219</v>
      </c>
      <c r="I9" s="102" t="s">
        <v>220</v>
      </c>
      <c r="J9" s="102" t="s">
        <v>234</v>
      </c>
    </row>
    <row r="10" spans="1:10" ht="12" customHeight="1">
      <c r="A10" s="26"/>
      <c r="B10" s="27"/>
      <c r="C10" s="28"/>
      <c r="D10" s="29"/>
      <c r="E10" s="30"/>
      <c r="F10" s="31"/>
      <c r="G10" s="31"/>
      <c r="H10" s="31"/>
      <c r="I10" s="31"/>
      <c r="J10" s="31"/>
    </row>
    <row r="11" spans="1:10" ht="12" customHeight="1">
      <c r="A11" s="26"/>
      <c r="B11" s="562" t="s">
        <v>85</v>
      </c>
      <c r="C11" s="556"/>
      <c r="D11" s="557"/>
      <c r="E11" s="372">
        <v>0</v>
      </c>
      <c r="F11" s="372">
        <v>0</v>
      </c>
      <c r="G11" s="372">
        <f>+E11+F11</f>
        <v>0</v>
      </c>
      <c r="H11" s="372">
        <v>0</v>
      </c>
      <c r="I11" s="372">
        <v>0</v>
      </c>
      <c r="J11" s="372">
        <f>+I11-E11</f>
        <v>0</v>
      </c>
    </row>
    <row r="12" spans="1:10" ht="12" customHeight="1">
      <c r="A12" s="26"/>
      <c r="B12" s="562" t="s">
        <v>200</v>
      </c>
      <c r="C12" s="556"/>
      <c r="D12" s="557"/>
      <c r="E12" s="372">
        <v>0</v>
      </c>
      <c r="F12" s="372">
        <v>0</v>
      </c>
      <c r="G12" s="372">
        <f t="shared" ref="G12:G24" si="0">+E12+F12</f>
        <v>0</v>
      </c>
      <c r="H12" s="372">
        <v>0</v>
      </c>
      <c r="I12" s="372">
        <v>0</v>
      </c>
      <c r="J12" s="372">
        <f t="shared" ref="J12:J24" si="1">+I12-E12</f>
        <v>0</v>
      </c>
    </row>
    <row r="13" spans="1:10" ht="12" customHeight="1">
      <c r="A13" s="26"/>
      <c r="B13" s="562" t="s">
        <v>89</v>
      </c>
      <c r="C13" s="556"/>
      <c r="D13" s="557"/>
      <c r="E13" s="372">
        <v>0</v>
      </c>
      <c r="F13" s="372">
        <v>0</v>
      </c>
      <c r="G13" s="372">
        <f t="shared" si="0"/>
        <v>0</v>
      </c>
      <c r="H13" s="372">
        <v>0</v>
      </c>
      <c r="I13" s="372">
        <v>0</v>
      </c>
      <c r="J13" s="372">
        <f t="shared" si="1"/>
        <v>0</v>
      </c>
    </row>
    <row r="14" spans="1:10" ht="12" customHeight="1">
      <c r="A14" s="26"/>
      <c r="B14" s="562" t="s">
        <v>91</v>
      </c>
      <c r="C14" s="556"/>
      <c r="D14" s="557"/>
      <c r="E14" s="372">
        <v>0</v>
      </c>
      <c r="F14" s="372">
        <v>590145</v>
      </c>
      <c r="G14" s="372">
        <f t="shared" si="0"/>
        <v>590145</v>
      </c>
      <c r="H14" s="372">
        <f>G14</f>
        <v>590145</v>
      </c>
      <c r="I14" s="372">
        <f>H14</f>
        <v>590145</v>
      </c>
      <c r="J14" s="372">
        <f t="shared" si="1"/>
        <v>590145</v>
      </c>
    </row>
    <row r="15" spans="1:10" ht="12" customHeight="1">
      <c r="A15" s="26"/>
      <c r="B15" s="562" t="s">
        <v>221</v>
      </c>
      <c r="C15" s="556"/>
      <c r="D15" s="557"/>
      <c r="E15" s="372">
        <f>+E16+E17</f>
        <v>0</v>
      </c>
      <c r="F15" s="372">
        <f>+F16+F17</f>
        <v>0</v>
      </c>
      <c r="G15" s="372">
        <f>+G16+G17</f>
        <v>0</v>
      </c>
      <c r="H15" s="372">
        <f>+H16+H17</f>
        <v>0</v>
      </c>
      <c r="I15" s="372">
        <f>+I16+I17</f>
        <v>0</v>
      </c>
      <c r="J15" s="372">
        <f t="shared" si="1"/>
        <v>0</v>
      </c>
    </row>
    <row r="16" spans="1:10" ht="12" customHeight="1">
      <c r="A16" s="26"/>
      <c r="B16" s="32"/>
      <c r="C16" s="556" t="s">
        <v>222</v>
      </c>
      <c r="D16" s="557"/>
      <c r="E16" s="372">
        <v>0</v>
      </c>
      <c r="F16" s="372">
        <v>0</v>
      </c>
      <c r="G16" s="372">
        <f t="shared" si="0"/>
        <v>0</v>
      </c>
      <c r="H16" s="372">
        <v>0</v>
      </c>
      <c r="I16" s="372">
        <v>0</v>
      </c>
      <c r="J16" s="372">
        <f t="shared" si="1"/>
        <v>0</v>
      </c>
    </row>
    <row r="17" spans="1:10" ht="12" customHeight="1">
      <c r="A17" s="26"/>
      <c r="B17" s="32"/>
      <c r="C17" s="556" t="s">
        <v>223</v>
      </c>
      <c r="D17" s="557"/>
      <c r="E17" s="372">
        <v>0</v>
      </c>
      <c r="F17" s="372">
        <v>0</v>
      </c>
      <c r="G17" s="372">
        <f t="shared" si="0"/>
        <v>0</v>
      </c>
      <c r="H17" s="372">
        <v>0</v>
      </c>
      <c r="I17" s="372">
        <v>0</v>
      </c>
      <c r="J17" s="372">
        <f t="shared" si="1"/>
        <v>0</v>
      </c>
    </row>
    <row r="18" spans="1:10" ht="12" customHeight="1">
      <c r="A18" s="26"/>
      <c r="B18" s="562" t="s">
        <v>224</v>
      </c>
      <c r="C18" s="556"/>
      <c r="D18" s="557"/>
      <c r="E18" s="372">
        <f>+E19+E20</f>
        <v>0</v>
      </c>
      <c r="F18" s="372">
        <f>+F19+F20</f>
        <v>0</v>
      </c>
      <c r="G18" s="372">
        <f t="shared" si="0"/>
        <v>0</v>
      </c>
      <c r="H18" s="372">
        <f>+H19+H20</f>
        <v>0</v>
      </c>
      <c r="I18" s="372">
        <f>+I19+I20</f>
        <v>0</v>
      </c>
      <c r="J18" s="372">
        <f t="shared" si="1"/>
        <v>0</v>
      </c>
    </row>
    <row r="19" spans="1:10" ht="12" customHeight="1">
      <c r="A19" s="26"/>
      <c r="B19" s="32"/>
      <c r="C19" s="556" t="s">
        <v>222</v>
      </c>
      <c r="D19" s="557"/>
      <c r="E19" s="372">
        <v>0</v>
      </c>
      <c r="F19" s="372">
        <v>0</v>
      </c>
      <c r="G19" s="372">
        <f t="shared" si="0"/>
        <v>0</v>
      </c>
      <c r="H19" s="372">
        <v>0</v>
      </c>
      <c r="I19" s="372">
        <v>0</v>
      </c>
      <c r="J19" s="372">
        <f t="shared" si="1"/>
        <v>0</v>
      </c>
    </row>
    <row r="20" spans="1:10" ht="12" customHeight="1">
      <c r="A20" s="26"/>
      <c r="B20" s="32"/>
      <c r="C20" s="556" t="s">
        <v>223</v>
      </c>
      <c r="D20" s="557"/>
      <c r="E20" s="372">
        <v>0</v>
      </c>
      <c r="F20" s="372">
        <v>0</v>
      </c>
      <c r="G20" s="372">
        <f t="shared" si="0"/>
        <v>0</v>
      </c>
      <c r="H20" s="372">
        <v>0</v>
      </c>
      <c r="I20" s="372">
        <v>0</v>
      </c>
      <c r="J20" s="372">
        <f t="shared" si="1"/>
        <v>0</v>
      </c>
    </row>
    <row r="21" spans="1:10" ht="12" customHeight="1">
      <c r="A21" s="26"/>
      <c r="B21" s="562" t="s">
        <v>225</v>
      </c>
      <c r="C21" s="556"/>
      <c r="D21" s="557"/>
      <c r="E21" s="372">
        <v>0</v>
      </c>
      <c r="F21" s="372">
        <v>0</v>
      </c>
      <c r="G21" s="372">
        <f t="shared" si="0"/>
        <v>0</v>
      </c>
      <c r="H21" s="372">
        <v>0</v>
      </c>
      <c r="I21" s="372">
        <v>0</v>
      </c>
      <c r="J21" s="372">
        <f t="shared" si="1"/>
        <v>0</v>
      </c>
    </row>
    <row r="22" spans="1:10" ht="12" customHeight="1">
      <c r="A22" s="26"/>
      <c r="B22" s="562" t="s">
        <v>102</v>
      </c>
      <c r="C22" s="556"/>
      <c r="D22" s="557"/>
      <c r="E22" s="372">
        <v>0</v>
      </c>
      <c r="F22" s="372">
        <v>0</v>
      </c>
      <c r="G22" s="372">
        <v>0</v>
      </c>
      <c r="H22" s="372">
        <f>G22</f>
        <v>0</v>
      </c>
      <c r="I22" s="372">
        <f>G22</f>
        <v>0</v>
      </c>
      <c r="J22" s="372">
        <f t="shared" si="1"/>
        <v>0</v>
      </c>
    </row>
    <row r="23" spans="1:10" ht="12" customHeight="1">
      <c r="A23" s="33"/>
      <c r="B23" s="562" t="s">
        <v>226</v>
      </c>
      <c r="C23" s="556"/>
      <c r="D23" s="557"/>
      <c r="E23" s="372">
        <v>0</v>
      </c>
      <c r="F23" s="372">
        <v>0</v>
      </c>
      <c r="G23" s="372">
        <f t="shared" si="0"/>
        <v>0</v>
      </c>
      <c r="H23" s="372">
        <v>0</v>
      </c>
      <c r="I23" s="372">
        <v>0</v>
      </c>
      <c r="J23" s="372">
        <f t="shared" si="1"/>
        <v>0</v>
      </c>
    </row>
    <row r="24" spans="1:10" ht="12" customHeight="1">
      <c r="A24" s="26"/>
      <c r="B24" s="562" t="s">
        <v>227</v>
      </c>
      <c r="C24" s="556"/>
      <c r="D24" s="557"/>
      <c r="E24" s="372">
        <v>0</v>
      </c>
      <c r="F24" s="372">
        <v>0</v>
      </c>
      <c r="G24" s="372">
        <f t="shared" si="0"/>
        <v>0</v>
      </c>
      <c r="H24" s="372">
        <v>0</v>
      </c>
      <c r="I24" s="372">
        <v>0</v>
      </c>
      <c r="J24" s="372">
        <f t="shared" si="1"/>
        <v>0</v>
      </c>
    </row>
    <row r="25" spans="1:10" ht="12" customHeight="1">
      <c r="A25" s="26"/>
      <c r="B25" s="34"/>
      <c r="C25" s="35"/>
      <c r="D25" s="36"/>
      <c r="E25" s="373"/>
      <c r="F25" s="374"/>
      <c r="G25" s="374"/>
      <c r="H25" s="374"/>
      <c r="I25" s="374"/>
      <c r="J25" s="374"/>
    </row>
    <row r="26" spans="1:10" ht="12" customHeight="1">
      <c r="A26" s="23"/>
      <c r="B26" s="37"/>
      <c r="C26" s="38"/>
      <c r="D26" s="39" t="s">
        <v>228</v>
      </c>
      <c r="E26" s="372">
        <f>SUM(E11+E12+E13+E14+E15+E18+E21+E22+E23+E24)</f>
        <v>0</v>
      </c>
      <c r="F26" s="372">
        <f>SUM(F11+F12+F13+F14+F15+F18+F21+F22+F23+F24)</f>
        <v>590145</v>
      </c>
      <c r="G26" s="372">
        <f>SUM(G11+G12+G13+G14+G15+G18+G21+G22+G23+G24)</f>
        <v>590145</v>
      </c>
      <c r="H26" s="372">
        <f>SUM(H11+H12+H13+H14+H15+H18+H21+H22+H23+H24)</f>
        <v>590145</v>
      </c>
      <c r="I26" s="372">
        <f>SUM(I11+I12+I13+I14+I15+I18+I21+I22+I23+I24)</f>
        <v>590145</v>
      </c>
      <c r="J26" s="563">
        <f>SUM(J11:J24)</f>
        <v>590145</v>
      </c>
    </row>
    <row r="27" spans="1:10" ht="12" customHeight="1">
      <c r="A27" s="26"/>
      <c r="B27" s="40"/>
      <c r="C27" s="40"/>
      <c r="D27" s="40"/>
      <c r="E27" s="375"/>
      <c r="F27" s="375"/>
      <c r="G27" s="375"/>
      <c r="H27" s="560" t="s">
        <v>409</v>
      </c>
      <c r="I27" s="561"/>
      <c r="J27" s="564"/>
    </row>
    <row r="28" spans="1:10" ht="12" customHeight="1">
      <c r="A28" s="23"/>
      <c r="B28" s="23"/>
      <c r="C28" s="23"/>
      <c r="D28" s="23"/>
      <c r="E28" s="24"/>
      <c r="F28" s="24"/>
      <c r="G28" s="24"/>
      <c r="H28" s="24"/>
      <c r="I28" s="24"/>
      <c r="J28" s="24"/>
    </row>
    <row r="29" spans="1:10" ht="12" customHeight="1">
      <c r="A29" s="23"/>
      <c r="B29" s="565" t="s">
        <v>229</v>
      </c>
      <c r="C29" s="565"/>
      <c r="D29" s="565"/>
      <c r="E29" s="566" t="s">
        <v>209</v>
      </c>
      <c r="F29" s="566"/>
      <c r="G29" s="566"/>
      <c r="H29" s="566"/>
      <c r="I29" s="566"/>
      <c r="J29" s="565" t="s">
        <v>210</v>
      </c>
    </row>
    <row r="30" spans="1:10" ht="22.5">
      <c r="A30" s="23"/>
      <c r="B30" s="565"/>
      <c r="C30" s="565"/>
      <c r="D30" s="565"/>
      <c r="E30" s="102" t="s">
        <v>211</v>
      </c>
      <c r="F30" s="49" t="s">
        <v>212</v>
      </c>
      <c r="G30" s="102" t="s">
        <v>213</v>
      </c>
      <c r="H30" s="102" t="s">
        <v>214</v>
      </c>
      <c r="I30" s="102" t="s">
        <v>215</v>
      </c>
      <c r="J30" s="565"/>
    </row>
    <row r="31" spans="1:10" ht="12" customHeight="1">
      <c r="A31" s="23"/>
      <c r="B31" s="565"/>
      <c r="C31" s="565"/>
      <c r="D31" s="565"/>
      <c r="E31" s="102" t="s">
        <v>216</v>
      </c>
      <c r="F31" s="102" t="s">
        <v>217</v>
      </c>
      <c r="G31" s="102" t="s">
        <v>218</v>
      </c>
      <c r="H31" s="102" t="s">
        <v>219</v>
      </c>
      <c r="I31" s="102" t="s">
        <v>220</v>
      </c>
      <c r="J31" s="102" t="s">
        <v>234</v>
      </c>
    </row>
    <row r="32" spans="1:10" ht="12" customHeight="1">
      <c r="A32" s="26"/>
      <c r="B32" s="27"/>
      <c r="C32" s="28"/>
      <c r="D32" s="29"/>
      <c r="E32" s="31"/>
      <c r="F32" s="31"/>
      <c r="G32" s="31"/>
      <c r="H32" s="31"/>
      <c r="I32" s="31"/>
      <c r="J32" s="31"/>
    </row>
    <row r="33" spans="1:10" ht="12" customHeight="1">
      <c r="A33" s="26"/>
      <c r="B33" s="41" t="s">
        <v>230</v>
      </c>
      <c r="C33" s="42"/>
      <c r="D33" s="50"/>
      <c r="E33" s="376">
        <f>+E34+E35+E36+E37+E40+E43+E44</f>
        <v>17702023</v>
      </c>
      <c r="F33" s="376">
        <f t="shared" ref="F33:J33" si="2">+F34+F35+F36+F37+F40+F43+F44</f>
        <v>6858803</v>
      </c>
      <c r="G33" s="376">
        <f t="shared" si="2"/>
        <v>24560826</v>
      </c>
      <c r="H33" s="376">
        <f t="shared" si="2"/>
        <v>24560826</v>
      </c>
      <c r="I33" s="376">
        <f t="shared" si="2"/>
        <v>24560826</v>
      </c>
      <c r="J33" s="376">
        <f t="shared" si="2"/>
        <v>6858803</v>
      </c>
    </row>
    <row r="34" spans="1:10" ht="12" customHeight="1">
      <c r="A34" s="26"/>
      <c r="B34" s="32"/>
      <c r="C34" s="556" t="s">
        <v>85</v>
      </c>
      <c r="D34" s="557"/>
      <c r="E34" s="372">
        <v>0</v>
      </c>
      <c r="F34" s="372">
        <v>0</v>
      </c>
      <c r="G34" s="372">
        <f>+E34+F34</f>
        <v>0</v>
      </c>
      <c r="H34" s="372">
        <v>0</v>
      </c>
      <c r="I34" s="372">
        <v>0</v>
      </c>
      <c r="J34" s="372">
        <f>+I34-E34</f>
        <v>0</v>
      </c>
    </row>
    <row r="35" spans="1:10" ht="12" customHeight="1">
      <c r="A35" s="26"/>
      <c r="B35" s="32"/>
      <c r="C35" s="556" t="s">
        <v>89</v>
      </c>
      <c r="D35" s="557"/>
      <c r="E35" s="372">
        <v>0</v>
      </c>
      <c r="F35" s="372">
        <v>0</v>
      </c>
      <c r="G35" s="372">
        <f t="shared" ref="G35:G49" si="3">+E35+F35</f>
        <v>0</v>
      </c>
      <c r="H35" s="372">
        <v>0</v>
      </c>
      <c r="I35" s="372">
        <v>0</v>
      </c>
      <c r="J35" s="372">
        <f t="shared" ref="J35:J52" si="4">+I35-E35</f>
        <v>0</v>
      </c>
    </row>
    <row r="36" spans="1:10" ht="12" customHeight="1">
      <c r="A36" s="26"/>
      <c r="B36" s="32"/>
      <c r="C36" s="556" t="s">
        <v>91</v>
      </c>
      <c r="D36" s="557"/>
      <c r="E36" s="372">
        <v>0</v>
      </c>
      <c r="F36" s="372">
        <v>0</v>
      </c>
      <c r="G36" s="372">
        <f t="shared" si="3"/>
        <v>0</v>
      </c>
      <c r="H36" s="372">
        <v>0</v>
      </c>
      <c r="I36" s="372">
        <v>0</v>
      </c>
      <c r="J36" s="372">
        <f t="shared" si="4"/>
        <v>0</v>
      </c>
    </row>
    <row r="37" spans="1:10" ht="12" customHeight="1">
      <c r="A37" s="26"/>
      <c r="B37" s="32"/>
      <c r="C37" s="556" t="s">
        <v>221</v>
      </c>
      <c r="D37" s="557"/>
      <c r="E37" s="372">
        <f>+E38+E39</f>
        <v>0</v>
      </c>
      <c r="F37" s="372">
        <f>+F38+F39</f>
        <v>0</v>
      </c>
      <c r="G37" s="372">
        <f t="shared" si="3"/>
        <v>0</v>
      </c>
      <c r="H37" s="372">
        <f>+H38+H39</f>
        <v>0</v>
      </c>
      <c r="I37" s="372">
        <f>+I38+I39</f>
        <v>0</v>
      </c>
      <c r="J37" s="372">
        <f t="shared" si="4"/>
        <v>0</v>
      </c>
    </row>
    <row r="38" spans="1:10" ht="12" customHeight="1">
      <c r="A38" s="26"/>
      <c r="B38" s="32"/>
      <c r="C38" s="51"/>
      <c r="D38" s="43" t="s">
        <v>222</v>
      </c>
      <c r="E38" s="372">
        <v>0</v>
      </c>
      <c r="F38" s="372">
        <v>0</v>
      </c>
      <c r="G38" s="372">
        <f t="shared" si="3"/>
        <v>0</v>
      </c>
      <c r="H38" s="372">
        <v>0</v>
      </c>
      <c r="I38" s="372">
        <v>0</v>
      </c>
      <c r="J38" s="372">
        <f t="shared" si="4"/>
        <v>0</v>
      </c>
    </row>
    <row r="39" spans="1:10" ht="12" customHeight="1">
      <c r="A39" s="26"/>
      <c r="B39" s="32"/>
      <c r="C39" s="51"/>
      <c r="D39" s="43" t="s">
        <v>223</v>
      </c>
      <c r="E39" s="372">
        <v>0</v>
      </c>
      <c r="F39" s="372">
        <v>0</v>
      </c>
      <c r="G39" s="372">
        <f t="shared" si="3"/>
        <v>0</v>
      </c>
      <c r="H39" s="372">
        <v>0</v>
      </c>
      <c r="I39" s="372">
        <v>0</v>
      </c>
      <c r="J39" s="372">
        <f t="shared" si="4"/>
        <v>0</v>
      </c>
    </row>
    <row r="40" spans="1:10" ht="12" customHeight="1">
      <c r="A40" s="26"/>
      <c r="B40" s="32"/>
      <c r="C40" s="556" t="s">
        <v>224</v>
      </c>
      <c r="D40" s="557"/>
      <c r="E40" s="372">
        <f>+E41+E42</f>
        <v>0</v>
      </c>
      <c r="F40" s="372">
        <f>+F41+F42</f>
        <v>0</v>
      </c>
      <c r="G40" s="372">
        <f>+G41+G42</f>
        <v>0</v>
      </c>
      <c r="H40" s="372">
        <f>+H41+H42</f>
        <v>0</v>
      </c>
      <c r="I40" s="372">
        <f>+I41+I42</f>
        <v>0</v>
      </c>
      <c r="J40" s="372">
        <f t="shared" si="4"/>
        <v>0</v>
      </c>
    </row>
    <row r="41" spans="1:10" ht="12" customHeight="1">
      <c r="A41" s="26"/>
      <c r="B41" s="32"/>
      <c r="C41" s="51"/>
      <c r="D41" s="43" t="s">
        <v>222</v>
      </c>
      <c r="E41" s="372">
        <v>0</v>
      </c>
      <c r="F41" s="372">
        <v>0</v>
      </c>
      <c r="G41" s="372">
        <f t="shared" si="3"/>
        <v>0</v>
      </c>
      <c r="H41" s="372">
        <v>0</v>
      </c>
      <c r="I41" s="372">
        <v>0</v>
      </c>
      <c r="J41" s="372">
        <f t="shared" si="4"/>
        <v>0</v>
      </c>
    </row>
    <row r="42" spans="1:10" ht="12" customHeight="1">
      <c r="A42" s="26"/>
      <c r="B42" s="32"/>
      <c r="C42" s="51"/>
      <c r="D42" s="43" t="s">
        <v>223</v>
      </c>
      <c r="E42" s="372">
        <v>0</v>
      </c>
      <c r="F42" s="372">
        <v>0</v>
      </c>
      <c r="G42" s="372">
        <f t="shared" si="3"/>
        <v>0</v>
      </c>
      <c r="H42" s="372">
        <v>0</v>
      </c>
      <c r="I42" s="372">
        <v>0</v>
      </c>
      <c r="J42" s="372">
        <f t="shared" si="4"/>
        <v>0</v>
      </c>
    </row>
    <row r="43" spans="1:10" ht="12" customHeight="1">
      <c r="A43" s="26"/>
      <c r="B43" s="32"/>
      <c r="C43" s="556" t="s">
        <v>102</v>
      </c>
      <c r="D43" s="557"/>
      <c r="E43" s="372">
        <v>17702023</v>
      </c>
      <c r="F43" s="372">
        <v>4357626</v>
      </c>
      <c r="G43" s="372">
        <f t="shared" si="3"/>
        <v>22059649</v>
      </c>
      <c r="H43" s="372">
        <f>G43</f>
        <v>22059649</v>
      </c>
      <c r="I43" s="372">
        <f>H43</f>
        <v>22059649</v>
      </c>
      <c r="J43" s="372">
        <f t="shared" si="4"/>
        <v>4357626</v>
      </c>
    </row>
    <row r="44" spans="1:10" ht="12" customHeight="1">
      <c r="A44" s="26"/>
      <c r="B44" s="32"/>
      <c r="C44" s="556" t="s">
        <v>226</v>
      </c>
      <c r="D44" s="557"/>
      <c r="E44" s="372">
        <v>0</v>
      </c>
      <c r="F44" s="372">
        <v>2501177</v>
      </c>
      <c r="G44" s="372">
        <f t="shared" si="3"/>
        <v>2501177</v>
      </c>
      <c r="H44" s="372">
        <f>G44</f>
        <v>2501177</v>
      </c>
      <c r="I44" s="372">
        <f>H44</f>
        <v>2501177</v>
      </c>
      <c r="J44" s="372">
        <f t="shared" si="4"/>
        <v>2501177</v>
      </c>
    </row>
    <row r="45" spans="1:10" ht="12" customHeight="1">
      <c r="A45" s="26"/>
      <c r="B45" s="32"/>
      <c r="C45" s="51"/>
      <c r="D45" s="43"/>
      <c r="E45" s="372"/>
      <c r="F45" s="372"/>
      <c r="G45" s="377"/>
      <c r="H45" s="372"/>
      <c r="I45" s="372"/>
      <c r="J45" s="377"/>
    </row>
    <row r="46" spans="1:10" ht="12" customHeight="1">
      <c r="A46" s="26"/>
      <c r="B46" s="41" t="s">
        <v>231</v>
      </c>
      <c r="C46" s="42"/>
      <c r="D46" s="43"/>
      <c r="E46" s="376">
        <f>+E47+E48+E49</f>
        <v>0</v>
      </c>
      <c r="F46" s="376">
        <f>+F47+F48+F49</f>
        <v>0</v>
      </c>
      <c r="G46" s="376">
        <f>+G47+G48+G49</f>
        <v>0</v>
      </c>
      <c r="H46" s="376">
        <f>+H47+H48+H49</f>
        <v>0</v>
      </c>
      <c r="I46" s="376">
        <f>+I47+I48+I49</f>
        <v>0</v>
      </c>
      <c r="J46" s="376">
        <f t="shared" si="4"/>
        <v>0</v>
      </c>
    </row>
    <row r="47" spans="1:10" ht="12" customHeight="1">
      <c r="A47" s="26"/>
      <c r="B47" s="41"/>
      <c r="C47" s="556" t="s">
        <v>200</v>
      </c>
      <c r="D47" s="557"/>
      <c r="E47" s="372">
        <v>0</v>
      </c>
      <c r="F47" s="372">
        <v>0</v>
      </c>
      <c r="G47" s="372">
        <f t="shared" si="3"/>
        <v>0</v>
      </c>
      <c r="H47" s="372">
        <v>0</v>
      </c>
      <c r="I47" s="372">
        <v>0</v>
      </c>
      <c r="J47" s="372">
        <f t="shared" si="4"/>
        <v>0</v>
      </c>
    </row>
    <row r="48" spans="1:10" ht="12" customHeight="1">
      <c r="A48" s="26"/>
      <c r="B48" s="32"/>
      <c r="C48" s="556" t="s">
        <v>225</v>
      </c>
      <c r="D48" s="557"/>
      <c r="E48" s="372">
        <v>0</v>
      </c>
      <c r="F48" s="372">
        <v>0</v>
      </c>
      <c r="G48" s="372">
        <f t="shared" si="3"/>
        <v>0</v>
      </c>
      <c r="H48" s="372">
        <v>0</v>
      </c>
      <c r="I48" s="372">
        <v>0</v>
      </c>
      <c r="J48" s="372">
        <f t="shared" si="4"/>
        <v>0</v>
      </c>
    </row>
    <row r="49" spans="1:11" ht="12" customHeight="1">
      <c r="A49" s="26"/>
      <c r="B49" s="32"/>
      <c r="C49" s="556" t="s">
        <v>226</v>
      </c>
      <c r="D49" s="557"/>
      <c r="E49" s="372">
        <v>0</v>
      </c>
      <c r="F49" s="372">
        <v>0</v>
      </c>
      <c r="G49" s="372">
        <f t="shared" si="3"/>
        <v>0</v>
      </c>
      <c r="H49" s="372">
        <v>0</v>
      </c>
      <c r="I49" s="372">
        <v>0</v>
      </c>
      <c r="J49" s="372">
        <f t="shared" si="4"/>
        <v>0</v>
      </c>
    </row>
    <row r="50" spans="1:11" s="46" customFormat="1" ht="12" customHeight="1">
      <c r="A50" s="23"/>
      <c r="B50" s="44"/>
      <c r="C50" s="52"/>
      <c r="D50" s="53"/>
      <c r="E50" s="378"/>
      <c r="F50" s="378"/>
      <c r="G50" s="378"/>
      <c r="H50" s="378"/>
      <c r="I50" s="378"/>
      <c r="J50" s="378"/>
      <c r="K50" s="45"/>
    </row>
    <row r="51" spans="1:11" ht="12" customHeight="1">
      <c r="A51" s="26"/>
      <c r="B51" s="41" t="s">
        <v>232</v>
      </c>
      <c r="C51" s="47"/>
      <c r="D51" s="43"/>
      <c r="E51" s="376">
        <f>+E52</f>
        <v>0</v>
      </c>
      <c r="F51" s="376">
        <f>+F52</f>
        <v>0</v>
      </c>
      <c r="G51" s="376">
        <f>+G52</f>
        <v>0</v>
      </c>
      <c r="H51" s="376">
        <f>+H52</f>
        <v>0</v>
      </c>
      <c r="I51" s="376">
        <f>+I52</f>
        <v>0</v>
      </c>
      <c r="J51" s="376">
        <f t="shared" si="4"/>
        <v>0</v>
      </c>
    </row>
    <row r="52" spans="1:11" ht="12" customHeight="1">
      <c r="A52" s="26"/>
      <c r="B52" s="32"/>
      <c r="C52" s="556" t="s">
        <v>227</v>
      </c>
      <c r="D52" s="557"/>
      <c r="E52" s="372">
        <v>0</v>
      </c>
      <c r="F52" s="372">
        <v>0</v>
      </c>
      <c r="G52" s="372">
        <f t="shared" ref="G52" si="5">+E52+F52</f>
        <v>0</v>
      </c>
      <c r="H52" s="372">
        <v>0</v>
      </c>
      <c r="I52" s="372">
        <v>0</v>
      </c>
      <c r="J52" s="372">
        <f t="shared" si="4"/>
        <v>0</v>
      </c>
    </row>
    <row r="53" spans="1:11" ht="12" customHeight="1">
      <c r="A53" s="26"/>
      <c r="B53" s="34"/>
      <c r="C53" s="35"/>
      <c r="D53" s="36"/>
      <c r="E53" s="374"/>
      <c r="F53" s="374"/>
      <c r="G53" s="374"/>
      <c r="H53" s="374"/>
      <c r="I53" s="374"/>
      <c r="J53" s="374"/>
    </row>
    <row r="54" spans="1:11" ht="12" customHeight="1">
      <c r="A54" s="23"/>
      <c r="B54" s="37"/>
      <c r="C54" s="38"/>
      <c r="D54" s="48" t="s">
        <v>228</v>
      </c>
      <c r="E54" s="372">
        <f>+E34+E35+E36+E37+E40+E43+E44+E46+E51</f>
        <v>17702023</v>
      </c>
      <c r="F54" s="372">
        <f t="shared" ref="F54:I54" si="6">+F34+F35+F36+F37+F40+F43+F44+F46+F51</f>
        <v>6858803</v>
      </c>
      <c r="G54" s="372">
        <f t="shared" si="6"/>
        <v>24560826</v>
      </c>
      <c r="H54" s="372">
        <f t="shared" si="6"/>
        <v>24560826</v>
      </c>
      <c r="I54" s="372">
        <f t="shared" si="6"/>
        <v>24560826</v>
      </c>
      <c r="J54" s="558">
        <f>+J33+J46+J51</f>
        <v>6858803</v>
      </c>
    </row>
    <row r="55" spans="1:11">
      <c r="A55" s="26"/>
      <c r="B55" s="40"/>
      <c r="C55" s="40"/>
      <c r="D55" s="40"/>
      <c r="E55" s="375"/>
      <c r="F55" s="375"/>
      <c r="G55" s="375"/>
      <c r="H55" s="560" t="s">
        <v>409</v>
      </c>
      <c r="I55" s="561"/>
      <c r="J55" s="559"/>
    </row>
    <row r="56" spans="1:11">
      <c r="A56" s="26"/>
      <c r="B56" s="555"/>
      <c r="C56" s="555"/>
      <c r="D56" s="555"/>
      <c r="E56" s="555"/>
      <c r="F56" s="555"/>
      <c r="G56" s="555"/>
      <c r="H56" s="555"/>
      <c r="I56" s="555"/>
      <c r="J56" s="555"/>
    </row>
    <row r="57" spans="1:11">
      <c r="B57" s="21" t="s">
        <v>233</v>
      </c>
      <c r="C57" s="21"/>
      <c r="D57" s="21"/>
      <c r="E57" s="21"/>
      <c r="F57" s="21"/>
      <c r="G57" s="21"/>
      <c r="H57" s="21"/>
      <c r="I57" s="21"/>
      <c r="J57" s="21"/>
    </row>
    <row r="58" spans="1:11">
      <c r="B58" s="21"/>
      <c r="C58" s="21"/>
      <c r="D58" s="21"/>
      <c r="E58" s="21"/>
      <c r="F58" s="21"/>
      <c r="G58" s="21"/>
      <c r="H58" s="21"/>
      <c r="I58" s="21"/>
      <c r="J58" s="21"/>
    </row>
    <row r="59" spans="1:11">
      <c r="B59" s="21"/>
      <c r="C59" s="21"/>
      <c r="D59" s="21"/>
      <c r="E59" s="21"/>
      <c r="F59" s="21"/>
      <c r="G59" s="21"/>
      <c r="H59" s="21"/>
      <c r="I59" s="21"/>
      <c r="J59" s="21"/>
    </row>
    <row r="60" spans="1:11">
      <c r="I60" s="379"/>
    </row>
    <row r="61" spans="1:11">
      <c r="G61" s="379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63" orientation="landscape" r:id="rId1"/>
  <ignoredErrors>
    <ignoredError sqref="E9:F9 H9:I9 E31:F31 H31:I31" numberStoredAsText="1"/>
    <ignoredError sqref="G15 G18 G40 G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15" sqref="A15"/>
    </sheetView>
  </sheetViews>
  <sheetFormatPr baseColWidth="10" defaultRowHeight="15"/>
  <cols>
    <col min="1" max="1" width="2.28515625" style="54" customWidth="1"/>
    <col min="2" max="2" width="3.28515625" style="22" customWidth="1"/>
    <col min="3" max="3" width="52.5703125" style="22" customWidth="1"/>
    <col min="4" max="9" width="12.7109375" style="22" customWidth="1"/>
    <col min="10" max="10" width="2.7109375" style="54" customWidth="1"/>
  </cols>
  <sheetData>
    <row r="1" spans="2:9" s="54" customFormat="1">
      <c r="B1" s="21"/>
      <c r="C1" s="21"/>
      <c r="D1" s="21"/>
      <c r="E1" s="21"/>
      <c r="F1" s="21"/>
      <c r="G1" s="21"/>
      <c r="H1" s="21"/>
      <c r="I1" s="21"/>
    </row>
    <row r="2" spans="2:9">
      <c r="B2" s="567" t="s">
        <v>191</v>
      </c>
      <c r="C2" s="568"/>
      <c r="D2" s="568"/>
      <c r="E2" s="568"/>
      <c r="F2" s="568"/>
      <c r="G2" s="568"/>
      <c r="H2" s="568"/>
      <c r="I2" s="569"/>
    </row>
    <row r="3" spans="2:9">
      <c r="B3" s="570" t="s">
        <v>410</v>
      </c>
      <c r="C3" s="571"/>
      <c r="D3" s="571"/>
      <c r="E3" s="571"/>
      <c r="F3" s="571"/>
      <c r="G3" s="571"/>
      <c r="H3" s="571"/>
      <c r="I3" s="572"/>
    </row>
    <row r="4" spans="2:9">
      <c r="B4" s="570" t="s">
        <v>235</v>
      </c>
      <c r="C4" s="571"/>
      <c r="D4" s="571"/>
      <c r="E4" s="571"/>
      <c r="F4" s="571"/>
      <c r="G4" s="571"/>
      <c r="H4" s="571"/>
      <c r="I4" s="572"/>
    </row>
    <row r="5" spans="2:9">
      <c r="B5" s="570" t="s">
        <v>236</v>
      </c>
      <c r="C5" s="571"/>
      <c r="D5" s="571"/>
      <c r="E5" s="571"/>
      <c r="F5" s="571"/>
      <c r="G5" s="571"/>
      <c r="H5" s="571"/>
      <c r="I5" s="572"/>
    </row>
    <row r="6" spans="2:9">
      <c r="B6" s="573" t="s">
        <v>207</v>
      </c>
      <c r="C6" s="574"/>
      <c r="D6" s="574"/>
      <c r="E6" s="574"/>
      <c r="F6" s="574"/>
      <c r="G6" s="574"/>
      <c r="H6" s="574"/>
      <c r="I6" s="575"/>
    </row>
    <row r="7" spans="2:9" s="54" customFormat="1">
      <c r="B7" s="21"/>
      <c r="C7" s="21"/>
      <c r="D7" s="21"/>
      <c r="E7" s="21"/>
      <c r="F7" s="21"/>
      <c r="G7" s="21"/>
      <c r="H7" s="21"/>
      <c r="I7" s="21"/>
    </row>
    <row r="8" spans="2:9">
      <c r="B8" s="576" t="s">
        <v>76</v>
      </c>
      <c r="C8" s="576"/>
      <c r="D8" s="577" t="s">
        <v>237</v>
      </c>
      <c r="E8" s="577"/>
      <c r="F8" s="577"/>
      <c r="G8" s="577"/>
      <c r="H8" s="577"/>
      <c r="I8" s="577" t="s">
        <v>238</v>
      </c>
    </row>
    <row r="9" spans="2:9" ht="22.5">
      <c r="B9" s="576"/>
      <c r="C9" s="576"/>
      <c r="D9" s="55" t="s">
        <v>239</v>
      </c>
      <c r="E9" s="55" t="s">
        <v>240</v>
      </c>
      <c r="F9" s="55" t="s">
        <v>213</v>
      </c>
      <c r="G9" s="55" t="s">
        <v>214</v>
      </c>
      <c r="H9" s="55" t="s">
        <v>241</v>
      </c>
      <c r="I9" s="577"/>
    </row>
    <row r="10" spans="2:9">
      <c r="B10" s="576"/>
      <c r="C10" s="576"/>
      <c r="D10" s="55">
        <v>1</v>
      </c>
      <c r="E10" s="55">
        <v>2</v>
      </c>
      <c r="F10" s="55" t="s">
        <v>242</v>
      </c>
      <c r="G10" s="55">
        <v>4</v>
      </c>
      <c r="H10" s="55">
        <v>5</v>
      </c>
      <c r="I10" s="55" t="s">
        <v>243</v>
      </c>
    </row>
    <row r="11" spans="2:9">
      <c r="B11" s="56"/>
      <c r="C11" s="57"/>
      <c r="D11" s="58"/>
      <c r="E11" s="58"/>
      <c r="F11" s="58"/>
      <c r="G11" s="58"/>
      <c r="H11" s="58"/>
      <c r="I11" s="58"/>
    </row>
    <row r="12" spans="2:9">
      <c r="B12" s="59"/>
      <c r="C12" s="60" t="s">
        <v>417</v>
      </c>
      <c r="D12" s="380">
        <f>EAI!E43</f>
        <v>17702023</v>
      </c>
      <c r="E12" s="380">
        <v>7821414</v>
      </c>
      <c r="F12" s="380">
        <f>+D12+E12</f>
        <v>25523437</v>
      </c>
      <c r="G12" s="380">
        <v>25523437</v>
      </c>
      <c r="H12" s="380">
        <v>24439622</v>
      </c>
      <c r="I12" s="380">
        <f>+F12-G12</f>
        <v>0</v>
      </c>
    </row>
    <row r="13" spans="2:9">
      <c r="B13" s="59"/>
      <c r="C13" s="60"/>
      <c r="D13" s="380"/>
      <c r="E13" s="380"/>
      <c r="F13" s="380">
        <f t="shared" ref="F13:F20" si="0">+D13+E13</f>
        <v>0</v>
      </c>
      <c r="G13" s="380"/>
      <c r="H13" s="380"/>
      <c r="I13" s="380">
        <f t="shared" ref="I13:I20" si="1">+F13-G13</f>
        <v>0</v>
      </c>
    </row>
    <row r="14" spans="2:9">
      <c r="B14" s="59"/>
      <c r="C14" s="60"/>
      <c r="D14" s="380"/>
      <c r="E14" s="380"/>
      <c r="F14" s="380">
        <f t="shared" si="0"/>
        <v>0</v>
      </c>
      <c r="G14" s="380"/>
      <c r="H14" s="380"/>
      <c r="I14" s="380">
        <f t="shared" si="1"/>
        <v>0</v>
      </c>
    </row>
    <row r="15" spans="2:9">
      <c r="B15" s="59"/>
      <c r="C15" s="60"/>
      <c r="D15" s="380"/>
      <c r="E15" s="380"/>
      <c r="F15" s="380">
        <f t="shared" si="0"/>
        <v>0</v>
      </c>
      <c r="G15" s="380"/>
      <c r="H15" s="380"/>
      <c r="I15" s="380">
        <f t="shared" si="1"/>
        <v>0</v>
      </c>
    </row>
    <row r="16" spans="2:9">
      <c r="B16" s="59"/>
      <c r="C16" s="60"/>
      <c r="D16" s="380"/>
      <c r="E16" s="380"/>
      <c r="F16" s="380">
        <f t="shared" si="0"/>
        <v>0</v>
      </c>
      <c r="G16" s="380"/>
      <c r="H16" s="380"/>
      <c r="I16" s="380">
        <f t="shared" si="1"/>
        <v>0</v>
      </c>
    </row>
    <row r="17" spans="1:10">
      <c r="B17" s="59"/>
      <c r="C17" s="60"/>
      <c r="D17" s="380"/>
      <c r="E17" s="380"/>
      <c r="F17" s="380">
        <f t="shared" si="0"/>
        <v>0</v>
      </c>
      <c r="G17" s="380"/>
      <c r="H17" s="380"/>
      <c r="I17" s="380">
        <f t="shared" si="1"/>
        <v>0</v>
      </c>
    </row>
    <row r="18" spans="1:10">
      <c r="B18" s="59"/>
      <c r="C18" s="60"/>
      <c r="D18" s="380"/>
      <c r="E18" s="380"/>
      <c r="F18" s="380">
        <f t="shared" si="0"/>
        <v>0</v>
      </c>
      <c r="G18" s="380"/>
      <c r="H18" s="380"/>
      <c r="I18" s="380">
        <f t="shared" si="1"/>
        <v>0</v>
      </c>
    </row>
    <row r="19" spans="1:10">
      <c r="B19" s="59"/>
      <c r="C19" s="60"/>
      <c r="D19" s="380"/>
      <c r="E19" s="380"/>
      <c r="F19" s="380">
        <f t="shared" si="0"/>
        <v>0</v>
      </c>
      <c r="G19" s="380"/>
      <c r="H19" s="380"/>
      <c r="I19" s="380">
        <f t="shared" si="1"/>
        <v>0</v>
      </c>
    </row>
    <row r="20" spans="1:10">
      <c r="B20" s="59"/>
      <c r="C20" s="60"/>
      <c r="D20" s="380"/>
      <c r="E20" s="380"/>
      <c r="F20" s="380">
        <f t="shared" si="0"/>
        <v>0</v>
      </c>
      <c r="G20" s="380"/>
      <c r="H20" s="380"/>
      <c r="I20" s="380">
        <f t="shared" si="1"/>
        <v>0</v>
      </c>
    </row>
    <row r="21" spans="1:10">
      <c r="B21" s="61"/>
      <c r="C21" s="62"/>
      <c r="D21" s="381"/>
      <c r="E21" s="381"/>
      <c r="F21" s="381"/>
      <c r="G21" s="381"/>
      <c r="H21" s="381"/>
      <c r="I21" s="381"/>
    </row>
    <row r="22" spans="1:10" s="66" customFormat="1">
      <c r="A22" s="63"/>
      <c r="B22" s="64"/>
      <c r="C22" s="65" t="s">
        <v>244</v>
      </c>
      <c r="D22" s="382">
        <f>SUM(D12:D20)</f>
        <v>17702023</v>
      </c>
      <c r="E22" s="382">
        <f t="shared" ref="E22:I22" si="2">SUM(E12:E20)</f>
        <v>7821414</v>
      </c>
      <c r="F22" s="382">
        <f t="shared" si="2"/>
        <v>25523437</v>
      </c>
      <c r="G22" s="382">
        <f t="shared" si="2"/>
        <v>25523437</v>
      </c>
      <c r="H22" s="382">
        <f t="shared" si="2"/>
        <v>24439622</v>
      </c>
      <c r="I22" s="382">
        <f t="shared" si="2"/>
        <v>0</v>
      </c>
      <c r="J22" s="63"/>
    </row>
    <row r="23" spans="1:10">
      <c r="B23" s="21"/>
      <c r="C23" s="21"/>
      <c r="D23" s="21"/>
      <c r="E23" s="21"/>
      <c r="F23" s="21"/>
      <c r="G23" s="21"/>
      <c r="H23" s="21"/>
      <c r="I23" s="21"/>
    </row>
    <row r="24" spans="1:10">
      <c r="B24" s="21"/>
      <c r="C24" s="21"/>
      <c r="D24" s="21"/>
      <c r="E24" s="21"/>
      <c r="F24" s="21"/>
      <c r="G24" s="21"/>
      <c r="H24" s="21"/>
      <c r="I24" s="21"/>
    </row>
    <row r="25" spans="1:10">
      <c r="B25" s="21"/>
      <c r="C25" s="21"/>
      <c r="D25" s="21"/>
      <c r="E25" s="21"/>
      <c r="F25" s="21"/>
      <c r="G25" s="21"/>
      <c r="H25" s="21"/>
      <c r="I25" s="2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opLeftCell="A72" workbookViewId="0">
      <selection activeCell="I85" sqref="I85"/>
    </sheetView>
  </sheetViews>
  <sheetFormatPr baseColWidth="10" defaultRowHeight="15"/>
  <cols>
    <col min="1" max="1" width="2.42578125" style="54" customWidth="1"/>
    <col min="2" max="2" width="4.5703125" style="22" customWidth="1"/>
    <col min="3" max="3" width="57.28515625" style="22" customWidth="1"/>
    <col min="4" max="9" width="12.7109375" style="22" customWidth="1"/>
    <col min="10" max="10" width="3.7109375" style="54" customWidth="1"/>
  </cols>
  <sheetData>
    <row r="1" spans="2:9" ht="15" customHeight="1"/>
    <row r="2" spans="2:9">
      <c r="B2" s="567" t="s">
        <v>191</v>
      </c>
      <c r="C2" s="568"/>
      <c r="D2" s="568"/>
      <c r="E2" s="568"/>
      <c r="F2" s="568"/>
      <c r="G2" s="568"/>
      <c r="H2" s="568"/>
      <c r="I2" s="569"/>
    </row>
    <row r="3" spans="2:9">
      <c r="B3" s="570" t="s">
        <v>410</v>
      </c>
      <c r="C3" s="571"/>
      <c r="D3" s="571"/>
      <c r="E3" s="571"/>
      <c r="F3" s="571"/>
      <c r="G3" s="571"/>
      <c r="H3" s="571"/>
      <c r="I3" s="572"/>
    </row>
    <row r="4" spans="2:9">
      <c r="B4" s="570" t="s">
        <v>235</v>
      </c>
      <c r="C4" s="571"/>
      <c r="D4" s="571"/>
      <c r="E4" s="571"/>
      <c r="F4" s="571"/>
      <c r="G4" s="571"/>
      <c r="H4" s="571"/>
      <c r="I4" s="572"/>
    </row>
    <row r="5" spans="2:9">
      <c r="B5" s="570" t="s">
        <v>275</v>
      </c>
      <c r="C5" s="571"/>
      <c r="D5" s="571"/>
      <c r="E5" s="571"/>
      <c r="F5" s="571"/>
      <c r="G5" s="571"/>
      <c r="H5" s="571"/>
      <c r="I5" s="572"/>
    </row>
    <row r="6" spans="2:9">
      <c r="B6" s="573" t="s">
        <v>207</v>
      </c>
      <c r="C6" s="574"/>
      <c r="D6" s="574"/>
      <c r="E6" s="574"/>
      <c r="F6" s="574"/>
      <c r="G6" s="574"/>
      <c r="H6" s="574"/>
      <c r="I6" s="575"/>
    </row>
    <row r="7" spans="2:9" s="54" customFormat="1" ht="6.75" customHeight="1">
      <c r="B7" s="21"/>
      <c r="C7" s="21"/>
      <c r="D7" s="21"/>
      <c r="E7" s="21"/>
      <c r="F7" s="21"/>
      <c r="G7" s="21"/>
      <c r="H7" s="21"/>
      <c r="I7" s="21"/>
    </row>
    <row r="8" spans="2:9">
      <c r="B8" s="576" t="s">
        <v>76</v>
      </c>
      <c r="C8" s="576"/>
      <c r="D8" s="577" t="s">
        <v>237</v>
      </c>
      <c r="E8" s="577"/>
      <c r="F8" s="577"/>
      <c r="G8" s="577"/>
      <c r="H8" s="577"/>
      <c r="I8" s="577" t="s">
        <v>238</v>
      </c>
    </row>
    <row r="9" spans="2:9" ht="22.5">
      <c r="B9" s="576"/>
      <c r="C9" s="576"/>
      <c r="D9" s="55" t="s">
        <v>239</v>
      </c>
      <c r="E9" s="55" t="s">
        <v>240</v>
      </c>
      <c r="F9" s="55" t="s">
        <v>213</v>
      </c>
      <c r="G9" s="55" t="s">
        <v>214</v>
      </c>
      <c r="H9" s="55" t="s">
        <v>241</v>
      </c>
      <c r="I9" s="577"/>
    </row>
    <row r="10" spans="2:9" ht="11.25" customHeight="1">
      <c r="B10" s="576"/>
      <c r="C10" s="576"/>
      <c r="D10" s="55">
        <v>1</v>
      </c>
      <c r="E10" s="55">
        <v>2</v>
      </c>
      <c r="F10" s="55" t="s">
        <v>242</v>
      </c>
      <c r="G10" s="55">
        <v>4</v>
      </c>
      <c r="H10" s="55">
        <v>5</v>
      </c>
      <c r="I10" s="55" t="s">
        <v>243</v>
      </c>
    </row>
    <row r="11" spans="2:9">
      <c r="B11" s="578" t="s">
        <v>180</v>
      </c>
      <c r="C11" s="579"/>
      <c r="D11" s="393">
        <f>SUM(D12:D18)</f>
        <v>10415399.41</v>
      </c>
      <c r="E11" s="393">
        <f>SUM(E12:E18)</f>
        <v>820532</v>
      </c>
      <c r="F11" s="393">
        <f>+D11+E11</f>
        <v>11235931.41</v>
      </c>
      <c r="G11" s="393">
        <f t="shared" ref="G11:H11" si="0">SUM(G12:G18)</f>
        <v>11235931.41</v>
      </c>
      <c r="H11" s="393">
        <f t="shared" si="0"/>
        <v>11235931.41</v>
      </c>
      <c r="I11" s="393">
        <f>+F11-G11</f>
        <v>0</v>
      </c>
    </row>
    <row r="12" spans="2:9">
      <c r="B12" s="77"/>
      <c r="C12" s="78" t="s">
        <v>250</v>
      </c>
      <c r="D12" s="453">
        <v>5854064</v>
      </c>
      <c r="E12" s="383">
        <v>-411760</v>
      </c>
      <c r="F12" s="383">
        <f t="shared" ref="F12:F75" si="1">+D12+E12</f>
        <v>5442304</v>
      </c>
      <c r="G12" s="383">
        <f>F12</f>
        <v>5442304</v>
      </c>
      <c r="H12" s="383">
        <f>G12</f>
        <v>5442304</v>
      </c>
      <c r="I12" s="383">
        <f t="shared" ref="I12:I75" si="2">+F12-G12</f>
        <v>0</v>
      </c>
    </row>
    <row r="13" spans="2:9">
      <c r="B13" s="77"/>
      <c r="C13" s="78" t="s">
        <v>251</v>
      </c>
      <c r="D13" s="453">
        <v>2567311.41</v>
      </c>
      <c r="E13" s="383">
        <v>1007578</v>
      </c>
      <c r="F13" s="383">
        <f t="shared" si="1"/>
        <v>3574889.41</v>
      </c>
      <c r="G13" s="383">
        <f t="shared" ref="G13:H18" si="3">F13</f>
        <v>3574889.41</v>
      </c>
      <c r="H13" s="383">
        <f t="shared" si="3"/>
        <v>3574889.41</v>
      </c>
      <c r="I13" s="383">
        <f t="shared" si="2"/>
        <v>0</v>
      </c>
    </row>
    <row r="14" spans="2:9">
      <c r="B14" s="77"/>
      <c r="C14" s="78" t="s">
        <v>252</v>
      </c>
      <c r="D14" s="453">
        <v>1202472</v>
      </c>
      <c r="E14" s="383">
        <v>-1188207</v>
      </c>
      <c r="F14" s="383">
        <f t="shared" si="1"/>
        <v>14265</v>
      </c>
      <c r="G14" s="383">
        <f t="shared" si="3"/>
        <v>14265</v>
      </c>
      <c r="H14" s="383">
        <f t="shared" si="3"/>
        <v>14265</v>
      </c>
      <c r="I14" s="383">
        <f t="shared" si="2"/>
        <v>0</v>
      </c>
    </row>
    <row r="15" spans="2:9">
      <c r="B15" s="77"/>
      <c r="C15" s="78" t="s">
        <v>253</v>
      </c>
      <c r="D15" s="453">
        <v>232000</v>
      </c>
      <c r="E15" s="383">
        <v>276607</v>
      </c>
      <c r="F15" s="383">
        <f t="shared" si="1"/>
        <v>508607</v>
      </c>
      <c r="G15" s="383">
        <f t="shared" si="3"/>
        <v>508607</v>
      </c>
      <c r="H15" s="383">
        <f t="shared" si="3"/>
        <v>508607</v>
      </c>
      <c r="I15" s="383">
        <f t="shared" si="2"/>
        <v>0</v>
      </c>
    </row>
    <row r="16" spans="2:9">
      <c r="B16" s="77"/>
      <c r="C16" s="78" t="s">
        <v>254</v>
      </c>
      <c r="D16" s="453">
        <v>336380</v>
      </c>
      <c r="E16" s="383">
        <v>888138</v>
      </c>
      <c r="F16" s="383">
        <f t="shared" si="1"/>
        <v>1224518</v>
      </c>
      <c r="G16" s="383">
        <f t="shared" si="3"/>
        <v>1224518</v>
      </c>
      <c r="H16" s="383">
        <f t="shared" si="3"/>
        <v>1224518</v>
      </c>
      <c r="I16" s="383">
        <f t="shared" si="2"/>
        <v>0</v>
      </c>
    </row>
    <row r="17" spans="2:9">
      <c r="B17" s="77"/>
      <c r="C17" s="78" t="s">
        <v>255</v>
      </c>
      <c r="D17" s="453">
        <v>0</v>
      </c>
      <c r="E17" s="383">
        <v>0</v>
      </c>
      <c r="F17" s="383">
        <f t="shared" si="1"/>
        <v>0</v>
      </c>
      <c r="G17" s="383">
        <f t="shared" si="3"/>
        <v>0</v>
      </c>
      <c r="H17" s="383">
        <f t="shared" si="3"/>
        <v>0</v>
      </c>
      <c r="I17" s="383">
        <f t="shared" si="2"/>
        <v>0</v>
      </c>
    </row>
    <row r="18" spans="2:9">
      <c r="B18" s="77"/>
      <c r="C18" s="78" t="s">
        <v>256</v>
      </c>
      <c r="D18" s="453">
        <v>223172</v>
      </c>
      <c r="E18" s="383">
        <v>248176</v>
      </c>
      <c r="F18" s="383">
        <f t="shared" si="1"/>
        <v>471348</v>
      </c>
      <c r="G18" s="383">
        <f t="shared" si="3"/>
        <v>471348</v>
      </c>
      <c r="H18" s="383">
        <f t="shared" si="3"/>
        <v>471348</v>
      </c>
      <c r="I18" s="383">
        <f t="shared" si="2"/>
        <v>0</v>
      </c>
    </row>
    <row r="19" spans="2:9">
      <c r="B19" s="578" t="s">
        <v>88</v>
      </c>
      <c r="C19" s="579"/>
      <c r="D19" s="393">
        <f>SUM(D20:D28)</f>
        <v>2040284</v>
      </c>
      <c r="E19" s="393">
        <f>SUM(E20:E28)</f>
        <v>1569273</v>
      </c>
      <c r="F19" s="393">
        <f t="shared" si="1"/>
        <v>3609557</v>
      </c>
      <c r="G19" s="393">
        <f t="shared" ref="G19:H19" si="4">SUM(G20:G28)</f>
        <v>3609557</v>
      </c>
      <c r="H19" s="393">
        <f t="shared" si="4"/>
        <v>3109557</v>
      </c>
      <c r="I19" s="393">
        <f t="shared" si="2"/>
        <v>0</v>
      </c>
    </row>
    <row r="20" spans="2:9">
      <c r="B20" s="77"/>
      <c r="C20" s="78" t="s">
        <v>257</v>
      </c>
      <c r="D20" s="453">
        <v>183284</v>
      </c>
      <c r="E20" s="383">
        <v>398754</v>
      </c>
      <c r="F20" s="383">
        <f t="shared" si="1"/>
        <v>582038</v>
      </c>
      <c r="G20" s="383">
        <f>F20</f>
        <v>582038</v>
      </c>
      <c r="H20" s="383">
        <f>G20</f>
        <v>582038</v>
      </c>
      <c r="I20" s="383">
        <f t="shared" si="2"/>
        <v>0</v>
      </c>
    </row>
    <row r="21" spans="2:9">
      <c r="B21" s="77"/>
      <c r="C21" s="78" t="s">
        <v>258</v>
      </c>
      <c r="D21" s="453">
        <v>705000</v>
      </c>
      <c r="E21" s="383">
        <v>398993</v>
      </c>
      <c r="F21" s="383">
        <f t="shared" si="1"/>
        <v>1103993</v>
      </c>
      <c r="G21" s="383">
        <f t="shared" ref="G21:H38" si="5">F21</f>
        <v>1103993</v>
      </c>
      <c r="H21" s="383">
        <f t="shared" si="5"/>
        <v>1103993</v>
      </c>
      <c r="I21" s="383">
        <f t="shared" si="2"/>
        <v>0</v>
      </c>
    </row>
    <row r="22" spans="2:9">
      <c r="B22" s="77"/>
      <c r="C22" s="78" t="s">
        <v>259</v>
      </c>
      <c r="D22" s="453">
        <v>0</v>
      </c>
      <c r="E22" s="383">
        <v>0</v>
      </c>
      <c r="F22" s="383">
        <f t="shared" si="1"/>
        <v>0</v>
      </c>
      <c r="G22" s="383">
        <f t="shared" si="5"/>
        <v>0</v>
      </c>
      <c r="H22" s="383">
        <f t="shared" si="5"/>
        <v>0</v>
      </c>
      <c r="I22" s="383">
        <f t="shared" si="2"/>
        <v>0</v>
      </c>
    </row>
    <row r="23" spans="2:9">
      <c r="B23" s="77"/>
      <c r="C23" s="78" t="s">
        <v>260</v>
      </c>
      <c r="D23" s="453">
        <v>0</v>
      </c>
      <c r="E23" s="383">
        <v>0</v>
      </c>
      <c r="F23" s="383">
        <f t="shared" si="1"/>
        <v>0</v>
      </c>
      <c r="G23" s="383">
        <f t="shared" si="5"/>
        <v>0</v>
      </c>
      <c r="H23" s="383">
        <f t="shared" si="5"/>
        <v>0</v>
      </c>
      <c r="I23" s="383">
        <f t="shared" si="2"/>
        <v>0</v>
      </c>
    </row>
    <row r="24" spans="2:9">
      <c r="B24" s="77"/>
      <c r="C24" s="78" t="s">
        <v>261</v>
      </c>
      <c r="D24" s="453">
        <v>60000</v>
      </c>
      <c r="E24" s="383">
        <v>107422</v>
      </c>
      <c r="F24" s="383">
        <f t="shared" si="1"/>
        <v>167422</v>
      </c>
      <c r="G24" s="383">
        <f t="shared" si="5"/>
        <v>167422</v>
      </c>
      <c r="H24" s="383">
        <f t="shared" si="5"/>
        <v>167422</v>
      </c>
      <c r="I24" s="383">
        <f t="shared" si="2"/>
        <v>0</v>
      </c>
    </row>
    <row r="25" spans="2:9">
      <c r="B25" s="77"/>
      <c r="C25" s="78" t="s">
        <v>262</v>
      </c>
      <c r="D25" s="453">
        <v>130000</v>
      </c>
      <c r="E25" s="383">
        <v>23061</v>
      </c>
      <c r="F25" s="383">
        <f t="shared" si="1"/>
        <v>153061</v>
      </c>
      <c r="G25" s="383">
        <f t="shared" si="5"/>
        <v>153061</v>
      </c>
      <c r="H25" s="383">
        <f t="shared" si="5"/>
        <v>153061</v>
      </c>
      <c r="I25" s="383">
        <f t="shared" si="2"/>
        <v>0</v>
      </c>
    </row>
    <row r="26" spans="2:9">
      <c r="B26" s="77"/>
      <c r="C26" s="78" t="s">
        <v>263</v>
      </c>
      <c r="D26" s="453">
        <v>959000</v>
      </c>
      <c r="E26" s="383">
        <v>622081</v>
      </c>
      <c r="F26" s="383">
        <f t="shared" si="1"/>
        <v>1581081</v>
      </c>
      <c r="G26" s="383">
        <f t="shared" si="5"/>
        <v>1581081</v>
      </c>
      <c r="H26" s="383">
        <v>1081081</v>
      </c>
      <c r="I26" s="383">
        <f t="shared" si="2"/>
        <v>0</v>
      </c>
    </row>
    <row r="27" spans="2:9">
      <c r="B27" s="77"/>
      <c r="C27" s="78" t="s">
        <v>264</v>
      </c>
      <c r="D27" s="453">
        <v>0</v>
      </c>
      <c r="E27" s="383"/>
      <c r="F27" s="383">
        <f t="shared" si="1"/>
        <v>0</v>
      </c>
      <c r="G27" s="383">
        <f t="shared" si="5"/>
        <v>0</v>
      </c>
      <c r="H27" s="383">
        <f t="shared" si="5"/>
        <v>0</v>
      </c>
      <c r="I27" s="383">
        <f t="shared" si="2"/>
        <v>0</v>
      </c>
    </row>
    <row r="28" spans="2:9">
      <c r="B28" s="77"/>
      <c r="C28" s="78" t="s">
        <v>265</v>
      </c>
      <c r="D28" s="453">
        <v>3000</v>
      </c>
      <c r="E28" s="383">
        <v>18962</v>
      </c>
      <c r="F28" s="383">
        <f t="shared" si="1"/>
        <v>21962</v>
      </c>
      <c r="G28" s="383">
        <f t="shared" si="5"/>
        <v>21962</v>
      </c>
      <c r="H28" s="383">
        <f t="shared" si="5"/>
        <v>21962</v>
      </c>
      <c r="I28" s="383">
        <f t="shared" si="2"/>
        <v>0</v>
      </c>
    </row>
    <row r="29" spans="2:9">
      <c r="B29" s="578" t="s">
        <v>90</v>
      </c>
      <c r="C29" s="579"/>
      <c r="D29" s="393">
        <f>SUM(D30:D38)</f>
        <v>2676960</v>
      </c>
      <c r="E29" s="393">
        <f>SUM(E30:E38)</f>
        <v>4711117</v>
      </c>
      <c r="F29" s="393">
        <f t="shared" si="1"/>
        <v>7388077</v>
      </c>
      <c r="G29" s="393">
        <f>SUM(G30:G38)</f>
        <v>7388077</v>
      </c>
      <c r="H29" s="393">
        <f>SUM(H30:H38)</f>
        <v>6804262</v>
      </c>
      <c r="I29" s="393">
        <f t="shared" si="2"/>
        <v>0</v>
      </c>
    </row>
    <row r="30" spans="2:9">
      <c r="B30" s="77"/>
      <c r="C30" s="78" t="s">
        <v>266</v>
      </c>
      <c r="D30" s="453">
        <v>380000</v>
      </c>
      <c r="E30" s="383">
        <v>37086</v>
      </c>
      <c r="F30" s="383">
        <f t="shared" si="1"/>
        <v>417086</v>
      </c>
      <c r="G30" s="383">
        <f t="shared" si="5"/>
        <v>417086</v>
      </c>
      <c r="H30" s="383">
        <f>G30</f>
        <v>417086</v>
      </c>
      <c r="I30" s="383">
        <f t="shared" si="2"/>
        <v>0</v>
      </c>
    </row>
    <row r="31" spans="2:9">
      <c r="B31" s="77"/>
      <c r="C31" s="78" t="s">
        <v>267</v>
      </c>
      <c r="D31" s="453">
        <v>924620</v>
      </c>
      <c r="E31" s="383">
        <v>468414</v>
      </c>
      <c r="F31" s="383">
        <f t="shared" si="1"/>
        <v>1393034</v>
      </c>
      <c r="G31" s="383">
        <f t="shared" si="5"/>
        <v>1393034</v>
      </c>
      <c r="H31" s="383">
        <v>1273554</v>
      </c>
      <c r="I31" s="383">
        <f t="shared" si="2"/>
        <v>0</v>
      </c>
    </row>
    <row r="32" spans="2:9">
      <c r="B32" s="77"/>
      <c r="C32" s="78" t="s">
        <v>268</v>
      </c>
      <c r="D32" s="453">
        <v>6000</v>
      </c>
      <c r="E32" s="383">
        <v>1060012</v>
      </c>
      <c r="F32" s="383">
        <f t="shared" si="1"/>
        <v>1066012</v>
      </c>
      <c r="G32" s="383">
        <f t="shared" si="5"/>
        <v>1066012</v>
      </c>
      <c r="H32" s="383">
        <v>631223</v>
      </c>
      <c r="I32" s="383">
        <f t="shared" si="2"/>
        <v>0</v>
      </c>
    </row>
    <row r="33" spans="2:9">
      <c r="B33" s="77"/>
      <c r="C33" s="78" t="s">
        <v>269</v>
      </c>
      <c r="D33" s="453">
        <v>10500</v>
      </c>
      <c r="E33" s="383">
        <v>24936</v>
      </c>
      <c r="F33" s="383">
        <f t="shared" si="1"/>
        <v>35436</v>
      </c>
      <c r="G33" s="383">
        <f t="shared" si="5"/>
        <v>35436</v>
      </c>
      <c r="H33" s="383">
        <f>G33</f>
        <v>35436</v>
      </c>
      <c r="I33" s="383">
        <f t="shared" si="2"/>
        <v>0</v>
      </c>
    </row>
    <row r="34" spans="2:9">
      <c r="B34" s="77"/>
      <c r="C34" s="78" t="s">
        <v>270</v>
      </c>
      <c r="D34" s="453">
        <v>241000</v>
      </c>
      <c r="E34" s="383">
        <v>42462</v>
      </c>
      <c r="F34" s="383">
        <f t="shared" si="1"/>
        <v>283462</v>
      </c>
      <c r="G34" s="383">
        <f t="shared" si="5"/>
        <v>283462</v>
      </c>
      <c r="H34" s="383">
        <f>G34</f>
        <v>283462</v>
      </c>
      <c r="I34" s="383">
        <f t="shared" si="2"/>
        <v>0</v>
      </c>
    </row>
    <row r="35" spans="2:9">
      <c r="B35" s="77"/>
      <c r="C35" s="78" t="s">
        <v>271</v>
      </c>
      <c r="D35" s="453">
        <v>20000</v>
      </c>
      <c r="E35" s="383">
        <v>423015</v>
      </c>
      <c r="F35" s="383">
        <f t="shared" si="1"/>
        <v>443015</v>
      </c>
      <c r="G35" s="383">
        <f t="shared" si="5"/>
        <v>443015</v>
      </c>
      <c r="H35" s="383">
        <v>414749</v>
      </c>
      <c r="I35" s="383">
        <f t="shared" si="2"/>
        <v>0</v>
      </c>
    </row>
    <row r="36" spans="2:9">
      <c r="B36" s="77"/>
      <c r="C36" s="78" t="s">
        <v>272</v>
      </c>
      <c r="D36" s="453">
        <v>50000</v>
      </c>
      <c r="E36" s="383">
        <v>613331</v>
      </c>
      <c r="F36" s="383">
        <f t="shared" si="1"/>
        <v>663331</v>
      </c>
      <c r="G36" s="383">
        <f t="shared" si="5"/>
        <v>663331</v>
      </c>
      <c r="H36" s="383">
        <f>G36</f>
        <v>663331</v>
      </c>
      <c r="I36" s="383">
        <f t="shared" si="2"/>
        <v>0</v>
      </c>
    </row>
    <row r="37" spans="2:9">
      <c r="B37" s="77"/>
      <c r="C37" s="78" t="s">
        <v>273</v>
      </c>
      <c r="D37" s="453">
        <v>844000</v>
      </c>
      <c r="E37" s="383">
        <v>1843887</v>
      </c>
      <c r="F37" s="383">
        <f t="shared" si="1"/>
        <v>2687887</v>
      </c>
      <c r="G37" s="383">
        <f t="shared" si="5"/>
        <v>2687887</v>
      </c>
      <c r="H37" s="383">
        <f>G37</f>
        <v>2687887</v>
      </c>
      <c r="I37" s="383">
        <f t="shared" si="2"/>
        <v>0</v>
      </c>
    </row>
    <row r="38" spans="2:9">
      <c r="B38" s="77"/>
      <c r="C38" s="78" t="s">
        <v>274</v>
      </c>
      <c r="D38" s="453">
        <v>200840</v>
      </c>
      <c r="E38" s="383">
        <v>197974</v>
      </c>
      <c r="F38" s="383">
        <f t="shared" si="1"/>
        <v>398814</v>
      </c>
      <c r="G38" s="383">
        <f t="shared" si="5"/>
        <v>398814</v>
      </c>
      <c r="H38" s="383">
        <v>397534</v>
      </c>
      <c r="I38" s="383">
        <f t="shared" si="2"/>
        <v>0</v>
      </c>
    </row>
    <row r="39" spans="2:9">
      <c r="B39" s="578" t="s">
        <v>226</v>
      </c>
      <c r="C39" s="579"/>
      <c r="D39" s="393">
        <f>SUM(D40:D48)</f>
        <v>2319380</v>
      </c>
      <c r="E39" s="393">
        <f>SUM(E40:E48)</f>
        <v>542632</v>
      </c>
      <c r="F39" s="393">
        <f t="shared" si="1"/>
        <v>2862012</v>
      </c>
      <c r="G39" s="393">
        <f t="shared" ref="G39:H39" si="6">SUM(G40:G48)</f>
        <v>2862012</v>
      </c>
      <c r="H39" s="393">
        <f t="shared" si="6"/>
        <v>2862012</v>
      </c>
      <c r="I39" s="393">
        <f t="shared" si="2"/>
        <v>0</v>
      </c>
    </row>
    <row r="40" spans="2:9">
      <c r="B40" s="77"/>
      <c r="C40" s="78" t="s">
        <v>94</v>
      </c>
      <c r="D40" s="453">
        <v>0</v>
      </c>
      <c r="E40" s="383"/>
      <c r="F40" s="383">
        <f t="shared" si="1"/>
        <v>0</v>
      </c>
      <c r="G40" s="383">
        <f>F40</f>
        <v>0</v>
      </c>
      <c r="H40" s="383">
        <v>0</v>
      </c>
      <c r="I40" s="383">
        <f t="shared" si="2"/>
        <v>0</v>
      </c>
    </row>
    <row r="41" spans="2:9">
      <c r="B41" s="77"/>
      <c r="C41" s="78" t="s">
        <v>96</v>
      </c>
      <c r="D41" s="453">
        <v>0</v>
      </c>
      <c r="E41" s="383"/>
      <c r="F41" s="383">
        <f t="shared" si="1"/>
        <v>0</v>
      </c>
      <c r="G41" s="383">
        <f t="shared" ref="G41:G48" si="7">F41</f>
        <v>0</v>
      </c>
      <c r="H41" s="383">
        <v>0</v>
      </c>
      <c r="I41" s="383">
        <f t="shared" si="2"/>
        <v>0</v>
      </c>
    </row>
    <row r="42" spans="2:9">
      <c r="B42" s="77"/>
      <c r="C42" s="78" t="s">
        <v>98</v>
      </c>
      <c r="D42" s="453">
        <v>0</v>
      </c>
      <c r="E42" s="383"/>
      <c r="F42" s="383">
        <f t="shared" si="1"/>
        <v>0</v>
      </c>
      <c r="G42" s="383">
        <f t="shared" si="7"/>
        <v>0</v>
      </c>
      <c r="H42" s="383">
        <v>0</v>
      </c>
      <c r="I42" s="383">
        <f t="shared" si="2"/>
        <v>0</v>
      </c>
    </row>
    <row r="43" spans="2:9">
      <c r="B43" s="77"/>
      <c r="C43" s="78" t="s">
        <v>99</v>
      </c>
      <c r="D43" s="453">
        <v>2319380</v>
      </c>
      <c r="E43" s="383">
        <v>542632</v>
      </c>
      <c r="F43" s="383">
        <f t="shared" si="1"/>
        <v>2862012</v>
      </c>
      <c r="G43" s="383">
        <f t="shared" si="7"/>
        <v>2862012</v>
      </c>
      <c r="H43" s="383">
        <f>G43</f>
        <v>2862012</v>
      </c>
      <c r="I43" s="383">
        <f t="shared" si="2"/>
        <v>0</v>
      </c>
    </row>
    <row r="44" spans="2:9">
      <c r="B44" s="77"/>
      <c r="C44" s="78" t="s">
        <v>101</v>
      </c>
      <c r="D44" s="453">
        <v>0</v>
      </c>
      <c r="E44" s="383"/>
      <c r="F44" s="383">
        <f t="shared" si="1"/>
        <v>0</v>
      </c>
      <c r="G44" s="383">
        <f t="shared" si="7"/>
        <v>0</v>
      </c>
      <c r="H44" s="383">
        <v>0</v>
      </c>
      <c r="I44" s="383">
        <f t="shared" si="2"/>
        <v>0</v>
      </c>
    </row>
    <row r="45" spans="2:9">
      <c r="B45" s="77"/>
      <c r="C45" s="78" t="s">
        <v>276</v>
      </c>
      <c r="D45" s="453">
        <v>0</v>
      </c>
      <c r="E45" s="383"/>
      <c r="F45" s="383">
        <f t="shared" si="1"/>
        <v>0</v>
      </c>
      <c r="G45" s="383">
        <f t="shared" si="7"/>
        <v>0</v>
      </c>
      <c r="H45" s="383">
        <v>0</v>
      </c>
      <c r="I45" s="383">
        <f t="shared" si="2"/>
        <v>0</v>
      </c>
    </row>
    <row r="46" spans="2:9">
      <c r="B46" s="77"/>
      <c r="C46" s="78" t="s">
        <v>104</v>
      </c>
      <c r="D46" s="453">
        <v>0</v>
      </c>
      <c r="E46" s="383"/>
      <c r="F46" s="383">
        <f t="shared" si="1"/>
        <v>0</v>
      </c>
      <c r="G46" s="383">
        <f t="shared" si="7"/>
        <v>0</v>
      </c>
      <c r="H46" s="383">
        <v>0</v>
      </c>
      <c r="I46" s="383">
        <f t="shared" si="2"/>
        <v>0</v>
      </c>
    </row>
    <row r="47" spans="2:9">
      <c r="B47" s="77"/>
      <c r="C47" s="78" t="s">
        <v>105</v>
      </c>
      <c r="D47" s="453">
        <v>0</v>
      </c>
      <c r="E47" s="383"/>
      <c r="F47" s="383">
        <f t="shared" si="1"/>
        <v>0</v>
      </c>
      <c r="G47" s="383">
        <f t="shared" si="7"/>
        <v>0</v>
      </c>
      <c r="H47" s="383">
        <v>0</v>
      </c>
      <c r="I47" s="383">
        <f t="shared" si="2"/>
        <v>0</v>
      </c>
    </row>
    <row r="48" spans="2:9">
      <c r="B48" s="77"/>
      <c r="C48" s="78" t="s">
        <v>107</v>
      </c>
      <c r="D48" s="453">
        <v>0</v>
      </c>
      <c r="E48" s="383"/>
      <c r="F48" s="383">
        <f t="shared" si="1"/>
        <v>0</v>
      </c>
      <c r="G48" s="383">
        <f t="shared" si="7"/>
        <v>0</v>
      </c>
      <c r="H48" s="383">
        <v>0</v>
      </c>
      <c r="I48" s="383">
        <f t="shared" si="2"/>
        <v>0</v>
      </c>
    </row>
    <row r="49" spans="2:9">
      <c r="B49" s="578" t="s">
        <v>277</v>
      </c>
      <c r="C49" s="579"/>
      <c r="D49" s="393">
        <f>SUM(D50:D58)</f>
        <v>250000</v>
      </c>
      <c r="E49" s="393">
        <f>SUM(E50:E58)</f>
        <v>177860</v>
      </c>
      <c r="F49" s="393">
        <f t="shared" si="1"/>
        <v>427860</v>
      </c>
      <c r="G49" s="393">
        <f t="shared" ref="G49:H49" si="8">SUM(G50:G58)</f>
        <v>427860</v>
      </c>
      <c r="H49" s="393">
        <f t="shared" si="8"/>
        <v>427860</v>
      </c>
      <c r="I49" s="393">
        <f t="shared" si="2"/>
        <v>0</v>
      </c>
    </row>
    <row r="50" spans="2:9">
      <c r="B50" s="77"/>
      <c r="C50" s="78" t="s">
        <v>278</v>
      </c>
      <c r="D50" s="453">
        <v>0</v>
      </c>
      <c r="E50" s="383">
        <v>292931</v>
      </c>
      <c r="F50" s="383">
        <f t="shared" si="1"/>
        <v>292931</v>
      </c>
      <c r="G50" s="383">
        <f>F50</f>
        <v>292931</v>
      </c>
      <c r="H50" s="383">
        <f>G50</f>
        <v>292931</v>
      </c>
      <c r="I50" s="383">
        <f t="shared" si="2"/>
        <v>0</v>
      </c>
    </row>
    <row r="51" spans="2:9">
      <c r="B51" s="77"/>
      <c r="C51" s="78" t="s">
        <v>279</v>
      </c>
      <c r="D51" s="453">
        <v>0</v>
      </c>
      <c r="E51" s="383">
        <v>134929</v>
      </c>
      <c r="F51" s="383">
        <f t="shared" si="1"/>
        <v>134929</v>
      </c>
      <c r="G51" s="383">
        <f t="shared" ref="G51:G58" si="9">F51</f>
        <v>134929</v>
      </c>
      <c r="H51" s="383">
        <f>G51</f>
        <v>134929</v>
      </c>
      <c r="I51" s="383">
        <f t="shared" si="2"/>
        <v>0</v>
      </c>
    </row>
    <row r="52" spans="2:9">
      <c r="B52" s="77"/>
      <c r="C52" s="78" t="s">
        <v>280</v>
      </c>
      <c r="D52" s="453">
        <v>0</v>
      </c>
      <c r="E52" s="383"/>
      <c r="F52" s="383">
        <f t="shared" si="1"/>
        <v>0</v>
      </c>
      <c r="G52" s="383">
        <f t="shared" si="9"/>
        <v>0</v>
      </c>
      <c r="H52" s="383">
        <v>0</v>
      </c>
      <c r="I52" s="383">
        <f t="shared" si="2"/>
        <v>0</v>
      </c>
    </row>
    <row r="53" spans="2:9">
      <c r="B53" s="77"/>
      <c r="C53" s="78" t="s">
        <v>281</v>
      </c>
      <c r="D53" s="453">
        <v>250000</v>
      </c>
      <c r="E53" s="383">
        <v>-250000</v>
      </c>
      <c r="F53" s="383">
        <v>0</v>
      </c>
      <c r="G53" s="383">
        <f t="shared" si="9"/>
        <v>0</v>
      </c>
      <c r="H53" s="383">
        <v>0</v>
      </c>
      <c r="I53" s="383">
        <f t="shared" si="2"/>
        <v>0</v>
      </c>
    </row>
    <row r="54" spans="2:9">
      <c r="B54" s="77"/>
      <c r="C54" s="78" t="s">
        <v>282</v>
      </c>
      <c r="D54" s="453">
        <v>0</v>
      </c>
      <c r="E54" s="383"/>
      <c r="F54" s="383">
        <f t="shared" si="1"/>
        <v>0</v>
      </c>
      <c r="G54" s="383">
        <f t="shared" si="9"/>
        <v>0</v>
      </c>
      <c r="H54" s="383">
        <v>0</v>
      </c>
      <c r="I54" s="383">
        <f t="shared" si="2"/>
        <v>0</v>
      </c>
    </row>
    <row r="55" spans="2:9">
      <c r="B55" s="77"/>
      <c r="C55" s="78" t="s">
        <v>283</v>
      </c>
      <c r="D55" s="453">
        <v>0</v>
      </c>
      <c r="E55" s="383"/>
      <c r="F55" s="383">
        <f t="shared" si="1"/>
        <v>0</v>
      </c>
      <c r="G55" s="383">
        <f t="shared" si="9"/>
        <v>0</v>
      </c>
      <c r="H55" s="383">
        <v>0</v>
      </c>
      <c r="I55" s="383">
        <f t="shared" si="2"/>
        <v>0</v>
      </c>
    </row>
    <row r="56" spans="2:9">
      <c r="B56" s="77"/>
      <c r="C56" s="78" t="s">
        <v>284</v>
      </c>
      <c r="D56" s="453">
        <v>0</v>
      </c>
      <c r="E56" s="383"/>
      <c r="F56" s="383">
        <f t="shared" si="1"/>
        <v>0</v>
      </c>
      <c r="G56" s="383">
        <f t="shared" si="9"/>
        <v>0</v>
      </c>
      <c r="H56" s="383">
        <v>0</v>
      </c>
      <c r="I56" s="383">
        <f t="shared" si="2"/>
        <v>0</v>
      </c>
    </row>
    <row r="57" spans="2:9">
      <c r="B57" s="77"/>
      <c r="C57" s="78" t="s">
        <v>285</v>
      </c>
      <c r="D57" s="453">
        <v>0</v>
      </c>
      <c r="E57" s="383"/>
      <c r="F57" s="383">
        <f t="shared" si="1"/>
        <v>0</v>
      </c>
      <c r="G57" s="383">
        <f t="shared" si="9"/>
        <v>0</v>
      </c>
      <c r="H57" s="383">
        <v>0</v>
      </c>
      <c r="I57" s="383">
        <f t="shared" si="2"/>
        <v>0</v>
      </c>
    </row>
    <row r="58" spans="2:9">
      <c r="B58" s="77"/>
      <c r="C58" s="78" t="s">
        <v>37</v>
      </c>
      <c r="D58" s="453">
        <v>0</v>
      </c>
      <c r="E58" s="383"/>
      <c r="F58" s="383">
        <f t="shared" si="1"/>
        <v>0</v>
      </c>
      <c r="G58" s="383">
        <f t="shared" si="9"/>
        <v>0</v>
      </c>
      <c r="H58" s="383">
        <v>0</v>
      </c>
      <c r="I58" s="383">
        <f t="shared" si="2"/>
        <v>0</v>
      </c>
    </row>
    <row r="59" spans="2:9">
      <c r="B59" s="578" t="s">
        <v>128</v>
      </c>
      <c r="C59" s="579"/>
      <c r="D59" s="393">
        <f>SUM(D60:D62)</f>
        <v>0</v>
      </c>
      <c r="E59" s="393">
        <f>SUM(E60:E62)</f>
        <v>0</v>
      </c>
      <c r="F59" s="393">
        <f t="shared" si="1"/>
        <v>0</v>
      </c>
      <c r="G59" s="393">
        <f t="shared" ref="G59" si="10">SUM(G60:G62)</f>
        <v>0</v>
      </c>
      <c r="H59" s="393">
        <v>0</v>
      </c>
      <c r="I59" s="393">
        <f t="shared" si="2"/>
        <v>0</v>
      </c>
    </row>
    <row r="60" spans="2:9">
      <c r="B60" s="77"/>
      <c r="C60" s="78" t="s">
        <v>286</v>
      </c>
      <c r="D60" s="383">
        <v>0</v>
      </c>
      <c r="E60" s="383"/>
      <c r="F60" s="383">
        <f t="shared" si="1"/>
        <v>0</v>
      </c>
      <c r="G60" s="383">
        <v>0</v>
      </c>
      <c r="H60" s="383">
        <v>0</v>
      </c>
      <c r="I60" s="383">
        <f t="shared" si="2"/>
        <v>0</v>
      </c>
    </row>
    <row r="61" spans="2:9">
      <c r="B61" s="77"/>
      <c r="C61" s="78" t="s">
        <v>287</v>
      </c>
      <c r="D61" s="383">
        <v>0</v>
      </c>
      <c r="E61" s="383"/>
      <c r="F61" s="383">
        <f t="shared" si="1"/>
        <v>0</v>
      </c>
      <c r="G61" s="383">
        <v>0</v>
      </c>
      <c r="H61" s="383">
        <v>0</v>
      </c>
      <c r="I61" s="383">
        <f t="shared" si="2"/>
        <v>0</v>
      </c>
    </row>
    <row r="62" spans="2:9">
      <c r="B62" s="77"/>
      <c r="C62" s="78" t="s">
        <v>288</v>
      </c>
      <c r="D62" s="383">
        <v>0</v>
      </c>
      <c r="E62" s="383"/>
      <c r="F62" s="383">
        <f t="shared" si="1"/>
        <v>0</v>
      </c>
      <c r="G62" s="383">
        <v>0</v>
      </c>
      <c r="H62" s="383">
        <v>0</v>
      </c>
      <c r="I62" s="383">
        <f t="shared" si="2"/>
        <v>0</v>
      </c>
    </row>
    <row r="63" spans="2:9">
      <c r="B63" s="578" t="s">
        <v>289</v>
      </c>
      <c r="C63" s="579"/>
      <c r="D63" s="393">
        <f>SUM(D64:D70)</f>
        <v>0</v>
      </c>
      <c r="E63" s="393">
        <f>SUM(E64:E70)</f>
        <v>0</v>
      </c>
      <c r="F63" s="393">
        <f t="shared" si="1"/>
        <v>0</v>
      </c>
      <c r="G63" s="393">
        <f>SUM(G64:G70)</f>
        <v>0</v>
      </c>
      <c r="H63" s="393">
        <f>SUM(H64:H70)</f>
        <v>0</v>
      </c>
      <c r="I63" s="393">
        <f t="shared" si="2"/>
        <v>0</v>
      </c>
    </row>
    <row r="64" spans="2:9">
      <c r="B64" s="77"/>
      <c r="C64" s="78" t="s">
        <v>290</v>
      </c>
      <c r="D64" s="383">
        <v>0</v>
      </c>
      <c r="E64" s="383"/>
      <c r="F64" s="383">
        <f t="shared" si="1"/>
        <v>0</v>
      </c>
      <c r="G64" s="383">
        <v>0</v>
      </c>
      <c r="H64" s="383">
        <v>0</v>
      </c>
      <c r="I64" s="383">
        <f t="shared" si="2"/>
        <v>0</v>
      </c>
    </row>
    <row r="65" spans="2:9">
      <c r="B65" s="77"/>
      <c r="C65" s="78" t="s">
        <v>291</v>
      </c>
      <c r="D65" s="383">
        <v>0</v>
      </c>
      <c r="E65" s="383"/>
      <c r="F65" s="383">
        <f t="shared" si="1"/>
        <v>0</v>
      </c>
      <c r="G65" s="383">
        <v>0</v>
      </c>
      <c r="H65" s="383">
        <v>0</v>
      </c>
      <c r="I65" s="383">
        <f t="shared" si="2"/>
        <v>0</v>
      </c>
    </row>
    <row r="66" spans="2:9">
      <c r="B66" s="77"/>
      <c r="C66" s="78" t="s">
        <v>292</v>
      </c>
      <c r="D66" s="383">
        <v>0</v>
      </c>
      <c r="E66" s="383"/>
      <c r="F66" s="383">
        <f t="shared" si="1"/>
        <v>0</v>
      </c>
      <c r="G66" s="383">
        <v>0</v>
      </c>
      <c r="H66" s="383">
        <v>0</v>
      </c>
      <c r="I66" s="383">
        <f t="shared" si="2"/>
        <v>0</v>
      </c>
    </row>
    <row r="67" spans="2:9">
      <c r="B67" s="77"/>
      <c r="C67" s="78" t="s">
        <v>293</v>
      </c>
      <c r="D67" s="383">
        <v>0</v>
      </c>
      <c r="E67" s="383"/>
      <c r="F67" s="383">
        <f t="shared" si="1"/>
        <v>0</v>
      </c>
      <c r="G67" s="383">
        <v>0</v>
      </c>
      <c r="H67" s="383">
        <v>0</v>
      </c>
      <c r="I67" s="383">
        <f t="shared" si="2"/>
        <v>0</v>
      </c>
    </row>
    <row r="68" spans="2:9">
      <c r="B68" s="77"/>
      <c r="C68" s="78" t="s">
        <v>294</v>
      </c>
      <c r="D68" s="383">
        <v>0</v>
      </c>
      <c r="E68" s="383"/>
      <c r="F68" s="383">
        <f t="shared" si="1"/>
        <v>0</v>
      </c>
      <c r="G68" s="383">
        <v>0</v>
      </c>
      <c r="H68" s="383">
        <v>0</v>
      </c>
      <c r="I68" s="383">
        <f t="shared" si="2"/>
        <v>0</v>
      </c>
    </row>
    <row r="69" spans="2:9">
      <c r="B69" s="77"/>
      <c r="C69" s="78" t="s">
        <v>295</v>
      </c>
      <c r="D69" s="383">
        <v>0</v>
      </c>
      <c r="E69" s="383"/>
      <c r="F69" s="383">
        <f t="shared" si="1"/>
        <v>0</v>
      </c>
      <c r="G69" s="383">
        <v>0</v>
      </c>
      <c r="H69" s="383">
        <v>0</v>
      </c>
      <c r="I69" s="383">
        <f t="shared" si="2"/>
        <v>0</v>
      </c>
    </row>
    <row r="70" spans="2:9">
      <c r="B70" s="77"/>
      <c r="C70" s="78" t="s">
        <v>296</v>
      </c>
      <c r="D70" s="383">
        <v>0</v>
      </c>
      <c r="E70" s="383"/>
      <c r="F70" s="383">
        <f t="shared" si="1"/>
        <v>0</v>
      </c>
      <c r="G70" s="383">
        <v>0</v>
      </c>
      <c r="H70" s="383">
        <v>0</v>
      </c>
      <c r="I70" s="383">
        <f t="shared" si="2"/>
        <v>0</v>
      </c>
    </row>
    <row r="71" spans="2:9">
      <c r="B71" s="562" t="s">
        <v>102</v>
      </c>
      <c r="C71" s="556"/>
      <c r="D71" s="393">
        <f>SUM(D72:D74)</f>
        <v>0</v>
      </c>
      <c r="E71" s="393">
        <f>SUM(E72:E74)</f>
        <v>0</v>
      </c>
      <c r="F71" s="393">
        <f t="shared" si="1"/>
        <v>0</v>
      </c>
      <c r="G71" s="393">
        <f t="shared" ref="G71:H71" si="11">SUM(G72:G74)</f>
        <v>0</v>
      </c>
      <c r="H71" s="393">
        <f t="shared" si="11"/>
        <v>0</v>
      </c>
      <c r="I71" s="393">
        <f t="shared" si="2"/>
        <v>0</v>
      </c>
    </row>
    <row r="72" spans="2:9">
      <c r="B72" s="77"/>
      <c r="C72" s="78" t="s">
        <v>111</v>
      </c>
      <c r="D72" s="383">
        <v>0</v>
      </c>
      <c r="E72" s="383"/>
      <c r="F72" s="383">
        <f t="shared" si="1"/>
        <v>0</v>
      </c>
      <c r="G72" s="383">
        <v>0</v>
      </c>
      <c r="H72" s="383">
        <v>0</v>
      </c>
      <c r="I72" s="383">
        <f t="shared" si="2"/>
        <v>0</v>
      </c>
    </row>
    <row r="73" spans="2:9">
      <c r="B73" s="77"/>
      <c r="C73" s="78" t="s">
        <v>50</v>
      </c>
      <c r="D73" s="383">
        <v>0</v>
      </c>
      <c r="E73" s="383"/>
      <c r="F73" s="383">
        <f t="shared" si="1"/>
        <v>0</v>
      </c>
      <c r="G73" s="383">
        <v>0</v>
      </c>
      <c r="H73" s="383">
        <v>0</v>
      </c>
      <c r="I73" s="383">
        <f t="shared" si="2"/>
        <v>0</v>
      </c>
    </row>
    <row r="74" spans="2:9">
      <c r="B74" s="77"/>
      <c r="C74" s="78" t="s">
        <v>114</v>
      </c>
      <c r="D74" s="383">
        <v>0</v>
      </c>
      <c r="E74" s="383"/>
      <c r="F74" s="383">
        <f t="shared" si="1"/>
        <v>0</v>
      </c>
      <c r="G74" s="383">
        <v>0</v>
      </c>
      <c r="H74" s="383">
        <v>0</v>
      </c>
      <c r="I74" s="383">
        <f t="shared" si="2"/>
        <v>0</v>
      </c>
    </row>
    <row r="75" spans="2:9">
      <c r="B75" s="578" t="s">
        <v>297</v>
      </c>
      <c r="C75" s="579"/>
      <c r="D75" s="393">
        <f>SUM(D76:D82)</f>
        <v>0</v>
      </c>
      <c r="E75" s="393">
        <f t="shared" ref="E75" si="12">SUM(E76:E82)</f>
        <v>0</v>
      </c>
      <c r="F75" s="393">
        <f t="shared" si="1"/>
        <v>0</v>
      </c>
      <c r="G75" s="393">
        <f t="shared" ref="G75" si="13">SUM(G76:G82)</f>
        <v>0</v>
      </c>
      <c r="H75" s="393">
        <f t="shared" ref="H75" si="14">SUM(H76:H82)</f>
        <v>0</v>
      </c>
      <c r="I75" s="393">
        <f t="shared" si="2"/>
        <v>0</v>
      </c>
    </row>
    <row r="76" spans="2:9">
      <c r="B76" s="77"/>
      <c r="C76" s="78" t="s">
        <v>298</v>
      </c>
      <c r="D76" s="383">
        <v>0</v>
      </c>
      <c r="E76" s="383"/>
      <c r="F76" s="383">
        <f t="shared" ref="F76:F82" si="15">+D76+E76</f>
        <v>0</v>
      </c>
      <c r="G76" s="383">
        <v>0</v>
      </c>
      <c r="H76" s="383">
        <v>0</v>
      </c>
      <c r="I76" s="383">
        <f t="shared" ref="I76:I82" si="16">+F76-G76</f>
        <v>0</v>
      </c>
    </row>
    <row r="77" spans="2:9">
      <c r="B77" s="77"/>
      <c r="C77" s="78" t="s">
        <v>117</v>
      </c>
      <c r="D77" s="383">
        <v>0</v>
      </c>
      <c r="E77" s="383"/>
      <c r="F77" s="383">
        <f t="shared" si="15"/>
        <v>0</v>
      </c>
      <c r="G77" s="383">
        <v>0</v>
      </c>
      <c r="H77" s="383">
        <v>0</v>
      </c>
      <c r="I77" s="383">
        <f t="shared" si="16"/>
        <v>0</v>
      </c>
    </row>
    <row r="78" spans="2:9">
      <c r="B78" s="77"/>
      <c r="C78" s="78" t="s">
        <v>118</v>
      </c>
      <c r="D78" s="383">
        <v>0</v>
      </c>
      <c r="E78" s="383"/>
      <c r="F78" s="383">
        <f t="shared" si="15"/>
        <v>0</v>
      </c>
      <c r="G78" s="383">
        <v>0</v>
      </c>
      <c r="H78" s="383">
        <v>0</v>
      </c>
      <c r="I78" s="383">
        <f t="shared" si="16"/>
        <v>0</v>
      </c>
    </row>
    <row r="79" spans="2:9">
      <c r="B79" s="77"/>
      <c r="C79" s="78" t="s">
        <v>119</v>
      </c>
      <c r="D79" s="383">
        <v>0</v>
      </c>
      <c r="E79" s="383"/>
      <c r="F79" s="383">
        <f t="shared" si="15"/>
        <v>0</v>
      </c>
      <c r="G79" s="383">
        <v>0</v>
      </c>
      <c r="H79" s="383">
        <v>0</v>
      </c>
      <c r="I79" s="383">
        <f t="shared" si="16"/>
        <v>0</v>
      </c>
    </row>
    <row r="80" spans="2:9">
      <c r="B80" s="77"/>
      <c r="C80" s="78" t="s">
        <v>120</v>
      </c>
      <c r="D80" s="383">
        <v>0</v>
      </c>
      <c r="E80" s="383"/>
      <c r="F80" s="383">
        <f t="shared" si="15"/>
        <v>0</v>
      </c>
      <c r="G80" s="383">
        <v>0</v>
      </c>
      <c r="H80" s="383">
        <v>0</v>
      </c>
      <c r="I80" s="383">
        <f t="shared" si="16"/>
        <v>0</v>
      </c>
    </row>
    <row r="81" spans="1:10">
      <c r="B81" s="77"/>
      <c r="C81" s="78" t="s">
        <v>121</v>
      </c>
      <c r="D81" s="383">
        <v>0</v>
      </c>
      <c r="E81" s="383"/>
      <c r="F81" s="383">
        <f t="shared" si="15"/>
        <v>0</v>
      </c>
      <c r="G81" s="383">
        <v>0</v>
      </c>
      <c r="H81" s="383">
        <v>0</v>
      </c>
      <c r="I81" s="383">
        <f t="shared" si="16"/>
        <v>0</v>
      </c>
    </row>
    <row r="82" spans="1:10">
      <c r="B82" s="77"/>
      <c r="C82" s="78" t="s">
        <v>299</v>
      </c>
      <c r="D82" s="383">
        <v>0</v>
      </c>
      <c r="E82" s="383"/>
      <c r="F82" s="383">
        <f t="shared" si="15"/>
        <v>0</v>
      </c>
      <c r="G82" s="383">
        <v>0</v>
      </c>
      <c r="H82" s="383">
        <v>0</v>
      </c>
      <c r="I82" s="383">
        <f t="shared" si="16"/>
        <v>0</v>
      </c>
    </row>
    <row r="83" spans="1:10" s="66" customFormat="1">
      <c r="A83" s="63"/>
      <c r="B83" s="79"/>
      <c r="C83" s="80" t="s">
        <v>244</v>
      </c>
      <c r="D83" s="454">
        <f>+D11+D19+D29+D39+D49+D59+D63+D71+D75</f>
        <v>17702023.41</v>
      </c>
      <c r="E83" s="454">
        <f>+E11+E19+E29+E39+E49+E59+E63+E71+E75</f>
        <v>7821414</v>
      </c>
      <c r="F83" s="454">
        <f t="shared" ref="F83:I83" si="17">+F11+F19+F29+F39+F49+F59+F63+F71+F75</f>
        <v>25523437.41</v>
      </c>
      <c r="G83" s="454">
        <f t="shared" si="17"/>
        <v>25523437.41</v>
      </c>
      <c r="H83" s="454">
        <f t="shared" si="17"/>
        <v>24439622.41</v>
      </c>
      <c r="I83" s="454">
        <f t="shared" si="17"/>
        <v>0</v>
      </c>
      <c r="J83" s="63"/>
    </row>
    <row r="85" spans="1:10" ht="15.75">
      <c r="D85" s="458" t="str">
        <f>IF(CAdmon!D22=COG!D83," ","ERROR")</f>
        <v>ERROR</v>
      </c>
      <c r="E85" s="458" t="str">
        <f>IF(CAdmon!E22=COG!E83," ","ERROR")</f>
        <v xml:space="preserve"> </v>
      </c>
      <c r="F85" s="458" t="str">
        <f>IF(CAdmon!F22=COG!F83," ","ERROR")</f>
        <v>ERROR</v>
      </c>
      <c r="G85" s="458" t="str">
        <f>IF(CAdmon!G22=COG!G83," ","ERROR")</f>
        <v>ERROR</v>
      </c>
      <c r="H85" s="458" t="str">
        <f>IF(CAdmon!H22=COG!H83," ","ERROR")</f>
        <v>ERROR</v>
      </c>
      <c r="I85" s="76" t="str">
        <f>IF(CAdmon!I22=COG!I83," ","ERROR")</f>
        <v xml:space="preserve"> </v>
      </c>
    </row>
    <row r="101" spans="1:10" ht="15.75" thickBot="1">
      <c r="A101" s="425"/>
      <c r="B101" s="452"/>
      <c r="C101" s="452"/>
      <c r="D101" s="452"/>
      <c r="E101" s="452"/>
      <c r="F101" s="452"/>
      <c r="G101" s="452"/>
      <c r="H101" s="452"/>
      <c r="I101" s="452"/>
      <c r="J101" s="425"/>
    </row>
    <row r="102" spans="1:10">
      <c r="A102" s="580" t="s">
        <v>540</v>
      </c>
      <c r="B102" s="580"/>
      <c r="C102" s="580"/>
      <c r="D102" s="580"/>
      <c r="E102" s="580"/>
      <c r="F102" s="580"/>
      <c r="G102" s="580"/>
      <c r="H102" s="580"/>
      <c r="I102" s="580"/>
      <c r="J102" s="580"/>
    </row>
  </sheetData>
  <mergeCells count="18">
    <mergeCell ref="B29:C29"/>
    <mergeCell ref="B39:C39"/>
    <mergeCell ref="B49:C49"/>
    <mergeCell ref="B8:C10"/>
    <mergeCell ref="A102:J102"/>
    <mergeCell ref="B59:C59"/>
    <mergeCell ref="B63:C63"/>
    <mergeCell ref="B71:C71"/>
    <mergeCell ref="B75:C75"/>
    <mergeCell ref="I8:I9"/>
    <mergeCell ref="B11:C11"/>
    <mergeCell ref="D8:H8"/>
    <mergeCell ref="B19:C19"/>
    <mergeCell ref="B2:I2"/>
    <mergeCell ref="B3:I3"/>
    <mergeCell ref="B4:I4"/>
    <mergeCell ref="B5:I5"/>
    <mergeCell ref="B6:I6"/>
  </mergeCells>
  <pageMargins left="0.7" right="0.7" top="0.75" bottom="0.75" header="0.3" footer="0.3"/>
  <pageSetup scale="84" fitToHeight="0" orientation="landscape" r:id="rId1"/>
  <ignoredErrors>
    <ignoredError sqref="F11 F19 F29 F39 F49 F59 F63 F71 F7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23" workbookViewId="0">
      <selection activeCell="A38" sqref="A38:XFD39"/>
    </sheetView>
  </sheetViews>
  <sheetFormatPr baseColWidth="10" defaultRowHeight="15"/>
  <cols>
    <col min="1" max="1" width="2.5703125" style="54" customWidth="1"/>
    <col min="2" max="2" width="2" style="22" customWidth="1"/>
    <col min="3" max="3" width="45.85546875" style="22" customWidth="1"/>
    <col min="4" max="9" width="12.7109375" style="22" customWidth="1"/>
    <col min="10" max="10" width="4" style="54" customWidth="1"/>
  </cols>
  <sheetData>
    <row r="1" spans="2:9" s="54" customFormat="1">
      <c r="B1" s="21"/>
      <c r="C1" s="21"/>
      <c r="D1" s="21"/>
      <c r="E1" s="21"/>
      <c r="F1" s="21"/>
      <c r="G1" s="21"/>
      <c r="H1" s="21"/>
      <c r="I1" s="21"/>
    </row>
    <row r="2" spans="2:9">
      <c r="B2" s="567" t="s">
        <v>191</v>
      </c>
      <c r="C2" s="568"/>
      <c r="D2" s="568"/>
      <c r="E2" s="568"/>
      <c r="F2" s="568"/>
      <c r="G2" s="568"/>
      <c r="H2" s="568"/>
      <c r="I2" s="569"/>
    </row>
    <row r="3" spans="2:9">
      <c r="B3" s="570" t="s">
        <v>410</v>
      </c>
      <c r="C3" s="571"/>
      <c r="D3" s="571"/>
      <c r="E3" s="571"/>
      <c r="F3" s="571"/>
      <c r="G3" s="571"/>
      <c r="H3" s="571"/>
      <c r="I3" s="572"/>
    </row>
    <row r="4" spans="2:9">
      <c r="B4" s="570" t="s">
        <v>235</v>
      </c>
      <c r="C4" s="571"/>
      <c r="D4" s="571"/>
      <c r="E4" s="571"/>
      <c r="F4" s="571"/>
      <c r="G4" s="571"/>
      <c r="H4" s="571"/>
      <c r="I4" s="572"/>
    </row>
    <row r="5" spans="2:9">
      <c r="B5" s="570" t="s">
        <v>245</v>
      </c>
      <c r="C5" s="571"/>
      <c r="D5" s="571"/>
      <c r="E5" s="571"/>
      <c r="F5" s="571"/>
      <c r="G5" s="571"/>
      <c r="H5" s="571"/>
      <c r="I5" s="572"/>
    </row>
    <row r="6" spans="2:9">
      <c r="B6" s="573" t="s">
        <v>207</v>
      </c>
      <c r="C6" s="574"/>
      <c r="D6" s="574"/>
      <c r="E6" s="574"/>
      <c r="F6" s="574"/>
      <c r="G6" s="574"/>
      <c r="H6" s="574"/>
      <c r="I6" s="575"/>
    </row>
    <row r="7" spans="2:9" s="54" customFormat="1">
      <c r="B7" s="21"/>
      <c r="C7" s="21"/>
      <c r="D7" s="21"/>
      <c r="E7" s="21"/>
      <c r="F7" s="21"/>
      <c r="G7" s="21"/>
      <c r="H7" s="21"/>
      <c r="I7" s="21"/>
    </row>
    <row r="8" spans="2:9">
      <c r="B8" s="581" t="s">
        <v>76</v>
      </c>
      <c r="C8" s="582"/>
      <c r="D8" s="577" t="s">
        <v>246</v>
      </c>
      <c r="E8" s="577"/>
      <c r="F8" s="577"/>
      <c r="G8" s="577"/>
      <c r="H8" s="577"/>
      <c r="I8" s="577" t="s">
        <v>238</v>
      </c>
    </row>
    <row r="9" spans="2:9" ht="22.5">
      <c r="B9" s="583"/>
      <c r="C9" s="584"/>
      <c r="D9" s="55" t="s">
        <v>239</v>
      </c>
      <c r="E9" s="55" t="s">
        <v>240</v>
      </c>
      <c r="F9" s="55" t="s">
        <v>213</v>
      </c>
      <c r="G9" s="55" t="s">
        <v>214</v>
      </c>
      <c r="H9" s="55" t="s">
        <v>241</v>
      </c>
      <c r="I9" s="577"/>
    </row>
    <row r="10" spans="2:9">
      <c r="B10" s="585"/>
      <c r="C10" s="586"/>
      <c r="D10" s="55">
        <v>1</v>
      </c>
      <c r="E10" s="55">
        <v>2</v>
      </c>
      <c r="F10" s="55" t="s">
        <v>242</v>
      </c>
      <c r="G10" s="55">
        <v>4</v>
      </c>
      <c r="H10" s="55">
        <v>5</v>
      </c>
      <c r="I10" s="55" t="s">
        <v>243</v>
      </c>
    </row>
    <row r="11" spans="2:9">
      <c r="B11" s="67"/>
      <c r="C11" s="68"/>
      <c r="D11" s="69"/>
      <c r="E11" s="69"/>
      <c r="F11" s="69"/>
      <c r="G11" s="69"/>
      <c r="H11" s="69"/>
      <c r="I11" s="69"/>
    </row>
    <row r="12" spans="2:9">
      <c r="B12" s="56"/>
      <c r="C12" s="70" t="s">
        <v>247</v>
      </c>
      <c r="D12" s="383">
        <v>17452023</v>
      </c>
      <c r="E12" s="383">
        <v>7643554</v>
      </c>
      <c r="F12" s="383">
        <f>+D12+E12</f>
        <v>25095577</v>
      </c>
      <c r="G12" s="383">
        <v>25095577</v>
      </c>
      <c r="H12" s="383">
        <v>24011762</v>
      </c>
      <c r="I12" s="383">
        <f>+F12-G12</f>
        <v>0</v>
      </c>
    </row>
    <row r="13" spans="2:9">
      <c r="B13" s="56"/>
      <c r="C13" s="57"/>
      <c r="D13" s="383"/>
      <c r="E13" s="383"/>
      <c r="F13" s="383"/>
      <c r="G13" s="383"/>
      <c r="H13" s="383"/>
      <c r="I13" s="383"/>
    </row>
    <row r="14" spans="2:9">
      <c r="B14" s="71"/>
      <c r="C14" s="70" t="s">
        <v>248</v>
      </c>
      <c r="D14" s="383">
        <v>250000</v>
      </c>
      <c r="E14" s="383">
        <v>177860</v>
      </c>
      <c r="F14" s="383">
        <f>+D14+E14</f>
        <v>427860</v>
      </c>
      <c r="G14" s="383">
        <f>F14</f>
        <v>427860</v>
      </c>
      <c r="H14" s="383">
        <f>G14</f>
        <v>427860</v>
      </c>
      <c r="I14" s="383">
        <f>+F14-G14</f>
        <v>0</v>
      </c>
    </row>
    <row r="15" spans="2:9">
      <c r="B15" s="56"/>
      <c r="C15" s="57"/>
      <c r="D15" s="383"/>
      <c r="E15" s="383"/>
      <c r="F15" s="383"/>
      <c r="G15" s="383"/>
      <c r="H15" s="383"/>
      <c r="I15" s="383"/>
    </row>
    <row r="16" spans="2:9">
      <c r="B16" s="71"/>
      <c r="C16" s="70" t="s">
        <v>249</v>
      </c>
      <c r="D16" s="383"/>
      <c r="E16" s="383"/>
      <c r="F16" s="383">
        <f>+D16+E16</f>
        <v>0</v>
      </c>
      <c r="G16" s="383"/>
      <c r="H16" s="383"/>
      <c r="I16" s="383">
        <f>+F16-G16</f>
        <v>0</v>
      </c>
    </row>
    <row r="17" spans="1:10">
      <c r="B17" s="72"/>
      <c r="C17" s="73"/>
      <c r="D17" s="384"/>
      <c r="E17" s="384"/>
      <c r="F17" s="384"/>
      <c r="G17" s="384"/>
      <c r="H17" s="384"/>
      <c r="I17" s="384"/>
    </row>
    <row r="18" spans="1:10" s="66" customFormat="1">
      <c r="A18" s="63"/>
      <c r="B18" s="72"/>
      <c r="C18" s="73" t="s">
        <v>244</v>
      </c>
      <c r="D18" s="385">
        <f>+D12+D14+D16</f>
        <v>17702023</v>
      </c>
      <c r="E18" s="385">
        <f t="shared" ref="E18:I18" si="0">+E12+E14+E16</f>
        <v>7821414</v>
      </c>
      <c r="F18" s="385">
        <f t="shared" si="0"/>
        <v>25523437</v>
      </c>
      <c r="G18" s="385">
        <f t="shared" si="0"/>
        <v>25523437</v>
      </c>
      <c r="H18" s="385">
        <f t="shared" si="0"/>
        <v>24439622</v>
      </c>
      <c r="I18" s="385">
        <f t="shared" si="0"/>
        <v>0</v>
      </c>
      <c r="J18" s="63"/>
    </row>
    <row r="19" spans="1:10" s="54" customFormat="1">
      <c r="B19" s="21"/>
      <c r="C19" s="21"/>
      <c r="D19" s="21"/>
      <c r="E19" s="21"/>
      <c r="F19" s="21"/>
      <c r="G19" s="21"/>
      <c r="H19" s="21"/>
      <c r="I19" s="21"/>
    </row>
    <row r="21" spans="1:10">
      <c r="D21" s="75" t="str">
        <f>IF(D18=CAdmon!D22," ","ERROR")</f>
        <v xml:space="preserve"> </v>
      </c>
      <c r="E21" s="75" t="str">
        <f>IF(E18=CAdmon!E22," ","ERROR")</f>
        <v xml:space="preserve"> </v>
      </c>
      <c r="F21" s="75" t="str">
        <f>IF(F18=CAdmon!F22," ","ERROR")</f>
        <v xml:space="preserve"> </v>
      </c>
      <c r="G21" s="75" t="str">
        <f>IF(G18=CAdmon!G22," ","ERROR")</f>
        <v xml:space="preserve"> </v>
      </c>
      <c r="H21" s="75" t="str">
        <f>IF(H18=CAdmon!H22," ","ERROR")</f>
        <v xml:space="preserve"> </v>
      </c>
      <c r="I21" s="75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39" workbookViewId="0">
      <selection activeCell="A51" sqref="A51:XFD53"/>
    </sheetView>
  </sheetViews>
  <sheetFormatPr baseColWidth="10" defaultRowHeight="15"/>
  <cols>
    <col min="1" max="1" width="1.5703125" style="54" customWidth="1"/>
    <col min="2" max="2" width="4.5703125" style="92" customWidth="1"/>
    <col min="3" max="3" width="60.28515625" style="22" customWidth="1"/>
    <col min="4" max="9" width="12.7109375" style="22" customWidth="1"/>
    <col min="10" max="10" width="3.28515625" style="54" customWidth="1"/>
  </cols>
  <sheetData>
    <row r="1" spans="1:10" s="54" customFormat="1" ht="8.25" customHeight="1">
      <c r="B1" s="21"/>
      <c r="C1" s="21"/>
      <c r="D1" s="21"/>
      <c r="E1" s="21"/>
      <c r="F1" s="21"/>
      <c r="G1" s="21"/>
      <c r="H1" s="21"/>
      <c r="I1" s="21"/>
    </row>
    <row r="2" spans="1:10">
      <c r="B2" s="567" t="s">
        <v>191</v>
      </c>
      <c r="C2" s="568"/>
      <c r="D2" s="568"/>
      <c r="E2" s="568"/>
      <c r="F2" s="568"/>
      <c r="G2" s="568"/>
      <c r="H2" s="568"/>
      <c r="I2" s="569"/>
    </row>
    <row r="3" spans="1:10">
      <c r="B3" s="570" t="s">
        <v>410</v>
      </c>
      <c r="C3" s="571"/>
      <c r="D3" s="571"/>
      <c r="E3" s="571"/>
      <c r="F3" s="571"/>
      <c r="G3" s="571"/>
      <c r="H3" s="571"/>
      <c r="I3" s="572"/>
    </row>
    <row r="4" spans="1:10">
      <c r="B4" s="570" t="s">
        <v>235</v>
      </c>
      <c r="C4" s="571"/>
      <c r="D4" s="571"/>
      <c r="E4" s="571"/>
      <c r="F4" s="571"/>
      <c r="G4" s="571"/>
      <c r="H4" s="571"/>
      <c r="I4" s="572"/>
    </row>
    <row r="5" spans="1:10">
      <c r="B5" s="570" t="s">
        <v>300</v>
      </c>
      <c r="C5" s="571"/>
      <c r="D5" s="571"/>
      <c r="E5" s="571"/>
      <c r="F5" s="571"/>
      <c r="G5" s="571"/>
      <c r="H5" s="571"/>
      <c r="I5" s="572"/>
    </row>
    <row r="6" spans="1:10">
      <c r="B6" s="573" t="s">
        <v>301</v>
      </c>
      <c r="C6" s="574"/>
      <c r="D6" s="574"/>
      <c r="E6" s="574"/>
      <c r="F6" s="574"/>
      <c r="G6" s="574"/>
      <c r="H6" s="574"/>
      <c r="I6" s="575"/>
    </row>
    <row r="7" spans="1:10" s="54" customFormat="1" ht="9" customHeight="1">
      <c r="B7" s="21"/>
      <c r="C7" s="21"/>
      <c r="D7" s="21"/>
      <c r="E7" s="21"/>
      <c r="F7" s="21"/>
      <c r="G7" s="21"/>
      <c r="H7" s="21"/>
      <c r="I7" s="21"/>
    </row>
    <row r="8" spans="1:10">
      <c r="B8" s="576" t="s">
        <v>76</v>
      </c>
      <c r="C8" s="576"/>
      <c r="D8" s="577" t="s">
        <v>237</v>
      </c>
      <c r="E8" s="577"/>
      <c r="F8" s="577"/>
      <c r="G8" s="577"/>
      <c r="H8" s="577"/>
      <c r="I8" s="577" t="s">
        <v>238</v>
      </c>
    </row>
    <row r="9" spans="1:10" ht="22.5">
      <c r="B9" s="576"/>
      <c r="C9" s="576"/>
      <c r="D9" s="55" t="s">
        <v>239</v>
      </c>
      <c r="E9" s="55" t="s">
        <v>240</v>
      </c>
      <c r="F9" s="55" t="s">
        <v>213</v>
      </c>
      <c r="G9" s="55" t="s">
        <v>214</v>
      </c>
      <c r="H9" s="55" t="s">
        <v>241</v>
      </c>
      <c r="I9" s="577"/>
    </row>
    <row r="10" spans="1:10">
      <c r="B10" s="576"/>
      <c r="C10" s="576"/>
      <c r="D10" s="55">
        <v>1</v>
      </c>
      <c r="E10" s="55">
        <v>2</v>
      </c>
      <c r="F10" s="55" t="s">
        <v>242</v>
      </c>
      <c r="G10" s="55">
        <v>4</v>
      </c>
      <c r="H10" s="55">
        <v>5</v>
      </c>
      <c r="I10" s="55" t="s">
        <v>243</v>
      </c>
    </row>
    <row r="11" spans="1:10" ht="3" customHeight="1">
      <c r="B11" s="81"/>
      <c r="C11" s="68"/>
      <c r="D11" s="69"/>
      <c r="E11" s="69"/>
      <c r="F11" s="69"/>
      <c r="G11" s="69"/>
      <c r="H11" s="69"/>
      <c r="I11" s="69"/>
    </row>
    <row r="12" spans="1:10" s="83" customFormat="1">
      <c r="A12" s="82"/>
      <c r="B12" s="587" t="s">
        <v>302</v>
      </c>
      <c r="C12" s="588"/>
      <c r="D12" s="387">
        <f>SUM(D13:D20)</f>
        <v>0</v>
      </c>
      <c r="E12" s="387">
        <f t="shared" ref="E12:I12" si="0">SUM(E13:E20)</f>
        <v>0</v>
      </c>
      <c r="F12" s="387">
        <f t="shared" si="0"/>
        <v>0</v>
      </c>
      <c r="G12" s="387">
        <f t="shared" si="0"/>
        <v>0</v>
      </c>
      <c r="H12" s="387">
        <f t="shared" si="0"/>
        <v>0</v>
      </c>
      <c r="I12" s="387">
        <f t="shared" si="0"/>
        <v>0</v>
      </c>
      <c r="J12" s="82"/>
    </row>
    <row r="13" spans="1:10" s="83" customFormat="1">
      <c r="A13" s="82"/>
      <c r="B13" s="84"/>
      <c r="C13" s="85" t="s">
        <v>303</v>
      </c>
      <c r="D13" s="380"/>
      <c r="E13" s="380"/>
      <c r="F13" s="380">
        <f>+D13+E13</f>
        <v>0</v>
      </c>
      <c r="G13" s="380"/>
      <c r="H13" s="380"/>
      <c r="I13" s="380">
        <f>+F13-G13</f>
        <v>0</v>
      </c>
      <c r="J13" s="82"/>
    </row>
    <row r="14" spans="1:10" s="83" customFormat="1">
      <c r="A14" s="82"/>
      <c r="B14" s="84"/>
      <c r="C14" s="85" t="s">
        <v>304</v>
      </c>
      <c r="D14" s="380"/>
      <c r="E14" s="380"/>
      <c r="F14" s="380">
        <f t="shared" ref="F14:F20" si="1">+D14+E14</f>
        <v>0</v>
      </c>
      <c r="G14" s="380"/>
      <c r="H14" s="380"/>
      <c r="I14" s="380">
        <f t="shared" ref="I14:I20" si="2">+F14-G14</f>
        <v>0</v>
      </c>
      <c r="J14" s="82"/>
    </row>
    <row r="15" spans="1:10" s="83" customFormat="1">
      <c r="A15" s="82"/>
      <c r="B15" s="84"/>
      <c r="C15" s="85" t="s">
        <v>305</v>
      </c>
      <c r="D15" s="380"/>
      <c r="E15" s="380"/>
      <c r="F15" s="380">
        <f t="shared" si="1"/>
        <v>0</v>
      </c>
      <c r="G15" s="380"/>
      <c r="H15" s="380"/>
      <c r="I15" s="380">
        <f t="shared" si="2"/>
        <v>0</v>
      </c>
      <c r="J15" s="82"/>
    </row>
    <row r="16" spans="1:10" s="83" customFormat="1">
      <c r="A16" s="82"/>
      <c r="B16" s="84"/>
      <c r="C16" s="85" t="s">
        <v>306</v>
      </c>
      <c r="D16" s="380"/>
      <c r="E16" s="380"/>
      <c r="F16" s="380">
        <f t="shared" si="1"/>
        <v>0</v>
      </c>
      <c r="G16" s="380"/>
      <c r="H16" s="380"/>
      <c r="I16" s="380">
        <f t="shared" si="2"/>
        <v>0</v>
      </c>
      <c r="J16" s="82"/>
    </row>
    <row r="17" spans="1:10" s="83" customFormat="1">
      <c r="A17" s="82"/>
      <c r="B17" s="84"/>
      <c r="C17" s="85" t="s">
        <v>307</v>
      </c>
      <c r="D17" s="380"/>
      <c r="E17" s="380"/>
      <c r="F17" s="380">
        <f t="shared" si="1"/>
        <v>0</v>
      </c>
      <c r="G17" s="380"/>
      <c r="H17" s="380"/>
      <c r="I17" s="380">
        <f t="shared" si="2"/>
        <v>0</v>
      </c>
      <c r="J17" s="82"/>
    </row>
    <row r="18" spans="1:10" s="83" customFormat="1">
      <c r="A18" s="82"/>
      <c r="B18" s="84"/>
      <c r="C18" s="85" t="s">
        <v>308</v>
      </c>
      <c r="D18" s="380"/>
      <c r="E18" s="380"/>
      <c r="F18" s="380">
        <f t="shared" si="1"/>
        <v>0</v>
      </c>
      <c r="G18" s="380"/>
      <c r="H18" s="380"/>
      <c r="I18" s="380">
        <f t="shared" si="2"/>
        <v>0</v>
      </c>
      <c r="J18" s="82"/>
    </row>
    <row r="19" spans="1:10" s="83" customFormat="1">
      <c r="A19" s="82"/>
      <c r="B19" s="84"/>
      <c r="C19" s="85" t="s">
        <v>309</v>
      </c>
      <c r="D19" s="380"/>
      <c r="E19" s="380"/>
      <c r="F19" s="380">
        <f t="shared" si="1"/>
        <v>0</v>
      </c>
      <c r="G19" s="380"/>
      <c r="H19" s="380"/>
      <c r="I19" s="380">
        <f t="shared" si="2"/>
        <v>0</v>
      </c>
      <c r="J19" s="82"/>
    </row>
    <row r="20" spans="1:10" s="83" customFormat="1">
      <c r="A20" s="82"/>
      <c r="B20" s="84"/>
      <c r="C20" s="85" t="s">
        <v>274</v>
      </c>
      <c r="D20" s="380"/>
      <c r="E20" s="380"/>
      <c r="F20" s="380">
        <f t="shared" si="1"/>
        <v>0</v>
      </c>
      <c r="G20" s="380"/>
      <c r="H20" s="380"/>
      <c r="I20" s="380">
        <f t="shared" si="2"/>
        <v>0</v>
      </c>
      <c r="J20" s="82"/>
    </row>
    <row r="21" spans="1:10" s="83" customFormat="1">
      <c r="A21" s="82"/>
      <c r="B21" s="84"/>
      <c r="C21" s="85"/>
      <c r="D21" s="380"/>
      <c r="E21" s="380"/>
      <c r="F21" s="380"/>
      <c r="G21" s="380"/>
      <c r="H21" s="380"/>
      <c r="I21" s="380"/>
      <c r="J21" s="82"/>
    </row>
    <row r="22" spans="1:10" s="87" customFormat="1">
      <c r="A22" s="86"/>
      <c r="B22" s="587" t="s">
        <v>310</v>
      </c>
      <c r="C22" s="588"/>
      <c r="D22" s="387">
        <f>SUM(D23:D29)</f>
        <v>17702023</v>
      </c>
      <c r="E22" s="387">
        <f t="shared" ref="E22" si="3">SUM(E23:E29)</f>
        <v>7821414</v>
      </c>
      <c r="F22" s="387">
        <f>+D22+E22</f>
        <v>25523437</v>
      </c>
      <c r="G22" s="387">
        <f t="shared" ref="G22" si="4">SUM(G23:G29)</f>
        <v>25523437</v>
      </c>
      <c r="H22" s="387">
        <f t="shared" ref="H22" si="5">SUM(H23:H29)</f>
        <v>24439622</v>
      </c>
      <c r="I22" s="387">
        <f>+F22-G22</f>
        <v>0</v>
      </c>
      <c r="J22" s="86"/>
    </row>
    <row r="23" spans="1:10" s="83" customFormat="1">
      <c r="A23" s="82"/>
      <c r="B23" s="84"/>
      <c r="C23" s="85" t="s">
        <v>311</v>
      </c>
      <c r="D23" s="386"/>
      <c r="E23" s="386"/>
      <c r="F23" s="380">
        <f t="shared" ref="F23:F29" si="6">+D23+E23</f>
        <v>0</v>
      </c>
      <c r="G23" s="386"/>
      <c r="H23" s="386"/>
      <c r="I23" s="380">
        <f t="shared" ref="I23:I29" si="7">+F23-G23</f>
        <v>0</v>
      </c>
      <c r="J23" s="82"/>
    </row>
    <row r="24" spans="1:10" s="83" customFormat="1">
      <c r="A24" s="82"/>
      <c r="B24" s="84"/>
      <c r="C24" s="85" t="s">
        <v>312</v>
      </c>
      <c r="D24" s="386"/>
      <c r="E24" s="386"/>
      <c r="F24" s="380">
        <f t="shared" si="6"/>
        <v>0</v>
      </c>
      <c r="G24" s="386"/>
      <c r="H24" s="386"/>
      <c r="I24" s="380">
        <f t="shared" si="7"/>
        <v>0</v>
      </c>
      <c r="J24" s="82"/>
    </row>
    <row r="25" spans="1:10" s="83" customFormat="1">
      <c r="A25" s="82"/>
      <c r="B25" s="84"/>
      <c r="C25" s="85" t="s">
        <v>313</v>
      </c>
      <c r="D25" s="386"/>
      <c r="E25" s="386"/>
      <c r="F25" s="380">
        <f t="shared" si="6"/>
        <v>0</v>
      </c>
      <c r="G25" s="386"/>
      <c r="H25" s="386"/>
      <c r="I25" s="380">
        <f t="shared" si="7"/>
        <v>0</v>
      </c>
      <c r="J25" s="82"/>
    </row>
    <row r="26" spans="1:10" s="83" customFormat="1">
      <c r="A26" s="82"/>
      <c r="B26" s="84"/>
      <c r="C26" s="85" t="s">
        <v>314</v>
      </c>
      <c r="D26" s="386"/>
      <c r="E26" s="386"/>
      <c r="F26" s="380">
        <f t="shared" si="6"/>
        <v>0</v>
      </c>
      <c r="G26" s="386"/>
      <c r="H26" s="386"/>
      <c r="I26" s="380">
        <f t="shared" si="7"/>
        <v>0</v>
      </c>
      <c r="J26" s="82"/>
    </row>
    <row r="27" spans="1:10" s="83" customFormat="1">
      <c r="A27" s="82"/>
      <c r="B27" s="84"/>
      <c r="C27" s="85" t="s">
        <v>315</v>
      </c>
      <c r="D27" s="386">
        <f>CAdmon!D12</f>
        <v>17702023</v>
      </c>
      <c r="E27" s="386">
        <f>CAdmon!E22</f>
        <v>7821414</v>
      </c>
      <c r="F27" s="380">
        <f t="shared" si="6"/>
        <v>25523437</v>
      </c>
      <c r="G27" s="386">
        <f>CTG!G18</f>
        <v>25523437</v>
      </c>
      <c r="H27" s="386">
        <f>CTG!H18</f>
        <v>24439622</v>
      </c>
      <c r="I27" s="380">
        <f t="shared" si="7"/>
        <v>0</v>
      </c>
      <c r="J27" s="82"/>
    </row>
    <row r="28" spans="1:10" s="83" customFormat="1">
      <c r="A28" s="82"/>
      <c r="B28" s="84"/>
      <c r="C28" s="85" t="s">
        <v>316</v>
      </c>
      <c r="D28" s="386"/>
      <c r="E28" s="386"/>
      <c r="F28" s="380">
        <f t="shared" si="6"/>
        <v>0</v>
      </c>
      <c r="G28" s="386"/>
      <c r="H28" s="386"/>
      <c r="I28" s="380">
        <f t="shared" si="7"/>
        <v>0</v>
      </c>
      <c r="J28" s="82"/>
    </row>
    <row r="29" spans="1:10" s="83" customFormat="1">
      <c r="A29" s="82"/>
      <c r="B29" s="84"/>
      <c r="C29" s="85" t="s">
        <v>317</v>
      </c>
      <c r="D29" s="386"/>
      <c r="E29" s="386"/>
      <c r="F29" s="380">
        <f t="shared" si="6"/>
        <v>0</v>
      </c>
      <c r="G29" s="386"/>
      <c r="H29" s="386"/>
      <c r="I29" s="380">
        <f t="shared" si="7"/>
        <v>0</v>
      </c>
      <c r="J29" s="82"/>
    </row>
    <row r="30" spans="1:10" s="83" customFormat="1">
      <c r="A30" s="82"/>
      <c r="B30" s="84"/>
      <c r="C30" s="85"/>
      <c r="D30" s="386"/>
      <c r="E30" s="386"/>
      <c r="F30" s="386"/>
      <c r="G30" s="386"/>
      <c r="H30" s="386"/>
      <c r="I30" s="386"/>
      <c r="J30" s="82"/>
    </row>
    <row r="31" spans="1:10" s="87" customFormat="1">
      <c r="A31" s="86"/>
      <c r="B31" s="587" t="s">
        <v>318</v>
      </c>
      <c r="C31" s="588"/>
      <c r="D31" s="388">
        <f>SUM(D32:D40)</f>
        <v>0</v>
      </c>
      <c r="E31" s="388">
        <f>SUM(E32:E40)</f>
        <v>0</v>
      </c>
      <c r="F31" s="388">
        <f>+D31+E31</f>
        <v>0</v>
      </c>
      <c r="G31" s="388">
        <f>SUM(G32:G40)</f>
        <v>0</v>
      </c>
      <c r="H31" s="388">
        <f>SUM(H32:H40)</f>
        <v>0</v>
      </c>
      <c r="I31" s="388">
        <f>+F31-G31</f>
        <v>0</v>
      </c>
      <c r="J31" s="86"/>
    </row>
    <row r="32" spans="1:10" s="83" customFormat="1">
      <c r="A32" s="82"/>
      <c r="B32" s="84"/>
      <c r="C32" s="85" t="s">
        <v>319</v>
      </c>
      <c r="D32" s="386"/>
      <c r="E32" s="386"/>
      <c r="F32" s="386">
        <f t="shared" ref="F32:F40" si="8">+D32+E32</f>
        <v>0</v>
      </c>
      <c r="G32" s="386"/>
      <c r="H32" s="386"/>
      <c r="I32" s="386">
        <f t="shared" ref="I32:I40" si="9">+F32-G32</f>
        <v>0</v>
      </c>
      <c r="J32" s="82"/>
    </row>
    <row r="33" spans="1:10" s="83" customFormat="1">
      <c r="A33" s="82"/>
      <c r="B33" s="84"/>
      <c r="C33" s="85" t="s">
        <v>320</v>
      </c>
      <c r="D33" s="386"/>
      <c r="E33" s="386"/>
      <c r="F33" s="386">
        <f t="shared" si="8"/>
        <v>0</v>
      </c>
      <c r="G33" s="386"/>
      <c r="H33" s="386"/>
      <c r="I33" s="386">
        <f t="shared" si="9"/>
        <v>0</v>
      </c>
      <c r="J33" s="82"/>
    </row>
    <row r="34" spans="1:10" s="83" customFormat="1">
      <c r="A34" s="82"/>
      <c r="B34" s="84"/>
      <c r="C34" s="85" t="s">
        <v>321</v>
      </c>
      <c r="D34" s="386"/>
      <c r="E34" s="386"/>
      <c r="F34" s="386">
        <f t="shared" si="8"/>
        <v>0</v>
      </c>
      <c r="G34" s="386"/>
      <c r="H34" s="386"/>
      <c r="I34" s="386">
        <f t="shared" si="9"/>
        <v>0</v>
      </c>
      <c r="J34" s="82"/>
    </row>
    <row r="35" spans="1:10" s="83" customFormat="1">
      <c r="A35" s="82"/>
      <c r="B35" s="84"/>
      <c r="C35" s="85" t="s">
        <v>322</v>
      </c>
      <c r="D35" s="386"/>
      <c r="E35" s="386"/>
      <c r="F35" s="386">
        <f t="shared" si="8"/>
        <v>0</v>
      </c>
      <c r="G35" s="386"/>
      <c r="H35" s="386"/>
      <c r="I35" s="386">
        <f t="shared" si="9"/>
        <v>0</v>
      </c>
      <c r="J35" s="82"/>
    </row>
    <row r="36" spans="1:10" s="83" customFormat="1">
      <c r="A36" s="82"/>
      <c r="B36" s="84"/>
      <c r="C36" s="85" t="s">
        <v>323</v>
      </c>
      <c r="D36" s="386"/>
      <c r="E36" s="386"/>
      <c r="F36" s="386">
        <f t="shared" si="8"/>
        <v>0</v>
      </c>
      <c r="G36" s="386"/>
      <c r="H36" s="386"/>
      <c r="I36" s="386">
        <f t="shared" si="9"/>
        <v>0</v>
      </c>
      <c r="J36" s="82"/>
    </row>
    <row r="37" spans="1:10" s="83" customFormat="1">
      <c r="A37" s="82"/>
      <c r="B37" s="84"/>
      <c r="C37" s="85" t="s">
        <v>324</v>
      </c>
      <c r="D37" s="386"/>
      <c r="E37" s="386"/>
      <c r="F37" s="386">
        <f t="shared" si="8"/>
        <v>0</v>
      </c>
      <c r="G37" s="386"/>
      <c r="H37" s="386"/>
      <c r="I37" s="386">
        <f t="shared" si="9"/>
        <v>0</v>
      </c>
      <c r="J37" s="82"/>
    </row>
    <row r="38" spans="1:10" s="83" customFormat="1">
      <c r="A38" s="82"/>
      <c r="B38" s="84"/>
      <c r="C38" s="85" t="s">
        <v>325</v>
      </c>
      <c r="D38" s="386"/>
      <c r="E38" s="386"/>
      <c r="F38" s="386">
        <f t="shared" si="8"/>
        <v>0</v>
      </c>
      <c r="G38" s="386"/>
      <c r="H38" s="386"/>
      <c r="I38" s="386">
        <f t="shared" si="9"/>
        <v>0</v>
      </c>
      <c r="J38" s="82"/>
    </row>
    <row r="39" spans="1:10" s="83" customFormat="1">
      <c r="A39" s="82"/>
      <c r="B39" s="84"/>
      <c r="C39" s="85" t="s">
        <v>326</v>
      </c>
      <c r="D39" s="386"/>
      <c r="E39" s="386"/>
      <c r="F39" s="386">
        <f t="shared" si="8"/>
        <v>0</v>
      </c>
      <c r="G39" s="386"/>
      <c r="H39" s="386"/>
      <c r="I39" s="386">
        <f t="shared" si="9"/>
        <v>0</v>
      </c>
      <c r="J39" s="82"/>
    </row>
    <row r="40" spans="1:10" s="83" customFormat="1">
      <c r="A40" s="82"/>
      <c r="B40" s="84"/>
      <c r="C40" s="85" t="s">
        <v>327</v>
      </c>
      <c r="D40" s="386"/>
      <c r="E40" s="386"/>
      <c r="F40" s="386">
        <f t="shared" si="8"/>
        <v>0</v>
      </c>
      <c r="G40" s="386"/>
      <c r="H40" s="386"/>
      <c r="I40" s="386">
        <f t="shared" si="9"/>
        <v>0</v>
      </c>
      <c r="J40" s="82"/>
    </row>
    <row r="41" spans="1:10" s="83" customFormat="1">
      <c r="A41" s="82"/>
      <c r="B41" s="84"/>
      <c r="C41" s="85"/>
      <c r="D41" s="386"/>
      <c r="E41" s="386"/>
      <c r="F41" s="386"/>
      <c r="G41" s="386"/>
      <c r="H41" s="386"/>
      <c r="I41" s="386"/>
      <c r="J41" s="82"/>
    </row>
    <row r="42" spans="1:10" s="87" customFormat="1">
      <c r="A42" s="86"/>
      <c r="B42" s="587" t="s">
        <v>328</v>
      </c>
      <c r="C42" s="588"/>
      <c r="D42" s="388">
        <f>SUM(D43:D46)</f>
        <v>0</v>
      </c>
      <c r="E42" s="388">
        <f>SUM(E43:E46)</f>
        <v>0</v>
      </c>
      <c r="F42" s="388">
        <f>+D42+E42</f>
        <v>0</v>
      </c>
      <c r="G42" s="388">
        <f t="shared" ref="G42:H42" si="10">SUM(G43:G46)</f>
        <v>0</v>
      </c>
      <c r="H42" s="388">
        <f t="shared" si="10"/>
        <v>0</v>
      </c>
      <c r="I42" s="388">
        <f>+F42-G42</f>
        <v>0</v>
      </c>
      <c r="J42" s="86"/>
    </row>
    <row r="43" spans="1:10" s="83" customFormat="1">
      <c r="A43" s="82"/>
      <c r="B43" s="84"/>
      <c r="C43" s="85" t="s">
        <v>329</v>
      </c>
      <c r="D43" s="386"/>
      <c r="E43" s="386"/>
      <c r="F43" s="386">
        <f t="shared" ref="F43:F46" si="11">+D43+E43</f>
        <v>0</v>
      </c>
      <c r="G43" s="386"/>
      <c r="H43" s="386"/>
      <c r="I43" s="386">
        <f t="shared" ref="I43:I46" si="12">+F43-G43</f>
        <v>0</v>
      </c>
      <c r="J43" s="82"/>
    </row>
    <row r="44" spans="1:10" s="83" customFormat="1" ht="22.5">
      <c r="A44" s="82"/>
      <c r="B44" s="84"/>
      <c r="C44" s="85" t="s">
        <v>330</v>
      </c>
      <c r="D44" s="386"/>
      <c r="E44" s="386"/>
      <c r="F44" s="386">
        <f t="shared" si="11"/>
        <v>0</v>
      </c>
      <c r="G44" s="386"/>
      <c r="H44" s="386"/>
      <c r="I44" s="386">
        <f t="shared" si="12"/>
        <v>0</v>
      </c>
      <c r="J44" s="82"/>
    </row>
    <row r="45" spans="1:10" s="83" customFormat="1">
      <c r="A45" s="82"/>
      <c r="B45" s="84"/>
      <c r="C45" s="85" t="s">
        <v>331</v>
      </c>
      <c r="D45" s="386"/>
      <c r="E45" s="386"/>
      <c r="F45" s="386">
        <f t="shared" si="11"/>
        <v>0</v>
      </c>
      <c r="G45" s="386"/>
      <c r="H45" s="386"/>
      <c r="I45" s="386">
        <f t="shared" si="12"/>
        <v>0</v>
      </c>
      <c r="J45" s="82"/>
    </row>
    <row r="46" spans="1:10" s="83" customFormat="1">
      <c r="A46" s="82"/>
      <c r="B46" s="84"/>
      <c r="C46" s="85" t="s">
        <v>332</v>
      </c>
      <c r="D46" s="386"/>
      <c r="E46" s="386"/>
      <c r="F46" s="386">
        <f t="shared" si="11"/>
        <v>0</v>
      </c>
      <c r="G46" s="386"/>
      <c r="H46" s="386"/>
      <c r="I46" s="386">
        <f t="shared" si="12"/>
        <v>0</v>
      </c>
      <c r="J46" s="82"/>
    </row>
    <row r="47" spans="1:10" s="83" customFormat="1">
      <c r="A47" s="82"/>
      <c r="B47" s="88"/>
      <c r="C47" s="89"/>
      <c r="D47" s="389"/>
      <c r="E47" s="389"/>
      <c r="F47" s="389"/>
      <c r="G47" s="389"/>
      <c r="H47" s="389"/>
      <c r="I47" s="389"/>
      <c r="J47" s="82"/>
    </row>
    <row r="48" spans="1:10" s="87" customFormat="1" ht="24" customHeight="1">
      <c r="A48" s="86"/>
      <c r="B48" s="90"/>
      <c r="C48" s="91" t="s">
        <v>244</v>
      </c>
      <c r="D48" s="390">
        <f>+D12+D22+D31+D42</f>
        <v>17702023</v>
      </c>
      <c r="E48" s="390">
        <f t="shared" ref="E48:I48" si="13">+E12+E22+E31+E42</f>
        <v>7821414</v>
      </c>
      <c r="F48" s="390">
        <f t="shared" si="13"/>
        <v>25523437</v>
      </c>
      <c r="G48" s="390">
        <f t="shared" si="13"/>
        <v>25523437</v>
      </c>
      <c r="H48" s="390">
        <f t="shared" si="13"/>
        <v>24439622</v>
      </c>
      <c r="I48" s="390">
        <f t="shared" si="13"/>
        <v>0</v>
      </c>
      <c r="J48" s="86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2" orientation="landscape" r:id="rId1"/>
  <ignoredErrors>
    <ignoredError sqref="F22:F29 F31:F40 F42:F4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A31" sqref="A31:XFD32"/>
    </sheetView>
  </sheetViews>
  <sheetFormatPr baseColWidth="10" defaultRowHeight="14.25"/>
  <cols>
    <col min="1" max="1" width="3" style="104" customWidth="1"/>
    <col min="2" max="2" width="18.5703125" style="104" customWidth="1"/>
    <col min="3" max="3" width="19" style="104" customWidth="1"/>
    <col min="4" max="7" width="11.42578125" style="104"/>
    <col min="8" max="8" width="13.42578125" style="104" customWidth="1"/>
    <col min="9" max="9" width="10" style="104" customWidth="1"/>
    <col min="10" max="10" width="3" style="104" customWidth="1"/>
    <col min="11" max="16384" width="11.42578125" style="104"/>
  </cols>
  <sheetData>
    <row r="1" spans="1:10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0">
      <c r="A2" s="103"/>
      <c r="B2" s="567" t="s">
        <v>191</v>
      </c>
      <c r="C2" s="568"/>
      <c r="D2" s="568"/>
      <c r="E2" s="568"/>
      <c r="F2" s="568"/>
      <c r="G2" s="568"/>
      <c r="H2" s="568"/>
      <c r="I2" s="569"/>
      <c r="J2" s="103"/>
    </row>
    <row r="3" spans="1:10">
      <c r="A3" s="103"/>
      <c r="B3" s="570" t="s">
        <v>410</v>
      </c>
      <c r="C3" s="571"/>
      <c r="D3" s="571"/>
      <c r="E3" s="571"/>
      <c r="F3" s="571"/>
      <c r="G3" s="571"/>
      <c r="H3" s="571"/>
      <c r="I3" s="572"/>
      <c r="J3" s="103"/>
    </row>
    <row r="4" spans="1:10">
      <c r="A4" s="103"/>
      <c r="B4" s="570" t="s">
        <v>181</v>
      </c>
      <c r="C4" s="571"/>
      <c r="D4" s="571"/>
      <c r="E4" s="571"/>
      <c r="F4" s="571"/>
      <c r="G4" s="571"/>
      <c r="H4" s="571"/>
      <c r="I4" s="572"/>
      <c r="J4" s="103"/>
    </row>
    <row r="5" spans="1:10">
      <c r="A5" s="103"/>
      <c r="B5" s="573" t="s">
        <v>207</v>
      </c>
      <c r="C5" s="574"/>
      <c r="D5" s="574"/>
      <c r="E5" s="574"/>
      <c r="F5" s="574"/>
      <c r="G5" s="574"/>
      <c r="H5" s="574"/>
      <c r="I5" s="575"/>
      <c r="J5" s="103"/>
    </row>
    <row r="6" spans="1:10">
      <c r="A6" s="103"/>
      <c r="B6" s="103"/>
      <c r="C6" s="103"/>
      <c r="D6" s="103"/>
      <c r="E6" s="103"/>
      <c r="F6" s="103"/>
      <c r="G6" s="103"/>
      <c r="H6" s="103"/>
      <c r="I6" s="103"/>
      <c r="J6" s="103"/>
    </row>
    <row r="7" spans="1:10">
      <c r="A7" s="103"/>
      <c r="B7" s="598" t="s">
        <v>333</v>
      </c>
      <c r="C7" s="598"/>
      <c r="D7" s="598" t="s">
        <v>334</v>
      </c>
      <c r="E7" s="598"/>
      <c r="F7" s="598" t="s">
        <v>335</v>
      </c>
      <c r="G7" s="598"/>
      <c r="H7" s="598" t="s">
        <v>336</v>
      </c>
      <c r="I7" s="598"/>
      <c r="J7" s="103"/>
    </row>
    <row r="8" spans="1:10">
      <c r="A8" s="103"/>
      <c r="B8" s="598"/>
      <c r="C8" s="598"/>
      <c r="D8" s="598" t="s">
        <v>337</v>
      </c>
      <c r="E8" s="598"/>
      <c r="F8" s="598" t="s">
        <v>338</v>
      </c>
      <c r="G8" s="598"/>
      <c r="H8" s="598" t="s">
        <v>339</v>
      </c>
      <c r="I8" s="598"/>
      <c r="J8" s="103"/>
    </row>
    <row r="9" spans="1:10">
      <c r="A9" s="103"/>
      <c r="B9" s="570" t="s">
        <v>340</v>
      </c>
      <c r="C9" s="571"/>
      <c r="D9" s="571"/>
      <c r="E9" s="571"/>
      <c r="F9" s="571"/>
      <c r="G9" s="571"/>
      <c r="H9" s="571"/>
      <c r="I9" s="572"/>
      <c r="J9" s="103"/>
    </row>
    <row r="10" spans="1:10">
      <c r="A10" s="103"/>
      <c r="B10" s="597" t="s">
        <v>536</v>
      </c>
      <c r="C10" s="597"/>
      <c r="D10" s="593"/>
      <c r="E10" s="593"/>
      <c r="F10" s="593"/>
      <c r="G10" s="593"/>
      <c r="H10" s="591">
        <f>+D10-F10</f>
        <v>0</v>
      </c>
      <c r="I10" s="592"/>
      <c r="J10" s="103"/>
    </row>
    <row r="11" spans="1:10">
      <c r="A11" s="103"/>
      <c r="B11" s="597"/>
      <c r="C11" s="597"/>
      <c r="D11" s="594"/>
      <c r="E11" s="594"/>
      <c r="F11" s="594"/>
      <c r="G11" s="594"/>
      <c r="H11" s="591">
        <f t="shared" ref="H11:H17" si="0">+D11-F11</f>
        <v>0</v>
      </c>
      <c r="I11" s="592"/>
      <c r="J11" s="103"/>
    </row>
    <row r="12" spans="1:10">
      <c r="A12" s="103"/>
      <c r="B12" s="593"/>
      <c r="C12" s="593"/>
      <c r="D12" s="594"/>
      <c r="E12" s="594"/>
      <c r="F12" s="594"/>
      <c r="G12" s="594"/>
      <c r="H12" s="591">
        <f t="shared" si="0"/>
        <v>0</v>
      </c>
      <c r="I12" s="592"/>
      <c r="J12" s="103"/>
    </row>
    <row r="13" spans="1:10">
      <c r="A13" s="103"/>
      <c r="B13" s="593"/>
      <c r="C13" s="593"/>
      <c r="D13" s="594"/>
      <c r="E13" s="594"/>
      <c r="F13" s="594"/>
      <c r="G13" s="594"/>
      <c r="H13" s="591">
        <f t="shared" si="0"/>
        <v>0</v>
      </c>
      <c r="I13" s="592"/>
      <c r="J13" s="103"/>
    </row>
    <row r="14" spans="1:10">
      <c r="A14" s="103"/>
      <c r="B14" s="593"/>
      <c r="C14" s="593"/>
      <c r="D14" s="594"/>
      <c r="E14" s="594"/>
      <c r="F14" s="594"/>
      <c r="G14" s="594"/>
      <c r="H14" s="591">
        <f t="shared" si="0"/>
        <v>0</v>
      </c>
      <c r="I14" s="592"/>
      <c r="J14" s="103"/>
    </row>
    <row r="15" spans="1:10">
      <c r="A15" s="103"/>
      <c r="B15" s="593"/>
      <c r="C15" s="593"/>
      <c r="D15" s="594"/>
      <c r="E15" s="594"/>
      <c r="F15" s="594"/>
      <c r="G15" s="594"/>
      <c r="H15" s="591">
        <f t="shared" si="0"/>
        <v>0</v>
      </c>
      <c r="I15" s="592"/>
      <c r="J15" s="103"/>
    </row>
    <row r="16" spans="1:10">
      <c r="A16" s="103"/>
      <c r="B16" s="593"/>
      <c r="C16" s="593"/>
      <c r="D16" s="594"/>
      <c r="E16" s="594"/>
      <c r="F16" s="594"/>
      <c r="G16" s="594"/>
      <c r="H16" s="591">
        <f t="shared" si="0"/>
        <v>0</v>
      </c>
      <c r="I16" s="592"/>
      <c r="J16" s="103"/>
    </row>
    <row r="17" spans="1:10">
      <c r="A17" s="103"/>
      <c r="B17" s="593" t="s">
        <v>341</v>
      </c>
      <c r="C17" s="593"/>
      <c r="D17" s="594">
        <f>SUM(D10:E16)</f>
        <v>0</v>
      </c>
      <c r="E17" s="594"/>
      <c r="F17" s="594">
        <f>SUM(F10:G16)</f>
        <v>0</v>
      </c>
      <c r="G17" s="594"/>
      <c r="H17" s="591">
        <f t="shared" si="0"/>
        <v>0</v>
      </c>
      <c r="I17" s="592"/>
      <c r="J17" s="103"/>
    </row>
    <row r="18" spans="1:10">
      <c r="A18" s="103"/>
      <c r="B18" s="593"/>
      <c r="C18" s="593"/>
      <c r="D18" s="593"/>
      <c r="E18" s="593"/>
      <c r="F18" s="593"/>
      <c r="G18" s="593"/>
      <c r="H18" s="593"/>
      <c r="I18" s="593"/>
      <c r="J18" s="103"/>
    </row>
    <row r="19" spans="1:10">
      <c r="A19" s="103"/>
      <c r="B19" s="570" t="s">
        <v>342</v>
      </c>
      <c r="C19" s="571"/>
      <c r="D19" s="571"/>
      <c r="E19" s="571"/>
      <c r="F19" s="571"/>
      <c r="G19" s="571"/>
      <c r="H19" s="571"/>
      <c r="I19" s="572"/>
      <c r="J19" s="103"/>
    </row>
    <row r="20" spans="1:10">
      <c r="A20" s="103"/>
      <c r="B20" s="595" t="s">
        <v>537</v>
      </c>
      <c r="C20" s="596"/>
      <c r="D20" s="593"/>
      <c r="E20" s="593"/>
      <c r="F20" s="593"/>
      <c r="G20" s="593"/>
      <c r="H20" s="593"/>
      <c r="I20" s="593"/>
      <c r="J20" s="103"/>
    </row>
    <row r="21" spans="1:10">
      <c r="A21" s="103"/>
      <c r="B21" s="593"/>
      <c r="C21" s="593"/>
      <c r="D21" s="594"/>
      <c r="E21" s="594"/>
      <c r="F21" s="594"/>
      <c r="G21" s="594"/>
      <c r="H21" s="591">
        <f>+D21-F21</f>
        <v>0</v>
      </c>
      <c r="I21" s="592"/>
      <c r="J21" s="103"/>
    </row>
    <row r="22" spans="1:10">
      <c r="A22" s="103"/>
      <c r="B22" s="593"/>
      <c r="C22" s="593"/>
      <c r="D22" s="594"/>
      <c r="E22" s="594"/>
      <c r="F22" s="594"/>
      <c r="G22" s="594"/>
      <c r="H22" s="591">
        <f>+D22-F22</f>
        <v>0</v>
      </c>
      <c r="I22" s="592"/>
      <c r="J22" s="103"/>
    </row>
    <row r="23" spans="1:10">
      <c r="A23" s="103"/>
      <c r="B23" s="593"/>
      <c r="C23" s="593"/>
      <c r="D23" s="594"/>
      <c r="E23" s="594"/>
      <c r="F23" s="594"/>
      <c r="G23" s="594"/>
      <c r="H23" s="591">
        <f t="shared" ref="H23:H26" si="1">+D23-F23</f>
        <v>0</v>
      </c>
      <c r="I23" s="592"/>
      <c r="J23" s="103"/>
    </row>
    <row r="24" spans="1:10">
      <c r="A24" s="103"/>
      <c r="B24" s="593"/>
      <c r="C24" s="593"/>
      <c r="D24" s="594"/>
      <c r="E24" s="594"/>
      <c r="F24" s="594"/>
      <c r="G24" s="594"/>
      <c r="H24" s="591">
        <f t="shared" si="1"/>
        <v>0</v>
      </c>
      <c r="I24" s="592"/>
      <c r="J24" s="103"/>
    </row>
    <row r="25" spans="1:10">
      <c r="A25" s="103"/>
      <c r="B25" s="593"/>
      <c r="C25" s="593"/>
      <c r="D25" s="594"/>
      <c r="E25" s="594"/>
      <c r="F25" s="594"/>
      <c r="G25" s="594"/>
      <c r="H25" s="591">
        <f t="shared" si="1"/>
        <v>0</v>
      </c>
      <c r="I25" s="592"/>
      <c r="J25" s="103"/>
    </row>
    <row r="26" spans="1:10">
      <c r="A26" s="103"/>
      <c r="B26" s="593"/>
      <c r="C26" s="593"/>
      <c r="D26" s="594"/>
      <c r="E26" s="594"/>
      <c r="F26" s="594"/>
      <c r="G26" s="594"/>
      <c r="H26" s="591">
        <f t="shared" si="1"/>
        <v>0</v>
      </c>
      <c r="I26" s="592"/>
      <c r="J26" s="103"/>
    </row>
    <row r="27" spans="1:10">
      <c r="A27" s="103"/>
      <c r="B27" s="593" t="s">
        <v>343</v>
      </c>
      <c r="C27" s="593"/>
      <c r="D27" s="594">
        <f>SUM(D20:E26)</f>
        <v>0</v>
      </c>
      <c r="E27" s="594"/>
      <c r="F27" s="594">
        <f>SUM(F20:G26)</f>
        <v>0</v>
      </c>
      <c r="G27" s="594"/>
      <c r="H27" s="594">
        <f>+D27-F27</f>
        <v>0</v>
      </c>
      <c r="I27" s="594"/>
      <c r="J27" s="103"/>
    </row>
    <row r="28" spans="1:10">
      <c r="A28" s="103"/>
      <c r="B28" s="593"/>
      <c r="C28" s="593"/>
      <c r="D28" s="594"/>
      <c r="E28" s="594"/>
      <c r="F28" s="594"/>
      <c r="G28" s="594"/>
      <c r="H28" s="594"/>
      <c r="I28" s="594"/>
      <c r="J28" s="103"/>
    </row>
    <row r="29" spans="1:10">
      <c r="A29" s="103"/>
      <c r="B29" s="589" t="s">
        <v>138</v>
      </c>
      <c r="C29" s="590"/>
      <c r="D29" s="591">
        <f>+D17+D27</f>
        <v>0</v>
      </c>
      <c r="E29" s="592"/>
      <c r="F29" s="591">
        <f>+F17+F27</f>
        <v>0</v>
      </c>
      <c r="G29" s="592"/>
      <c r="H29" s="591">
        <f>+H17+H27</f>
        <v>0</v>
      </c>
      <c r="I29" s="592"/>
      <c r="J29" s="103"/>
    </row>
    <row r="30" spans="1:10">
      <c r="A30" s="103"/>
      <c r="B30" s="103"/>
      <c r="C30" s="103"/>
      <c r="D30" s="103"/>
      <c r="E30" s="103"/>
      <c r="F30" s="103"/>
      <c r="G30" s="103"/>
      <c r="H30" s="103"/>
      <c r="I30" s="103"/>
      <c r="J30" s="103"/>
    </row>
  </sheetData>
  <mergeCells count="90">
    <mergeCell ref="B2:I2"/>
    <mergeCell ref="B3:I3"/>
    <mergeCell ref="B4:I4"/>
    <mergeCell ref="B5:I5"/>
    <mergeCell ref="B7:C7"/>
    <mergeCell ref="D7:E7"/>
    <mergeCell ref="F7:G7"/>
    <mergeCell ref="H7:I7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3:C13"/>
    <mergeCell ref="D13:E13"/>
    <mergeCell ref="F13:G13"/>
    <mergeCell ref="H13:I13"/>
    <mergeCell ref="B11:C11"/>
    <mergeCell ref="D11:E11"/>
    <mergeCell ref="F11:G11"/>
    <mergeCell ref="H11:I11"/>
    <mergeCell ref="B12:C12"/>
    <mergeCell ref="D12:E12"/>
    <mergeCell ref="F12:G12"/>
    <mergeCell ref="H12:I12"/>
    <mergeCell ref="B14:C14"/>
    <mergeCell ref="D14:E14"/>
    <mergeCell ref="F14:G14"/>
    <mergeCell ref="H14:I14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22:C22"/>
    <mergeCell ref="D22:E22"/>
    <mergeCell ref="F22:G22"/>
    <mergeCell ref="H22:I22"/>
    <mergeCell ref="B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3:C23"/>
    <mergeCell ref="D23:E23"/>
    <mergeCell ref="F23:G23"/>
    <mergeCell ref="H23:I23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22" workbookViewId="0">
      <selection activeCell="A40" sqref="A40:XFD42"/>
    </sheetView>
  </sheetViews>
  <sheetFormatPr baseColWidth="10" defaultRowHeight="11.25"/>
  <cols>
    <col min="1" max="1" width="43.7109375" style="22" customWidth="1"/>
    <col min="2" max="2" width="28.85546875" style="22" customWidth="1"/>
    <col min="3" max="3" width="24.42578125" style="22" customWidth="1"/>
    <col min="4" max="16384" width="11.42578125" style="22"/>
  </cols>
  <sheetData>
    <row r="1" spans="1:3" ht="15" customHeight="1"/>
    <row r="2" spans="1:3">
      <c r="A2" s="567" t="s">
        <v>191</v>
      </c>
      <c r="B2" s="568"/>
      <c r="C2" s="569"/>
    </row>
    <row r="3" spans="1:3">
      <c r="A3" s="570" t="s">
        <v>410</v>
      </c>
      <c r="B3" s="571"/>
      <c r="C3" s="572"/>
    </row>
    <row r="4" spans="1:3">
      <c r="A4" s="570" t="s">
        <v>344</v>
      </c>
      <c r="B4" s="571"/>
      <c r="C4" s="572"/>
    </row>
    <row r="5" spans="1:3">
      <c r="A5" s="573" t="s">
        <v>207</v>
      </c>
      <c r="B5" s="574"/>
      <c r="C5" s="575"/>
    </row>
    <row r="6" spans="1:3">
      <c r="A6" s="21"/>
      <c r="B6" s="21"/>
    </row>
    <row r="7" spans="1:3">
      <c r="A7" s="107" t="s">
        <v>333</v>
      </c>
      <c r="B7" s="107" t="s">
        <v>214</v>
      </c>
      <c r="C7" s="107" t="s">
        <v>241</v>
      </c>
    </row>
    <row r="8" spans="1:3">
      <c r="A8" s="599" t="s">
        <v>340</v>
      </c>
      <c r="B8" s="600"/>
      <c r="C8" s="601"/>
    </row>
    <row r="9" spans="1:3">
      <c r="A9" s="108"/>
      <c r="B9" s="108"/>
      <c r="C9" s="109"/>
    </row>
    <row r="10" spans="1:3">
      <c r="A10" s="108" t="s">
        <v>536</v>
      </c>
      <c r="B10" s="108"/>
      <c r="C10" s="109"/>
    </row>
    <row r="11" spans="1:3">
      <c r="A11" s="108"/>
      <c r="B11" s="108"/>
      <c r="C11" s="109"/>
    </row>
    <row r="12" spans="1:3">
      <c r="A12" s="108"/>
      <c r="B12" s="108"/>
      <c r="C12" s="109"/>
    </row>
    <row r="13" spans="1:3">
      <c r="A13" s="108"/>
      <c r="B13" s="108"/>
      <c r="C13" s="109"/>
    </row>
    <row r="14" spans="1:3">
      <c r="A14" s="108"/>
      <c r="B14" s="108"/>
      <c r="C14" s="109"/>
    </row>
    <row r="15" spans="1:3">
      <c r="A15" s="108"/>
      <c r="B15" s="108"/>
      <c r="C15" s="109"/>
    </row>
    <row r="16" spans="1:3">
      <c r="A16" s="108"/>
      <c r="B16" s="108"/>
      <c r="C16" s="109"/>
    </row>
    <row r="17" spans="1:3">
      <c r="A17" s="108"/>
      <c r="B17" s="108"/>
      <c r="C17" s="109"/>
    </row>
    <row r="18" spans="1:3">
      <c r="A18" s="108"/>
      <c r="B18" s="108"/>
      <c r="C18" s="109"/>
    </row>
    <row r="19" spans="1:3">
      <c r="A19" s="110" t="s">
        <v>345</v>
      </c>
      <c r="B19" s="108">
        <f>SUM(B9:B18)</f>
        <v>0</v>
      </c>
      <c r="C19" s="108">
        <f>SUM(C9:C18)</f>
        <v>0</v>
      </c>
    </row>
    <row r="20" spans="1:3">
      <c r="A20" s="108"/>
      <c r="B20" s="108"/>
      <c r="C20" s="109"/>
    </row>
    <row r="21" spans="1:3">
      <c r="A21" s="599" t="s">
        <v>342</v>
      </c>
      <c r="B21" s="600"/>
      <c r="C21" s="601"/>
    </row>
    <row r="22" spans="1:3">
      <c r="A22" s="108"/>
      <c r="B22" s="108"/>
      <c r="C22" s="109"/>
    </row>
    <row r="23" spans="1:3">
      <c r="A23" s="108" t="s">
        <v>537</v>
      </c>
      <c r="B23" s="108"/>
      <c r="C23" s="109"/>
    </row>
    <row r="24" spans="1:3">
      <c r="A24" s="108"/>
      <c r="B24" s="108"/>
      <c r="C24" s="109"/>
    </row>
    <row r="25" spans="1:3">
      <c r="A25" s="108"/>
      <c r="B25" s="108"/>
      <c r="C25" s="109"/>
    </row>
    <row r="26" spans="1:3">
      <c r="A26" s="108"/>
      <c r="B26" s="108"/>
      <c r="C26" s="109"/>
    </row>
    <row r="27" spans="1:3">
      <c r="A27" s="108"/>
      <c r="B27" s="108"/>
      <c r="C27" s="109"/>
    </row>
    <row r="28" spans="1:3">
      <c r="A28" s="108"/>
      <c r="B28" s="108"/>
      <c r="C28" s="109"/>
    </row>
    <row r="29" spans="1:3">
      <c r="A29" s="108"/>
      <c r="B29" s="108"/>
      <c r="C29" s="109"/>
    </row>
    <row r="30" spans="1:3">
      <c r="A30" s="108"/>
      <c r="B30" s="108"/>
      <c r="C30" s="109"/>
    </row>
    <row r="31" spans="1:3">
      <c r="A31" s="108"/>
      <c r="B31" s="108"/>
      <c r="C31" s="109"/>
    </row>
    <row r="32" spans="1:3">
      <c r="A32" s="108"/>
      <c r="B32" s="108"/>
      <c r="C32" s="109"/>
    </row>
    <row r="33" spans="1:3">
      <c r="A33" s="108"/>
      <c r="B33" s="108"/>
      <c r="C33" s="109"/>
    </row>
    <row r="34" spans="1:3">
      <c r="A34" s="110" t="s">
        <v>346</v>
      </c>
      <c r="B34" s="108">
        <f>SUM(B22:B33)</f>
        <v>0</v>
      </c>
      <c r="C34" s="108">
        <f>SUM(C22:C33)</f>
        <v>0</v>
      </c>
    </row>
    <row r="35" spans="1:3">
      <c r="A35" s="108"/>
      <c r="B35" s="108"/>
      <c r="C35" s="109"/>
    </row>
    <row r="36" spans="1:3">
      <c r="A36" s="110" t="s">
        <v>138</v>
      </c>
      <c r="B36" s="111">
        <f>+B19+B34</f>
        <v>0</v>
      </c>
      <c r="C36" s="111">
        <f>+C19+C34</f>
        <v>0</v>
      </c>
    </row>
  </sheetData>
  <mergeCells count="6">
    <mergeCell ref="A21:C21"/>
    <mergeCell ref="A2:C2"/>
    <mergeCell ref="A3:C3"/>
    <mergeCell ref="A4:C4"/>
    <mergeCell ref="A5:C5"/>
    <mergeCell ref="A8:C8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33" workbookViewId="0">
      <selection activeCell="A42" sqref="A42:XFD42"/>
    </sheetView>
  </sheetViews>
  <sheetFormatPr baseColWidth="10" defaultRowHeight="15"/>
  <cols>
    <col min="1" max="1" width="2.140625" style="54" customWidth="1"/>
    <col min="2" max="3" width="3.7109375" style="22" customWidth="1"/>
    <col min="4" max="4" width="65.7109375" style="22" customWidth="1"/>
    <col min="5" max="5" width="12.7109375" style="22" customWidth="1"/>
    <col min="6" max="6" width="14.28515625" style="22" customWidth="1"/>
    <col min="7" max="8" width="12.7109375" style="22" customWidth="1"/>
    <col min="9" max="9" width="11.42578125" style="22" customWidth="1"/>
    <col min="10" max="10" width="12.85546875" style="22" customWidth="1"/>
    <col min="11" max="11" width="3.140625" style="54" customWidth="1"/>
  </cols>
  <sheetData>
    <row r="1" spans="2:10" s="54" customFormat="1" ht="6.75" customHeight="1">
      <c r="B1" s="21"/>
      <c r="C1" s="21"/>
      <c r="D1" s="21"/>
      <c r="E1" s="21"/>
      <c r="F1" s="21"/>
      <c r="G1" s="21"/>
      <c r="H1" s="21"/>
      <c r="I1" s="21"/>
    </row>
    <row r="2" spans="2:10">
      <c r="B2" s="567" t="s">
        <v>191</v>
      </c>
      <c r="C2" s="568"/>
      <c r="D2" s="568"/>
      <c r="E2" s="568"/>
      <c r="F2" s="568"/>
      <c r="G2" s="568"/>
      <c r="H2" s="568"/>
      <c r="I2" s="568"/>
      <c r="J2" s="569"/>
    </row>
    <row r="3" spans="2:10">
      <c r="B3" s="567" t="s">
        <v>410</v>
      </c>
      <c r="C3" s="568"/>
      <c r="D3" s="568"/>
      <c r="E3" s="568"/>
      <c r="F3" s="568"/>
      <c r="G3" s="568"/>
      <c r="H3" s="568"/>
      <c r="I3" s="568"/>
      <c r="J3" s="569"/>
    </row>
    <row r="4" spans="2:10">
      <c r="B4" s="570" t="s">
        <v>347</v>
      </c>
      <c r="C4" s="571"/>
      <c r="D4" s="571"/>
      <c r="E4" s="571"/>
      <c r="F4" s="571"/>
      <c r="G4" s="571"/>
      <c r="H4" s="571"/>
      <c r="I4" s="571"/>
      <c r="J4" s="572"/>
    </row>
    <row r="5" spans="2:10">
      <c r="B5" s="573" t="s">
        <v>301</v>
      </c>
      <c r="C5" s="574"/>
      <c r="D5" s="574"/>
      <c r="E5" s="574"/>
      <c r="F5" s="574"/>
      <c r="G5" s="574"/>
      <c r="H5" s="574"/>
      <c r="I5" s="574"/>
      <c r="J5" s="575"/>
    </row>
    <row r="6" spans="2:10" s="54" customFormat="1" ht="2.25" customHeight="1">
      <c r="B6" s="93"/>
      <c r="C6" s="93"/>
      <c r="D6" s="93"/>
      <c r="E6" s="93"/>
      <c r="F6" s="93"/>
      <c r="G6" s="93"/>
      <c r="H6" s="93"/>
      <c r="I6" s="93"/>
      <c r="J6" s="93"/>
    </row>
    <row r="7" spans="2:10">
      <c r="B7" s="581" t="s">
        <v>76</v>
      </c>
      <c r="C7" s="609"/>
      <c r="D7" s="582"/>
      <c r="E7" s="577" t="s">
        <v>246</v>
      </c>
      <c r="F7" s="577"/>
      <c r="G7" s="577"/>
      <c r="H7" s="577"/>
      <c r="I7" s="577"/>
      <c r="J7" s="577" t="s">
        <v>238</v>
      </c>
    </row>
    <row r="8" spans="2:10" ht="22.5">
      <c r="B8" s="583"/>
      <c r="C8" s="610"/>
      <c r="D8" s="584"/>
      <c r="E8" s="55" t="s">
        <v>239</v>
      </c>
      <c r="F8" s="55" t="s">
        <v>240</v>
      </c>
      <c r="G8" s="55" t="s">
        <v>213</v>
      </c>
      <c r="H8" s="55" t="s">
        <v>214</v>
      </c>
      <c r="I8" s="55" t="s">
        <v>241</v>
      </c>
      <c r="J8" s="577"/>
    </row>
    <row r="9" spans="2:10" ht="15.75" customHeight="1">
      <c r="B9" s="585"/>
      <c r="C9" s="611"/>
      <c r="D9" s="586"/>
      <c r="E9" s="55">
        <v>1</v>
      </c>
      <c r="F9" s="55">
        <v>2</v>
      </c>
      <c r="G9" s="55" t="s">
        <v>242</v>
      </c>
      <c r="H9" s="55">
        <v>4</v>
      </c>
      <c r="I9" s="55">
        <v>5</v>
      </c>
      <c r="J9" s="55" t="s">
        <v>243</v>
      </c>
    </row>
    <row r="10" spans="2:10" ht="15" customHeight="1">
      <c r="B10" s="602" t="s">
        <v>348</v>
      </c>
      <c r="C10" s="603"/>
      <c r="D10" s="604"/>
      <c r="E10" s="98"/>
      <c r="F10" s="74"/>
      <c r="G10" s="74"/>
      <c r="H10" s="74"/>
      <c r="I10" s="74"/>
      <c r="J10" s="74"/>
    </row>
    <row r="11" spans="2:10">
      <c r="B11" s="56"/>
      <c r="C11" s="607" t="s">
        <v>349</v>
      </c>
      <c r="D11" s="608"/>
      <c r="E11" s="392">
        <f>+E12+E13</f>
        <v>0</v>
      </c>
      <c r="F11" s="392">
        <f>+F12+F13</f>
        <v>0</v>
      </c>
      <c r="G11" s="393">
        <f>+E11+F11</f>
        <v>0</v>
      </c>
      <c r="H11" s="392">
        <f t="shared" ref="H11:I11" si="0">+H12+H13</f>
        <v>0</v>
      </c>
      <c r="I11" s="392">
        <f t="shared" si="0"/>
        <v>0</v>
      </c>
      <c r="J11" s="393">
        <f>+G11-H11</f>
        <v>0</v>
      </c>
    </row>
    <row r="12" spans="2:10">
      <c r="B12" s="56"/>
      <c r="C12" s="94"/>
      <c r="D12" s="57" t="s">
        <v>350</v>
      </c>
      <c r="E12" s="391"/>
      <c r="F12" s="383"/>
      <c r="G12" s="383">
        <f t="shared" ref="G12:G39" si="1">+E12+F12</f>
        <v>0</v>
      </c>
      <c r="H12" s="383"/>
      <c r="I12" s="383"/>
      <c r="J12" s="383">
        <f t="shared" ref="J12:J39" si="2">+G12-H12</f>
        <v>0</v>
      </c>
    </row>
    <row r="13" spans="2:10">
      <c r="B13" s="56"/>
      <c r="C13" s="94"/>
      <c r="D13" s="57" t="s">
        <v>351</v>
      </c>
      <c r="E13" s="391"/>
      <c r="F13" s="383"/>
      <c r="G13" s="383">
        <f t="shared" si="1"/>
        <v>0</v>
      </c>
      <c r="H13" s="383"/>
      <c r="I13" s="383"/>
      <c r="J13" s="383">
        <f t="shared" si="2"/>
        <v>0</v>
      </c>
    </row>
    <row r="14" spans="2:10">
      <c r="B14" s="56"/>
      <c r="C14" s="607" t="s">
        <v>352</v>
      </c>
      <c r="D14" s="608"/>
      <c r="E14" s="392">
        <f>SUM(E15:E22)</f>
        <v>17702023</v>
      </c>
      <c r="F14" s="392">
        <f>SUM(F15:F22)</f>
        <v>7821414</v>
      </c>
      <c r="G14" s="393">
        <f t="shared" si="1"/>
        <v>25523437</v>
      </c>
      <c r="H14" s="392">
        <f t="shared" ref="H14:I14" si="3">SUM(H15:H22)</f>
        <v>25523437</v>
      </c>
      <c r="I14" s="392">
        <f t="shared" si="3"/>
        <v>24439622</v>
      </c>
      <c r="J14" s="393">
        <f t="shared" si="2"/>
        <v>0</v>
      </c>
    </row>
    <row r="15" spans="2:10">
      <c r="B15" s="56"/>
      <c r="C15" s="94"/>
      <c r="D15" s="57" t="s">
        <v>353</v>
      </c>
      <c r="E15" s="391">
        <f>CAdmon!D22</f>
        <v>17702023</v>
      </c>
      <c r="F15" s="383">
        <f>CAdmon!E22</f>
        <v>7821414</v>
      </c>
      <c r="G15" s="383">
        <f t="shared" si="1"/>
        <v>25523437</v>
      </c>
      <c r="H15" s="383">
        <f>CAdmon!G12</f>
        <v>25523437</v>
      </c>
      <c r="I15" s="383">
        <f>CAdmon!H12</f>
        <v>24439622</v>
      </c>
      <c r="J15" s="383">
        <f t="shared" si="2"/>
        <v>0</v>
      </c>
    </row>
    <row r="16" spans="2:10">
      <c r="B16" s="56"/>
      <c r="C16" s="94"/>
      <c r="D16" s="57" t="s">
        <v>354</v>
      </c>
      <c r="E16" s="391"/>
      <c r="F16" s="383"/>
      <c r="G16" s="383">
        <f t="shared" si="1"/>
        <v>0</v>
      </c>
      <c r="H16" s="383"/>
      <c r="I16" s="383"/>
      <c r="J16" s="383">
        <f t="shared" si="2"/>
        <v>0</v>
      </c>
    </row>
    <row r="17" spans="2:10">
      <c r="B17" s="56"/>
      <c r="C17" s="94"/>
      <c r="D17" s="57" t="s">
        <v>355</v>
      </c>
      <c r="E17" s="391"/>
      <c r="F17" s="383"/>
      <c r="G17" s="383">
        <f t="shared" si="1"/>
        <v>0</v>
      </c>
      <c r="H17" s="383"/>
      <c r="I17" s="383"/>
      <c r="J17" s="383">
        <f t="shared" si="2"/>
        <v>0</v>
      </c>
    </row>
    <row r="18" spans="2:10">
      <c r="B18" s="56"/>
      <c r="C18" s="94"/>
      <c r="D18" s="57" t="s">
        <v>356</v>
      </c>
      <c r="E18" s="391"/>
      <c r="F18" s="383"/>
      <c r="G18" s="383">
        <f t="shared" si="1"/>
        <v>0</v>
      </c>
      <c r="H18" s="383"/>
      <c r="I18" s="383"/>
      <c r="J18" s="383">
        <f t="shared" si="2"/>
        <v>0</v>
      </c>
    </row>
    <row r="19" spans="2:10">
      <c r="B19" s="56"/>
      <c r="C19" s="94"/>
      <c r="D19" s="57" t="s">
        <v>357</v>
      </c>
      <c r="E19" s="391"/>
      <c r="F19" s="383"/>
      <c r="G19" s="383">
        <f t="shared" si="1"/>
        <v>0</v>
      </c>
      <c r="H19" s="383"/>
      <c r="I19" s="383"/>
      <c r="J19" s="383">
        <f t="shared" si="2"/>
        <v>0</v>
      </c>
    </row>
    <row r="20" spans="2:10">
      <c r="B20" s="56"/>
      <c r="C20" s="94"/>
      <c r="D20" s="57" t="s">
        <v>358</v>
      </c>
      <c r="E20" s="391"/>
      <c r="F20" s="383"/>
      <c r="G20" s="383">
        <f t="shared" si="1"/>
        <v>0</v>
      </c>
      <c r="H20" s="383"/>
      <c r="I20" s="383"/>
      <c r="J20" s="383">
        <f t="shared" si="2"/>
        <v>0</v>
      </c>
    </row>
    <row r="21" spans="2:10">
      <c r="B21" s="56"/>
      <c r="C21" s="94"/>
      <c r="D21" s="57" t="s">
        <v>359</v>
      </c>
      <c r="E21" s="391"/>
      <c r="F21" s="383"/>
      <c r="G21" s="383">
        <f t="shared" si="1"/>
        <v>0</v>
      </c>
      <c r="H21" s="383"/>
      <c r="I21" s="383"/>
      <c r="J21" s="383">
        <f t="shared" si="2"/>
        <v>0</v>
      </c>
    </row>
    <row r="22" spans="2:10">
      <c r="B22" s="56"/>
      <c r="C22" s="94"/>
      <c r="D22" s="57" t="s">
        <v>360</v>
      </c>
      <c r="E22" s="391"/>
      <c r="F22" s="383"/>
      <c r="G22" s="383">
        <f t="shared" si="1"/>
        <v>0</v>
      </c>
      <c r="H22" s="383"/>
      <c r="I22" s="383"/>
      <c r="J22" s="383">
        <f t="shared" si="2"/>
        <v>0</v>
      </c>
    </row>
    <row r="23" spans="2:10">
      <c r="B23" s="56"/>
      <c r="C23" s="607" t="s">
        <v>361</v>
      </c>
      <c r="D23" s="608"/>
      <c r="E23" s="392">
        <f>SUM(E24:E26)</f>
        <v>0</v>
      </c>
      <c r="F23" s="392">
        <f>SUM(F24:F26)</f>
        <v>0</v>
      </c>
      <c r="G23" s="393">
        <f t="shared" si="1"/>
        <v>0</v>
      </c>
      <c r="H23" s="392">
        <f t="shared" ref="H23:I23" si="4">SUM(H24:H26)</f>
        <v>0</v>
      </c>
      <c r="I23" s="392">
        <f t="shared" si="4"/>
        <v>0</v>
      </c>
      <c r="J23" s="393">
        <f t="shared" si="2"/>
        <v>0</v>
      </c>
    </row>
    <row r="24" spans="2:10">
      <c r="B24" s="56"/>
      <c r="C24" s="94"/>
      <c r="D24" s="57" t="s">
        <v>362</v>
      </c>
      <c r="E24" s="391"/>
      <c r="F24" s="383"/>
      <c r="G24" s="383">
        <f t="shared" si="1"/>
        <v>0</v>
      </c>
      <c r="H24" s="383"/>
      <c r="I24" s="383"/>
      <c r="J24" s="383">
        <f t="shared" si="2"/>
        <v>0</v>
      </c>
    </row>
    <row r="25" spans="2:10">
      <c r="B25" s="56"/>
      <c r="C25" s="94"/>
      <c r="D25" s="57" t="s">
        <v>363</v>
      </c>
      <c r="E25" s="391"/>
      <c r="F25" s="383"/>
      <c r="G25" s="383">
        <f t="shared" si="1"/>
        <v>0</v>
      </c>
      <c r="H25" s="383"/>
      <c r="I25" s="383"/>
      <c r="J25" s="383">
        <f t="shared" si="2"/>
        <v>0</v>
      </c>
    </row>
    <row r="26" spans="2:10">
      <c r="B26" s="56"/>
      <c r="C26" s="94"/>
      <c r="D26" s="57" t="s">
        <v>364</v>
      </c>
      <c r="E26" s="391"/>
      <c r="F26" s="383"/>
      <c r="G26" s="383">
        <f t="shared" si="1"/>
        <v>0</v>
      </c>
      <c r="H26" s="383"/>
      <c r="I26" s="383"/>
      <c r="J26" s="383">
        <f t="shared" si="2"/>
        <v>0</v>
      </c>
    </row>
    <row r="27" spans="2:10">
      <c r="B27" s="56"/>
      <c r="C27" s="607" t="s">
        <v>365</v>
      </c>
      <c r="D27" s="608"/>
      <c r="E27" s="392">
        <f>SUM(E28:E29)</f>
        <v>0</v>
      </c>
      <c r="F27" s="392">
        <f>SUM(F28:F29)</f>
        <v>0</v>
      </c>
      <c r="G27" s="393">
        <f t="shared" si="1"/>
        <v>0</v>
      </c>
      <c r="H27" s="392">
        <f t="shared" ref="H27:I27" si="5">SUM(H28:H29)</f>
        <v>0</v>
      </c>
      <c r="I27" s="392">
        <f t="shared" si="5"/>
        <v>0</v>
      </c>
      <c r="J27" s="393">
        <f t="shared" si="2"/>
        <v>0</v>
      </c>
    </row>
    <row r="28" spans="2:10">
      <c r="B28" s="56"/>
      <c r="C28" s="94"/>
      <c r="D28" s="57" t="s">
        <v>366</v>
      </c>
      <c r="E28" s="391"/>
      <c r="F28" s="383"/>
      <c r="G28" s="383">
        <f t="shared" si="1"/>
        <v>0</v>
      </c>
      <c r="H28" s="383"/>
      <c r="I28" s="383"/>
      <c r="J28" s="383">
        <f t="shared" si="2"/>
        <v>0</v>
      </c>
    </row>
    <row r="29" spans="2:10">
      <c r="B29" s="56"/>
      <c r="C29" s="94"/>
      <c r="D29" s="57" t="s">
        <v>367</v>
      </c>
      <c r="E29" s="391"/>
      <c r="F29" s="383"/>
      <c r="G29" s="383">
        <f t="shared" si="1"/>
        <v>0</v>
      </c>
      <c r="H29" s="383"/>
      <c r="I29" s="383"/>
      <c r="J29" s="383">
        <f t="shared" si="2"/>
        <v>0</v>
      </c>
    </row>
    <row r="30" spans="2:10">
      <c r="B30" s="56"/>
      <c r="C30" s="607" t="s">
        <v>368</v>
      </c>
      <c r="D30" s="608"/>
      <c r="E30" s="392">
        <f>SUM(E31:E34)</f>
        <v>0</v>
      </c>
      <c r="F30" s="392">
        <f>SUM(F31:F34)</f>
        <v>0</v>
      </c>
      <c r="G30" s="393">
        <f t="shared" si="1"/>
        <v>0</v>
      </c>
      <c r="H30" s="392">
        <f t="shared" ref="H30:I30" si="6">SUM(H31:H34)</f>
        <v>0</v>
      </c>
      <c r="I30" s="392">
        <f t="shared" si="6"/>
        <v>0</v>
      </c>
      <c r="J30" s="393">
        <f t="shared" si="2"/>
        <v>0</v>
      </c>
    </row>
    <row r="31" spans="2:10">
      <c r="B31" s="56"/>
      <c r="C31" s="94"/>
      <c r="D31" s="57" t="s">
        <v>369</v>
      </c>
      <c r="E31" s="391"/>
      <c r="F31" s="383"/>
      <c r="G31" s="383">
        <f t="shared" si="1"/>
        <v>0</v>
      </c>
      <c r="H31" s="383"/>
      <c r="I31" s="383"/>
      <c r="J31" s="383">
        <f t="shared" si="2"/>
        <v>0</v>
      </c>
    </row>
    <row r="32" spans="2:10">
      <c r="B32" s="56"/>
      <c r="C32" s="94"/>
      <c r="D32" s="57" t="s">
        <v>370</v>
      </c>
      <c r="E32" s="391"/>
      <c r="F32" s="383"/>
      <c r="G32" s="383">
        <f t="shared" si="1"/>
        <v>0</v>
      </c>
      <c r="H32" s="383"/>
      <c r="I32" s="383"/>
      <c r="J32" s="383">
        <f t="shared" si="2"/>
        <v>0</v>
      </c>
    </row>
    <row r="33" spans="1:11">
      <c r="B33" s="56"/>
      <c r="C33" s="94"/>
      <c r="D33" s="57" t="s">
        <v>371</v>
      </c>
      <c r="E33" s="391"/>
      <c r="F33" s="383"/>
      <c r="G33" s="383">
        <f t="shared" si="1"/>
        <v>0</v>
      </c>
      <c r="H33" s="383"/>
      <c r="I33" s="383"/>
      <c r="J33" s="383">
        <f t="shared" si="2"/>
        <v>0</v>
      </c>
    </row>
    <row r="34" spans="1:11">
      <c r="B34" s="56"/>
      <c r="C34" s="94"/>
      <c r="D34" s="57" t="s">
        <v>372</v>
      </c>
      <c r="E34" s="391"/>
      <c r="F34" s="383"/>
      <c r="G34" s="383">
        <f t="shared" si="1"/>
        <v>0</v>
      </c>
      <c r="H34" s="383"/>
      <c r="I34" s="383"/>
      <c r="J34" s="383">
        <f t="shared" si="2"/>
        <v>0</v>
      </c>
    </row>
    <row r="35" spans="1:11">
      <c r="B35" s="56"/>
      <c r="C35" s="607" t="s">
        <v>373</v>
      </c>
      <c r="D35" s="608"/>
      <c r="E35" s="392">
        <f>SUM(E36)</f>
        <v>0</v>
      </c>
      <c r="F35" s="392">
        <f>SUM(F36)</f>
        <v>0</v>
      </c>
      <c r="G35" s="393">
        <f t="shared" si="1"/>
        <v>0</v>
      </c>
      <c r="H35" s="392">
        <f t="shared" ref="H35:I35" si="7">SUM(H36)</f>
        <v>0</v>
      </c>
      <c r="I35" s="392">
        <f t="shared" si="7"/>
        <v>0</v>
      </c>
      <c r="J35" s="393">
        <f t="shared" si="2"/>
        <v>0</v>
      </c>
    </row>
    <row r="36" spans="1:11">
      <c r="B36" s="56"/>
      <c r="C36" s="94"/>
      <c r="D36" s="57" t="s">
        <v>374</v>
      </c>
      <c r="E36" s="391"/>
      <c r="F36" s="383"/>
      <c r="G36" s="383">
        <f t="shared" si="1"/>
        <v>0</v>
      </c>
      <c r="H36" s="383"/>
      <c r="I36" s="383"/>
      <c r="J36" s="383">
        <f t="shared" si="2"/>
        <v>0</v>
      </c>
    </row>
    <row r="37" spans="1:11" ht="15" customHeight="1">
      <c r="B37" s="602" t="s">
        <v>375</v>
      </c>
      <c r="C37" s="603"/>
      <c r="D37" s="604"/>
      <c r="E37" s="391"/>
      <c r="F37" s="383"/>
      <c r="G37" s="383">
        <f t="shared" si="1"/>
        <v>0</v>
      </c>
      <c r="H37" s="383"/>
      <c r="I37" s="383"/>
      <c r="J37" s="383">
        <f t="shared" si="2"/>
        <v>0</v>
      </c>
    </row>
    <row r="38" spans="1:11" ht="15" customHeight="1">
      <c r="B38" s="602" t="s">
        <v>376</v>
      </c>
      <c r="C38" s="603"/>
      <c r="D38" s="604"/>
      <c r="E38" s="391"/>
      <c r="F38" s="383"/>
      <c r="G38" s="383">
        <f t="shared" si="1"/>
        <v>0</v>
      </c>
      <c r="H38" s="383"/>
      <c r="I38" s="383"/>
      <c r="J38" s="383">
        <f t="shared" si="2"/>
        <v>0</v>
      </c>
    </row>
    <row r="39" spans="1:11" ht="15.75" customHeight="1">
      <c r="B39" s="602" t="s">
        <v>377</v>
      </c>
      <c r="C39" s="603"/>
      <c r="D39" s="604"/>
      <c r="E39" s="391"/>
      <c r="F39" s="383"/>
      <c r="G39" s="383">
        <f t="shared" si="1"/>
        <v>0</v>
      </c>
      <c r="H39" s="383"/>
      <c r="I39" s="383"/>
      <c r="J39" s="383">
        <f t="shared" si="2"/>
        <v>0</v>
      </c>
    </row>
    <row r="40" spans="1:11">
      <c r="B40" s="95"/>
      <c r="C40" s="96"/>
      <c r="D40" s="97"/>
      <c r="E40" s="394"/>
      <c r="F40" s="395"/>
      <c r="G40" s="395"/>
      <c r="H40" s="395"/>
      <c r="I40" s="395"/>
      <c r="J40" s="395"/>
    </row>
    <row r="41" spans="1:11" s="66" customFormat="1">
      <c r="A41" s="63"/>
      <c r="B41" s="79"/>
      <c r="C41" s="605" t="s">
        <v>244</v>
      </c>
      <c r="D41" s="606"/>
      <c r="E41" s="385">
        <f>+E11+E14+E23+E27+E30+E35+E37+E38+E39</f>
        <v>17702023</v>
      </c>
      <c r="F41" s="385">
        <f t="shared" ref="F41:J41" si="8">+F11+F14+F23+F27+F30+F35+F37+F38+F39</f>
        <v>7821414</v>
      </c>
      <c r="G41" s="385">
        <f t="shared" si="8"/>
        <v>25523437</v>
      </c>
      <c r="H41" s="385">
        <f t="shared" si="8"/>
        <v>25523437</v>
      </c>
      <c r="I41" s="385">
        <f t="shared" si="8"/>
        <v>24439622</v>
      </c>
      <c r="J41" s="385">
        <f t="shared" si="8"/>
        <v>0</v>
      </c>
      <c r="K41" s="63"/>
    </row>
  </sheetData>
  <mergeCells count="18">
    <mergeCell ref="B10:D10"/>
    <mergeCell ref="C11:D11"/>
    <mergeCell ref="C14:D14"/>
    <mergeCell ref="C23:D23"/>
    <mergeCell ref="C27:D27"/>
    <mergeCell ref="B2:J2"/>
    <mergeCell ref="B3:J3"/>
    <mergeCell ref="B4:J4"/>
    <mergeCell ref="B5:J5"/>
    <mergeCell ref="B7:D9"/>
    <mergeCell ref="E7:I7"/>
    <mergeCell ref="J7:J8"/>
    <mergeCell ref="B38:D38"/>
    <mergeCell ref="B39:D39"/>
    <mergeCell ref="C41:D41"/>
    <mergeCell ref="C30:D30"/>
    <mergeCell ref="C35:D35"/>
    <mergeCell ref="B37:D3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0" workbookViewId="0">
      <selection activeCell="A62" sqref="A62"/>
    </sheetView>
  </sheetViews>
  <sheetFormatPr baseColWidth="10" defaultRowHeight="15"/>
  <cols>
    <col min="1" max="1" width="1.140625" customWidth="1"/>
    <col min="2" max="2" width="57" customWidth="1"/>
    <col min="6" max="6" width="4.28515625" style="54" customWidth="1"/>
  </cols>
  <sheetData>
    <row r="1" spans="1:5" ht="15" customHeight="1"/>
    <row r="2" spans="1:5">
      <c r="A2" s="567" t="s">
        <v>410</v>
      </c>
      <c r="B2" s="568"/>
      <c r="C2" s="568"/>
      <c r="D2" s="568"/>
      <c r="E2" s="568"/>
    </row>
    <row r="3" spans="1:5">
      <c r="A3" s="570" t="s">
        <v>378</v>
      </c>
      <c r="B3" s="571"/>
      <c r="C3" s="571"/>
      <c r="D3" s="571"/>
      <c r="E3" s="571"/>
    </row>
    <row r="4" spans="1:5">
      <c r="A4" s="573" t="s">
        <v>207</v>
      </c>
      <c r="B4" s="574"/>
      <c r="C4" s="574"/>
      <c r="D4" s="574"/>
      <c r="E4" s="574"/>
    </row>
    <row r="5" spans="1:5" ht="6" customHeight="1">
      <c r="A5" s="21"/>
      <c r="B5" s="21"/>
      <c r="C5" s="21"/>
      <c r="D5" s="21"/>
      <c r="E5" s="21"/>
    </row>
    <row r="6" spans="1:5">
      <c r="A6" s="576" t="s">
        <v>76</v>
      </c>
      <c r="B6" s="576"/>
      <c r="C6" s="55" t="s">
        <v>211</v>
      </c>
      <c r="D6" s="55" t="s">
        <v>214</v>
      </c>
      <c r="E6" s="55" t="s">
        <v>379</v>
      </c>
    </row>
    <row r="7" spans="1:5" ht="5.25" customHeight="1" thickBot="1">
      <c r="A7" s="67"/>
      <c r="B7" s="68"/>
      <c r="C7" s="69"/>
      <c r="D7" s="69"/>
      <c r="E7" s="69"/>
    </row>
    <row r="8" spans="1:5" ht="15.75" thickBot="1">
      <c r="A8" s="99"/>
      <c r="B8" s="100" t="s">
        <v>380</v>
      </c>
      <c r="C8" s="396">
        <f>+C9+C10</f>
        <v>17702023</v>
      </c>
      <c r="D8" s="396">
        <f t="shared" ref="D8:E8" si="0">+D9+D10</f>
        <v>24560826</v>
      </c>
      <c r="E8" s="396">
        <f t="shared" si="0"/>
        <v>24560826</v>
      </c>
    </row>
    <row r="9" spans="1:5">
      <c r="A9" s="618" t="s">
        <v>403</v>
      </c>
      <c r="B9" s="619"/>
      <c r="C9" s="395">
        <f>+EAI!E33</f>
        <v>17702023</v>
      </c>
      <c r="D9" s="395">
        <f>+EAI!H33</f>
        <v>24560826</v>
      </c>
      <c r="E9" s="395">
        <f>+EAI!I33</f>
        <v>24560826</v>
      </c>
    </row>
    <row r="10" spans="1:5">
      <c r="A10" s="614" t="s">
        <v>404</v>
      </c>
      <c r="B10" s="615"/>
      <c r="C10" s="397">
        <f>+EAI!E46</f>
        <v>0</v>
      </c>
      <c r="D10" s="395">
        <f>+EAI!H46</f>
        <v>0</v>
      </c>
      <c r="E10" s="397">
        <f>+EAI!I46</f>
        <v>0</v>
      </c>
    </row>
    <row r="11" spans="1:5" ht="6.75" customHeight="1" thickBot="1">
      <c r="A11" s="56"/>
      <c r="B11" s="57"/>
      <c r="C11" s="383"/>
      <c r="D11" s="383"/>
      <c r="E11" s="383"/>
    </row>
    <row r="12" spans="1:5" ht="15.75" thickBot="1">
      <c r="A12" s="101"/>
      <c r="B12" s="100" t="s">
        <v>381</v>
      </c>
      <c r="C12" s="396">
        <f>+C13+C14</f>
        <v>25523437</v>
      </c>
      <c r="D12" s="396">
        <f t="shared" ref="D12:E12" si="1">+D13+D14</f>
        <v>25523437</v>
      </c>
      <c r="E12" s="396">
        <f t="shared" si="1"/>
        <v>24439622</v>
      </c>
    </row>
    <row r="13" spans="1:5">
      <c r="A13" s="616" t="s">
        <v>405</v>
      </c>
      <c r="B13" s="617"/>
      <c r="C13" s="395">
        <f>CAdmon!F22</f>
        <v>25523437</v>
      </c>
      <c r="D13" s="395">
        <f>C13</f>
        <v>25523437</v>
      </c>
      <c r="E13" s="395">
        <f>CAdmon!H22</f>
        <v>24439622</v>
      </c>
    </row>
    <row r="14" spans="1:5">
      <c r="A14" s="614" t="s">
        <v>406</v>
      </c>
      <c r="B14" s="615"/>
      <c r="C14" s="397"/>
      <c r="D14" s="397"/>
      <c r="E14" s="397"/>
    </row>
    <row r="15" spans="1:5" ht="5.25" customHeight="1" thickBot="1">
      <c r="A15" s="71"/>
      <c r="B15" s="70"/>
      <c r="C15" s="383"/>
      <c r="D15" s="383"/>
      <c r="E15" s="383"/>
    </row>
    <row r="16" spans="1:5" ht="15.75" thickBot="1">
      <c r="A16" s="99"/>
      <c r="B16" s="100" t="s">
        <v>382</v>
      </c>
      <c r="C16" s="396">
        <f>+C8-C12</f>
        <v>-7821414</v>
      </c>
      <c r="D16" s="396">
        <f t="shared" ref="D16:E16" si="2">+D8-D12</f>
        <v>-962611</v>
      </c>
      <c r="E16" s="396">
        <f t="shared" si="2"/>
        <v>121204</v>
      </c>
    </row>
    <row r="17" spans="1:5">
      <c r="A17" s="21"/>
      <c r="B17" s="21"/>
      <c r="C17" s="398"/>
      <c r="D17" s="398"/>
      <c r="E17" s="398"/>
    </row>
    <row r="18" spans="1:5">
      <c r="A18" s="576" t="s">
        <v>76</v>
      </c>
      <c r="B18" s="576"/>
      <c r="C18" s="399" t="s">
        <v>211</v>
      </c>
      <c r="D18" s="399" t="s">
        <v>214</v>
      </c>
      <c r="E18" s="399" t="s">
        <v>379</v>
      </c>
    </row>
    <row r="19" spans="1:5" ht="6.75" customHeight="1">
      <c r="A19" s="67"/>
      <c r="B19" s="68"/>
      <c r="C19" s="400"/>
      <c r="D19" s="400"/>
      <c r="E19" s="400"/>
    </row>
    <row r="20" spans="1:5">
      <c r="A20" s="612" t="s">
        <v>383</v>
      </c>
      <c r="B20" s="613"/>
      <c r="C20" s="397">
        <f>+C16</f>
        <v>-7821414</v>
      </c>
      <c r="D20" s="397">
        <f t="shared" ref="D20:E20" si="3">+D16</f>
        <v>-962611</v>
      </c>
      <c r="E20" s="397">
        <f t="shared" si="3"/>
        <v>121204</v>
      </c>
    </row>
    <row r="21" spans="1:5" ht="6" customHeight="1">
      <c r="A21" s="56"/>
      <c r="B21" s="57"/>
      <c r="C21" s="383"/>
      <c r="D21" s="383"/>
      <c r="E21" s="383"/>
    </row>
    <row r="22" spans="1:5">
      <c r="A22" s="612" t="s">
        <v>384</v>
      </c>
      <c r="B22" s="613"/>
      <c r="C22" s="397"/>
      <c r="D22" s="397"/>
      <c r="E22" s="397"/>
    </row>
    <row r="23" spans="1:5" ht="7.5" customHeight="1" thickBot="1">
      <c r="A23" s="71"/>
      <c r="B23" s="70"/>
      <c r="C23" s="383"/>
      <c r="D23" s="383"/>
      <c r="E23" s="383"/>
    </row>
    <row r="24" spans="1:5" ht="15.75" thickBot="1">
      <c r="A24" s="101"/>
      <c r="B24" s="100" t="s">
        <v>385</v>
      </c>
      <c r="C24" s="401">
        <f>+C20-C22</f>
        <v>-7821414</v>
      </c>
      <c r="D24" s="401">
        <f t="shared" ref="D24:E24" si="4">+D20-D22</f>
        <v>-962611</v>
      </c>
      <c r="E24" s="401">
        <f t="shared" si="4"/>
        <v>121204</v>
      </c>
    </row>
    <row r="25" spans="1:5">
      <c r="A25" s="21"/>
      <c r="B25" s="21"/>
      <c r="C25" s="398"/>
      <c r="D25" s="398"/>
      <c r="E25" s="398"/>
    </row>
    <row r="26" spans="1:5">
      <c r="A26" s="576" t="s">
        <v>76</v>
      </c>
      <c r="B26" s="576"/>
      <c r="C26" s="399" t="s">
        <v>211</v>
      </c>
      <c r="D26" s="399" t="s">
        <v>214</v>
      </c>
      <c r="E26" s="399" t="s">
        <v>379</v>
      </c>
    </row>
    <row r="27" spans="1:5" ht="5.25" customHeight="1">
      <c r="A27" s="67"/>
      <c r="B27" s="68"/>
      <c r="C27" s="400"/>
      <c r="D27" s="400"/>
      <c r="E27" s="400"/>
    </row>
    <row r="28" spans="1:5">
      <c r="A28" s="612" t="s">
        <v>386</v>
      </c>
      <c r="B28" s="613"/>
      <c r="C28" s="397">
        <f>+EAI!E52</f>
        <v>0</v>
      </c>
      <c r="D28" s="397">
        <f>+EAI!H51</f>
        <v>0</v>
      </c>
      <c r="E28" s="397">
        <f>+EAI!I54</f>
        <v>24560826</v>
      </c>
    </row>
    <row r="29" spans="1:5" ht="5.25" customHeight="1">
      <c r="A29" s="56"/>
      <c r="B29" s="57"/>
      <c r="C29" s="383"/>
      <c r="D29" s="383"/>
      <c r="E29" s="383"/>
    </row>
    <row r="30" spans="1:5">
      <c r="A30" s="612" t="s">
        <v>387</v>
      </c>
      <c r="B30" s="613"/>
      <c r="C30" s="397"/>
      <c r="D30" s="397"/>
      <c r="E30" s="397"/>
    </row>
    <row r="31" spans="1:5" ht="3.75" customHeight="1" thickBot="1">
      <c r="A31" s="72"/>
      <c r="B31" s="73"/>
      <c r="C31" s="395"/>
      <c r="D31" s="395"/>
      <c r="E31" s="395"/>
    </row>
    <row r="32" spans="1:5" ht="15.75" thickBot="1">
      <c r="A32" s="101"/>
      <c r="B32" s="100" t="s">
        <v>388</v>
      </c>
      <c r="C32" s="401">
        <f>+C28-C30</f>
        <v>0</v>
      </c>
      <c r="D32" s="401">
        <f t="shared" ref="D32:E32" si="5">+D28-D30</f>
        <v>0</v>
      </c>
      <c r="E32" s="401">
        <f t="shared" si="5"/>
        <v>24560826</v>
      </c>
    </row>
    <row r="33" spans="1:5" s="54" customFormat="1">
      <c r="A33" s="21"/>
      <c r="B33" s="21"/>
      <c r="C33" s="21"/>
      <c r="D33" s="21"/>
      <c r="E33" s="21"/>
    </row>
    <row r="34" spans="1:5" ht="23.25" customHeight="1">
      <c r="A34" s="21"/>
      <c r="B34" s="620" t="s">
        <v>389</v>
      </c>
      <c r="C34" s="620"/>
      <c r="D34" s="620"/>
      <c r="E34" s="620"/>
    </row>
    <row r="35" spans="1:5" ht="28.5" customHeight="1">
      <c r="A35" s="21"/>
      <c r="B35" s="620" t="s">
        <v>390</v>
      </c>
      <c r="C35" s="620"/>
      <c r="D35" s="620"/>
      <c r="E35" s="620"/>
    </row>
    <row r="36" spans="1:5">
      <c r="A36" s="21"/>
      <c r="B36" s="621" t="s">
        <v>391</v>
      </c>
      <c r="C36" s="621"/>
      <c r="D36" s="621"/>
      <c r="E36" s="621"/>
    </row>
    <row r="37" spans="1:5" s="54" customFormat="1"/>
    <row r="68" spans="1:8" ht="15.75" thickBot="1">
      <c r="A68" s="442"/>
      <c r="B68" s="442"/>
      <c r="C68" s="442"/>
      <c r="D68" s="442"/>
      <c r="E68" s="442"/>
      <c r="F68" s="425"/>
      <c r="G68" s="442"/>
      <c r="H68" s="442"/>
    </row>
    <row r="69" spans="1:8">
      <c r="A69" s="622" t="s">
        <v>541</v>
      </c>
      <c r="B69" s="622"/>
      <c r="C69" s="622"/>
      <c r="D69" s="622"/>
      <c r="E69" s="622"/>
      <c r="F69" s="622"/>
      <c r="G69" s="622"/>
      <c r="H69" s="622"/>
    </row>
  </sheetData>
  <mergeCells count="18">
    <mergeCell ref="B34:E34"/>
    <mergeCell ref="B35:E35"/>
    <mergeCell ref="B36:E36"/>
    <mergeCell ref="A69:H69"/>
    <mergeCell ref="A26:B26"/>
    <mergeCell ref="A2:E2"/>
    <mergeCell ref="A3:E3"/>
    <mergeCell ref="A4:E4"/>
    <mergeCell ref="A6:B6"/>
    <mergeCell ref="A9:B9"/>
    <mergeCell ref="A22:B22"/>
    <mergeCell ref="A28:B28"/>
    <mergeCell ref="A30:B30"/>
    <mergeCell ref="A10:B10"/>
    <mergeCell ref="A13:B13"/>
    <mergeCell ref="A14:B14"/>
    <mergeCell ref="A18:B18"/>
    <mergeCell ref="A20:B2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7" zoomScale="80" zoomScaleNormal="80" zoomScalePageLayoutView="80" workbookViewId="0">
      <selection activeCell="D41" sqref="D41"/>
    </sheetView>
  </sheetViews>
  <sheetFormatPr baseColWidth="10" defaultRowHeight="12"/>
  <cols>
    <col min="1" max="1" width="4.85546875" style="151" customWidth="1"/>
    <col min="2" max="2" width="27.5703125" style="152" customWidth="1"/>
    <col min="3" max="3" width="37.85546875" style="151" customWidth="1"/>
    <col min="4" max="5" width="21" style="151" customWidth="1"/>
    <col min="6" max="6" width="11" style="153" customWidth="1"/>
    <col min="7" max="8" width="27.5703125" style="151" customWidth="1"/>
    <col min="9" max="10" width="21" style="151" customWidth="1"/>
    <col min="11" max="11" width="4.85546875" style="106" customWidth="1"/>
    <col min="12" max="12" width="1.7109375" style="150" customWidth="1"/>
    <col min="13" max="16384" width="11.42578125" style="151"/>
  </cols>
  <sheetData>
    <row r="1" spans="1:12" ht="6" customHeight="1">
      <c r="A1" s="117"/>
      <c r="B1" s="147"/>
      <c r="C1" s="117"/>
      <c r="D1" s="148"/>
      <c r="E1" s="148"/>
      <c r="F1" s="149"/>
      <c r="G1" s="148"/>
      <c r="H1" s="148"/>
      <c r="I1" s="148"/>
      <c r="J1" s="117"/>
      <c r="K1" s="117"/>
    </row>
    <row r="2" spans="1:12" ht="6" customHeight="1">
      <c r="K2" s="151"/>
      <c r="L2" s="152"/>
    </row>
    <row r="3" spans="1:12" ht="14.1" customHeight="1">
      <c r="B3" s="154"/>
      <c r="C3" s="476" t="s">
        <v>562</v>
      </c>
      <c r="D3" s="476"/>
      <c r="E3" s="476"/>
      <c r="F3" s="476"/>
      <c r="G3" s="476"/>
      <c r="H3" s="476"/>
      <c r="I3" s="476"/>
      <c r="J3" s="154"/>
      <c r="K3" s="154"/>
      <c r="L3" s="152"/>
    </row>
    <row r="4" spans="1:12" ht="14.1" customHeight="1">
      <c r="B4" s="154"/>
      <c r="C4" s="476" t="s">
        <v>0</v>
      </c>
      <c r="D4" s="476"/>
      <c r="E4" s="476"/>
      <c r="F4" s="476"/>
      <c r="G4" s="476"/>
      <c r="H4" s="476"/>
      <c r="I4" s="476"/>
      <c r="J4" s="154"/>
      <c r="K4" s="154"/>
    </row>
    <row r="5" spans="1:12" ht="14.1" customHeight="1">
      <c r="B5" s="154"/>
      <c r="C5" s="476" t="s">
        <v>564</v>
      </c>
      <c r="D5" s="476"/>
      <c r="E5" s="476"/>
      <c r="F5" s="476"/>
      <c r="G5" s="476"/>
      <c r="H5" s="476"/>
      <c r="I5" s="476"/>
      <c r="J5" s="154"/>
      <c r="K5" s="154"/>
    </row>
    <row r="6" spans="1:12" ht="14.1" customHeight="1">
      <c r="B6" s="155"/>
      <c r="C6" s="477" t="s">
        <v>1</v>
      </c>
      <c r="D6" s="477"/>
      <c r="E6" s="477"/>
      <c r="F6" s="477"/>
      <c r="G6" s="477"/>
      <c r="H6" s="477"/>
      <c r="I6" s="477"/>
      <c r="J6" s="155"/>
      <c r="K6" s="155"/>
    </row>
    <row r="7" spans="1:12" ht="20.100000000000001" customHeight="1">
      <c r="A7" s="156"/>
      <c r="B7" s="157" t="s">
        <v>4</v>
      </c>
      <c r="C7" s="478" t="s">
        <v>414</v>
      </c>
      <c r="D7" s="478"/>
      <c r="E7" s="478"/>
      <c r="F7" s="478"/>
      <c r="G7" s="478"/>
      <c r="H7" s="478"/>
      <c r="I7" s="478"/>
      <c r="J7" s="478"/>
    </row>
    <row r="8" spans="1:12" ht="3" customHeight="1">
      <c r="A8" s="155"/>
      <c r="B8" s="155"/>
      <c r="C8" s="155"/>
      <c r="D8" s="155"/>
      <c r="E8" s="155"/>
      <c r="F8" s="158"/>
      <c r="G8" s="155"/>
      <c r="H8" s="155"/>
      <c r="I8" s="155"/>
      <c r="J8" s="155"/>
      <c r="K8" s="151"/>
      <c r="L8" s="152"/>
    </row>
    <row r="9" spans="1:12" ht="3" customHeight="1">
      <c r="A9" s="155"/>
      <c r="B9" s="155"/>
      <c r="C9" s="155"/>
      <c r="D9" s="155"/>
      <c r="E9" s="155"/>
      <c r="F9" s="158"/>
      <c r="G9" s="155"/>
      <c r="H9" s="155"/>
      <c r="I9" s="155"/>
      <c r="J9" s="155"/>
    </row>
    <row r="10" spans="1:12" s="162" customFormat="1" ht="15" customHeight="1">
      <c r="A10" s="480"/>
      <c r="B10" s="482" t="s">
        <v>77</v>
      </c>
      <c r="C10" s="482"/>
      <c r="D10" s="159" t="s">
        <v>5</v>
      </c>
      <c r="E10" s="159"/>
      <c r="F10" s="484"/>
      <c r="G10" s="482" t="s">
        <v>77</v>
      </c>
      <c r="H10" s="482"/>
      <c r="I10" s="159" t="s">
        <v>5</v>
      </c>
      <c r="J10" s="159"/>
      <c r="K10" s="160"/>
      <c r="L10" s="161"/>
    </row>
    <row r="11" spans="1:12" s="162" customFormat="1" ht="15" customHeight="1">
      <c r="A11" s="481"/>
      <c r="B11" s="483"/>
      <c r="C11" s="483"/>
      <c r="D11" s="163">
        <v>2015</v>
      </c>
      <c r="E11" s="163">
        <v>2014</v>
      </c>
      <c r="F11" s="485"/>
      <c r="G11" s="483"/>
      <c r="H11" s="483"/>
      <c r="I11" s="163">
        <v>2015</v>
      </c>
      <c r="J11" s="163">
        <v>2014</v>
      </c>
      <c r="K11" s="164"/>
      <c r="L11" s="161"/>
    </row>
    <row r="12" spans="1:12" ht="3" customHeight="1">
      <c r="A12" s="165"/>
      <c r="B12" s="155"/>
      <c r="C12" s="155"/>
      <c r="D12" s="155"/>
      <c r="E12" s="155"/>
      <c r="F12" s="158"/>
      <c r="G12" s="155"/>
      <c r="H12" s="155"/>
      <c r="I12" s="155"/>
      <c r="J12" s="155"/>
      <c r="K12" s="166"/>
      <c r="L12" s="152"/>
    </row>
    <row r="13" spans="1:12" ht="3" customHeight="1">
      <c r="A13" s="165"/>
      <c r="B13" s="155"/>
      <c r="C13" s="155"/>
      <c r="D13" s="155"/>
      <c r="E13" s="155"/>
      <c r="F13" s="158"/>
      <c r="G13" s="155"/>
      <c r="H13" s="155"/>
      <c r="I13" s="155"/>
      <c r="J13" s="155"/>
      <c r="K13" s="166"/>
    </row>
    <row r="14" spans="1:12">
      <c r="A14" s="167"/>
      <c r="B14" s="467" t="s">
        <v>6</v>
      </c>
      <c r="C14" s="467"/>
      <c r="D14" s="168"/>
      <c r="E14" s="169"/>
      <c r="G14" s="467" t="s">
        <v>7</v>
      </c>
      <c r="H14" s="467"/>
      <c r="I14" s="170"/>
      <c r="J14" s="170"/>
      <c r="K14" s="166"/>
    </row>
    <row r="15" spans="1:12" ht="5.0999999999999996" customHeight="1">
      <c r="A15" s="167"/>
      <c r="B15" s="171"/>
      <c r="C15" s="170"/>
      <c r="D15" s="172"/>
      <c r="E15" s="172"/>
      <c r="G15" s="171"/>
      <c r="H15" s="170"/>
      <c r="I15" s="173"/>
      <c r="J15" s="173"/>
      <c r="K15" s="166"/>
    </row>
    <row r="16" spans="1:12">
      <c r="A16" s="167"/>
      <c r="B16" s="469" t="s">
        <v>8</v>
      </c>
      <c r="C16" s="469"/>
      <c r="D16" s="172"/>
      <c r="E16" s="172"/>
      <c r="G16" s="469" t="s">
        <v>9</v>
      </c>
      <c r="H16" s="469"/>
      <c r="I16" s="172"/>
      <c r="J16" s="172"/>
      <c r="K16" s="166"/>
    </row>
    <row r="17" spans="1:11" ht="5.0999999999999996" customHeight="1">
      <c r="A17" s="167"/>
      <c r="B17" s="174"/>
      <c r="C17" s="175"/>
      <c r="D17" s="172"/>
      <c r="E17" s="172"/>
      <c r="G17" s="174"/>
      <c r="H17" s="175"/>
      <c r="I17" s="172"/>
      <c r="J17" s="172"/>
      <c r="K17" s="166"/>
    </row>
    <row r="18" spans="1:11">
      <c r="A18" s="167"/>
      <c r="B18" s="465" t="s">
        <v>10</v>
      </c>
      <c r="C18" s="465"/>
      <c r="D18" s="176">
        <v>263987</v>
      </c>
      <c r="E18" s="176">
        <v>711349</v>
      </c>
      <c r="G18" s="465" t="s">
        <v>11</v>
      </c>
      <c r="H18" s="465"/>
      <c r="I18" s="176">
        <v>10056</v>
      </c>
      <c r="J18" s="176">
        <v>170933</v>
      </c>
      <c r="K18" s="166"/>
    </row>
    <row r="19" spans="1:11">
      <c r="A19" s="167"/>
      <c r="B19" s="465" t="s">
        <v>12</v>
      </c>
      <c r="C19" s="465"/>
      <c r="D19" s="176">
        <v>339140</v>
      </c>
      <c r="E19" s="176">
        <v>153262</v>
      </c>
      <c r="G19" s="465" t="s">
        <v>13</v>
      </c>
      <c r="H19" s="465"/>
      <c r="I19" s="176">
        <v>0</v>
      </c>
      <c r="J19" s="176">
        <v>0</v>
      </c>
      <c r="K19" s="166"/>
    </row>
    <row r="20" spans="1:11">
      <c r="A20" s="167"/>
      <c r="B20" s="465" t="s">
        <v>14</v>
      </c>
      <c r="C20" s="465"/>
      <c r="D20" s="176">
        <v>0</v>
      </c>
      <c r="E20" s="176">
        <v>0</v>
      </c>
      <c r="G20" s="465" t="s">
        <v>15</v>
      </c>
      <c r="H20" s="465"/>
      <c r="I20" s="176">
        <v>0</v>
      </c>
      <c r="J20" s="176">
        <v>0</v>
      </c>
      <c r="K20" s="166"/>
    </row>
    <row r="21" spans="1:11">
      <c r="A21" s="167"/>
      <c r="B21" s="465" t="s">
        <v>16</v>
      </c>
      <c r="C21" s="465"/>
      <c r="D21" s="176">
        <v>0</v>
      </c>
      <c r="E21" s="176">
        <v>0</v>
      </c>
      <c r="G21" s="465" t="s">
        <v>17</v>
      </c>
      <c r="H21" s="465"/>
      <c r="I21" s="176">
        <v>0</v>
      </c>
      <c r="J21" s="176">
        <v>0</v>
      </c>
      <c r="K21" s="166"/>
    </row>
    <row r="22" spans="1:11">
      <c r="A22" s="167"/>
      <c r="B22" s="465" t="s">
        <v>18</v>
      </c>
      <c r="C22" s="465"/>
      <c r="D22" s="176">
        <v>0</v>
      </c>
      <c r="E22" s="176">
        <v>0</v>
      </c>
      <c r="G22" s="465" t="s">
        <v>19</v>
      </c>
      <c r="H22" s="465"/>
      <c r="I22" s="176">
        <v>0</v>
      </c>
      <c r="J22" s="176">
        <v>0</v>
      </c>
      <c r="K22" s="166"/>
    </row>
    <row r="23" spans="1:11" ht="25.5" customHeight="1">
      <c r="A23" s="167"/>
      <c r="B23" s="465" t="s">
        <v>20</v>
      </c>
      <c r="C23" s="465"/>
      <c r="D23" s="176">
        <v>0</v>
      </c>
      <c r="E23" s="176">
        <v>0</v>
      </c>
      <c r="G23" s="468" t="s">
        <v>21</v>
      </c>
      <c r="H23" s="468"/>
      <c r="I23" s="176">
        <v>198610</v>
      </c>
      <c r="J23" s="176">
        <v>153573</v>
      </c>
      <c r="K23" s="166"/>
    </row>
    <row r="24" spans="1:11">
      <c r="A24" s="167"/>
      <c r="B24" s="465" t="s">
        <v>22</v>
      </c>
      <c r="C24" s="465"/>
      <c r="D24" s="176">
        <v>-4558</v>
      </c>
      <c r="E24" s="176">
        <v>27722</v>
      </c>
      <c r="G24" s="465" t="s">
        <v>23</v>
      </c>
      <c r="H24" s="465"/>
      <c r="I24" s="176">
        <v>0</v>
      </c>
      <c r="J24" s="176">
        <v>0</v>
      </c>
      <c r="K24" s="166"/>
    </row>
    <row r="25" spans="1:11">
      <c r="A25" s="167"/>
      <c r="B25" s="177"/>
      <c r="C25" s="178"/>
      <c r="D25" s="179"/>
      <c r="E25" s="179"/>
      <c r="G25" s="465" t="s">
        <v>24</v>
      </c>
      <c r="H25" s="465"/>
      <c r="I25" s="176">
        <v>19509</v>
      </c>
      <c r="J25" s="176">
        <v>0</v>
      </c>
      <c r="K25" s="166"/>
    </row>
    <row r="26" spans="1:11">
      <c r="A26" s="180"/>
      <c r="B26" s="469" t="s">
        <v>25</v>
      </c>
      <c r="C26" s="469"/>
      <c r="D26" s="181">
        <f>SUM(D18:D24)</f>
        <v>598569</v>
      </c>
      <c r="E26" s="181">
        <f>SUM(E18:E24)</f>
        <v>892333</v>
      </c>
      <c r="F26" s="182"/>
      <c r="G26" s="171"/>
      <c r="H26" s="170"/>
      <c r="I26" s="183"/>
      <c r="J26" s="183"/>
      <c r="K26" s="166"/>
    </row>
    <row r="27" spans="1:11">
      <c r="A27" s="180"/>
      <c r="B27" s="171"/>
      <c r="C27" s="184"/>
      <c r="D27" s="183"/>
      <c r="E27" s="183"/>
      <c r="F27" s="182"/>
      <c r="G27" s="469" t="s">
        <v>26</v>
      </c>
      <c r="H27" s="469"/>
      <c r="I27" s="181">
        <f>SUM(I18:I25)</f>
        <v>228175</v>
      </c>
      <c r="J27" s="181">
        <f>SUM(J18:J25)</f>
        <v>324506</v>
      </c>
      <c r="K27" s="166"/>
    </row>
    <row r="28" spans="1:11">
      <c r="A28" s="167"/>
      <c r="B28" s="177"/>
      <c r="C28" s="177"/>
      <c r="D28" s="179"/>
      <c r="E28" s="179"/>
      <c r="G28" s="185"/>
      <c r="H28" s="178"/>
      <c r="I28" s="179"/>
      <c r="J28" s="179"/>
      <c r="K28" s="166"/>
    </row>
    <row r="29" spans="1:11">
      <c r="A29" s="167"/>
      <c r="B29" s="469" t="s">
        <v>27</v>
      </c>
      <c r="C29" s="469"/>
      <c r="D29" s="172"/>
      <c r="E29" s="172"/>
      <c r="G29" s="469" t="s">
        <v>28</v>
      </c>
      <c r="H29" s="469"/>
      <c r="I29" s="172"/>
      <c r="J29" s="172"/>
      <c r="K29" s="166"/>
    </row>
    <row r="30" spans="1:11">
      <c r="A30" s="167"/>
      <c r="B30" s="177"/>
      <c r="C30" s="177"/>
      <c r="D30" s="179"/>
      <c r="E30" s="179"/>
      <c r="G30" s="177"/>
      <c r="H30" s="178"/>
      <c r="I30" s="179"/>
      <c r="J30" s="179"/>
      <c r="K30" s="166"/>
    </row>
    <row r="31" spans="1:11">
      <c r="A31" s="167"/>
      <c r="B31" s="465" t="s">
        <v>29</v>
      </c>
      <c r="C31" s="465"/>
      <c r="D31" s="176">
        <v>0</v>
      </c>
      <c r="E31" s="176">
        <v>0</v>
      </c>
      <c r="G31" s="465" t="s">
        <v>30</v>
      </c>
      <c r="H31" s="465"/>
      <c r="I31" s="176">
        <v>0</v>
      </c>
      <c r="J31" s="176">
        <v>0</v>
      </c>
      <c r="K31" s="166"/>
    </row>
    <row r="32" spans="1:11">
      <c r="A32" s="167"/>
      <c r="B32" s="465" t="s">
        <v>31</v>
      </c>
      <c r="C32" s="465"/>
      <c r="D32" s="176">
        <v>0</v>
      </c>
      <c r="E32" s="176">
        <v>0</v>
      </c>
      <c r="G32" s="465" t="s">
        <v>32</v>
      </c>
      <c r="H32" s="465"/>
      <c r="I32" s="176">
        <v>0</v>
      </c>
      <c r="J32" s="176">
        <v>0</v>
      </c>
      <c r="K32" s="166"/>
    </row>
    <row r="33" spans="1:11">
      <c r="A33" s="167"/>
      <c r="B33" s="465" t="s">
        <v>33</v>
      </c>
      <c r="C33" s="465"/>
      <c r="D33" s="176">
        <v>4560940</v>
      </c>
      <c r="E33" s="176">
        <v>4560940</v>
      </c>
      <c r="G33" s="465" t="s">
        <v>34</v>
      </c>
      <c r="H33" s="465"/>
      <c r="I33" s="176">
        <v>0</v>
      </c>
      <c r="J33" s="176">
        <v>0</v>
      </c>
      <c r="K33" s="166"/>
    </row>
    <row r="34" spans="1:11">
      <c r="A34" s="167"/>
      <c r="B34" s="465" t="s">
        <v>35</v>
      </c>
      <c r="C34" s="465"/>
      <c r="D34" s="176">
        <v>8944080</v>
      </c>
      <c r="E34" s="176">
        <v>8944080</v>
      </c>
      <c r="G34" s="465" t="s">
        <v>36</v>
      </c>
      <c r="H34" s="465"/>
      <c r="I34" s="176">
        <v>0</v>
      </c>
      <c r="J34" s="176">
        <v>0</v>
      </c>
      <c r="K34" s="166"/>
    </row>
    <row r="35" spans="1:11" ht="26.25" customHeight="1">
      <c r="A35" s="167"/>
      <c r="B35" s="465" t="s">
        <v>37</v>
      </c>
      <c r="C35" s="465"/>
      <c r="D35" s="176">
        <v>0</v>
      </c>
      <c r="E35" s="176">
        <v>0</v>
      </c>
      <c r="G35" s="468" t="s">
        <v>38</v>
      </c>
      <c r="H35" s="468"/>
      <c r="I35" s="176">
        <v>0</v>
      </c>
      <c r="J35" s="176">
        <v>0</v>
      </c>
      <c r="K35" s="166"/>
    </row>
    <row r="36" spans="1:11">
      <c r="A36" s="167"/>
      <c r="B36" s="465" t="s">
        <v>39</v>
      </c>
      <c r="C36" s="465"/>
      <c r="D36" s="176">
        <v>0</v>
      </c>
      <c r="E36" s="176">
        <v>0</v>
      </c>
      <c r="G36" s="465" t="s">
        <v>40</v>
      </c>
      <c r="H36" s="465"/>
      <c r="I36" s="176">
        <v>0</v>
      </c>
      <c r="J36" s="176">
        <v>0</v>
      </c>
      <c r="K36" s="166"/>
    </row>
    <row r="37" spans="1:11">
      <c r="A37" s="167"/>
      <c r="B37" s="465" t="s">
        <v>41</v>
      </c>
      <c r="C37" s="465"/>
      <c r="D37" s="176">
        <v>0</v>
      </c>
      <c r="E37" s="176">
        <v>0</v>
      </c>
      <c r="G37" s="177"/>
      <c r="H37" s="178"/>
      <c r="I37" s="179"/>
      <c r="J37" s="179"/>
      <c r="K37" s="166"/>
    </row>
    <row r="38" spans="1:11">
      <c r="A38" s="167"/>
      <c r="B38" s="465" t="s">
        <v>42</v>
      </c>
      <c r="C38" s="465"/>
      <c r="D38" s="176">
        <v>0</v>
      </c>
      <c r="E38" s="176">
        <v>0</v>
      </c>
      <c r="G38" s="469" t="s">
        <v>43</v>
      </c>
      <c r="H38" s="469"/>
      <c r="I38" s="181">
        <f>SUM(I31:I36)</f>
        <v>0</v>
      </c>
      <c r="J38" s="181">
        <f>SUM(J31:J36)</f>
        <v>0</v>
      </c>
      <c r="K38" s="166"/>
    </row>
    <row r="39" spans="1:11">
      <c r="A39" s="167"/>
      <c r="B39" s="465" t="s">
        <v>44</v>
      </c>
      <c r="C39" s="465"/>
      <c r="D39" s="176">
        <v>23074</v>
      </c>
      <c r="E39" s="176">
        <v>23074</v>
      </c>
      <c r="G39" s="171"/>
      <c r="H39" s="184"/>
      <c r="I39" s="183"/>
      <c r="J39" s="183"/>
      <c r="K39" s="166"/>
    </row>
    <row r="40" spans="1:11">
      <c r="A40" s="167"/>
      <c r="B40" s="177"/>
      <c r="C40" s="178"/>
      <c r="D40" s="179"/>
      <c r="E40" s="179"/>
      <c r="G40" s="469" t="s">
        <v>192</v>
      </c>
      <c r="H40" s="469"/>
      <c r="I40" s="181">
        <f>I27+I38</f>
        <v>228175</v>
      </c>
      <c r="J40" s="181">
        <f>J27+J38</f>
        <v>324506</v>
      </c>
      <c r="K40" s="166"/>
    </row>
    <row r="41" spans="1:11">
      <c r="A41" s="180"/>
      <c r="B41" s="469" t="s">
        <v>46</v>
      </c>
      <c r="C41" s="469"/>
      <c r="D41" s="181">
        <f>SUM(D31:D39)</f>
        <v>13528094</v>
      </c>
      <c r="E41" s="181">
        <f>SUM(E31:E39)</f>
        <v>13528094</v>
      </c>
      <c r="F41" s="182"/>
      <c r="G41" s="171"/>
      <c r="H41" s="186"/>
      <c r="I41" s="183"/>
      <c r="J41" s="183"/>
      <c r="K41" s="166"/>
    </row>
    <row r="42" spans="1:11">
      <c r="A42" s="167"/>
      <c r="B42" s="177"/>
      <c r="C42" s="171"/>
      <c r="D42" s="179"/>
      <c r="E42" s="179"/>
      <c r="G42" s="467" t="s">
        <v>47</v>
      </c>
      <c r="H42" s="467"/>
      <c r="I42" s="179"/>
      <c r="J42" s="179"/>
      <c r="K42" s="166"/>
    </row>
    <row r="43" spans="1:11">
      <c r="A43" s="167"/>
      <c r="B43" s="469" t="s">
        <v>193</v>
      </c>
      <c r="C43" s="469"/>
      <c r="D43" s="181">
        <f>D26+D41</f>
        <v>14126663</v>
      </c>
      <c r="E43" s="181">
        <f>E26+E41</f>
        <v>14420427</v>
      </c>
      <c r="G43" s="171"/>
      <c r="H43" s="186"/>
      <c r="I43" s="179"/>
      <c r="J43" s="179"/>
      <c r="K43" s="166"/>
    </row>
    <row r="44" spans="1:11">
      <c r="A44" s="167"/>
      <c r="B44" s="177"/>
      <c r="C44" s="177"/>
      <c r="D44" s="179"/>
      <c r="E44" s="179"/>
      <c r="G44" s="469" t="s">
        <v>49</v>
      </c>
      <c r="H44" s="469"/>
      <c r="I44" s="181">
        <f>SUM(I46:I48)</f>
        <v>0</v>
      </c>
      <c r="J44" s="181">
        <f>SUM(J46:J48)</f>
        <v>0</v>
      </c>
      <c r="K44" s="166"/>
    </row>
    <row r="45" spans="1:11">
      <c r="A45" s="167"/>
      <c r="B45" s="177"/>
      <c r="C45" s="177"/>
      <c r="D45" s="179"/>
      <c r="E45" s="179"/>
      <c r="G45" s="177"/>
      <c r="H45" s="169"/>
      <c r="I45" s="179"/>
      <c r="J45" s="179"/>
      <c r="K45" s="166"/>
    </row>
    <row r="46" spans="1:11">
      <c r="A46" s="167"/>
      <c r="B46" s="177"/>
      <c r="C46" s="177"/>
      <c r="D46" s="179"/>
      <c r="E46" s="179"/>
      <c r="G46" s="465" t="s">
        <v>50</v>
      </c>
      <c r="H46" s="465"/>
      <c r="I46" s="176">
        <v>0</v>
      </c>
      <c r="J46" s="176">
        <v>0</v>
      </c>
      <c r="K46" s="166"/>
    </row>
    <row r="47" spans="1:11">
      <c r="A47" s="167"/>
      <c r="B47" s="177"/>
      <c r="C47" s="479"/>
      <c r="D47" s="479"/>
      <c r="E47" s="179"/>
      <c r="G47" s="465" t="s">
        <v>51</v>
      </c>
      <c r="H47" s="465"/>
      <c r="I47" s="176">
        <v>0</v>
      </c>
      <c r="J47" s="176">
        <v>0</v>
      </c>
      <c r="K47" s="166"/>
    </row>
    <row r="48" spans="1:11">
      <c r="A48" s="167"/>
      <c r="B48" s="177"/>
      <c r="C48" s="479"/>
      <c r="D48" s="479"/>
      <c r="E48" s="179"/>
      <c r="G48" s="465" t="s">
        <v>52</v>
      </c>
      <c r="H48" s="465"/>
      <c r="I48" s="176">
        <v>0</v>
      </c>
      <c r="J48" s="176">
        <v>0</v>
      </c>
      <c r="K48" s="166"/>
    </row>
    <row r="49" spans="1:11">
      <c r="A49" s="167"/>
      <c r="B49" s="177"/>
      <c r="C49" s="479"/>
      <c r="D49" s="479"/>
      <c r="E49" s="179"/>
      <c r="G49" s="177"/>
      <c r="H49" s="169"/>
      <c r="I49" s="179"/>
      <c r="J49" s="179"/>
      <c r="K49" s="166"/>
    </row>
    <row r="50" spans="1:11">
      <c r="A50" s="167"/>
      <c r="B50" s="177"/>
      <c r="C50" s="479"/>
      <c r="D50" s="479"/>
      <c r="E50" s="179"/>
      <c r="G50" s="469" t="s">
        <v>53</v>
      </c>
      <c r="H50" s="469"/>
      <c r="I50" s="181">
        <f>SUM(I52:I56)</f>
        <v>13898488</v>
      </c>
      <c r="J50" s="181">
        <f>SUM(J52:J56)</f>
        <v>14095921</v>
      </c>
      <c r="K50" s="166"/>
    </row>
    <row r="51" spans="1:11">
      <c r="A51" s="167"/>
      <c r="B51" s="177"/>
      <c r="C51" s="479"/>
      <c r="D51" s="479"/>
      <c r="E51" s="179"/>
      <c r="G51" s="171"/>
      <c r="H51" s="169"/>
      <c r="I51" s="187"/>
      <c r="J51" s="187"/>
      <c r="K51" s="166"/>
    </row>
    <row r="52" spans="1:11">
      <c r="A52" s="167"/>
      <c r="B52" s="177"/>
      <c r="C52" s="479"/>
      <c r="D52" s="479"/>
      <c r="E52" s="179"/>
      <c r="G52" s="465" t="s">
        <v>54</v>
      </c>
      <c r="H52" s="465"/>
      <c r="I52" s="176">
        <v>249223</v>
      </c>
      <c r="J52" s="176">
        <v>-372466</v>
      </c>
      <c r="K52" s="166"/>
    </row>
    <row r="53" spans="1:11">
      <c r="A53" s="167"/>
      <c r="B53" s="177"/>
      <c r="C53" s="479"/>
      <c r="D53" s="479"/>
      <c r="E53" s="179"/>
      <c r="G53" s="465" t="s">
        <v>55</v>
      </c>
      <c r="H53" s="465"/>
      <c r="I53" s="176">
        <v>144245</v>
      </c>
      <c r="J53" s="176">
        <v>963367</v>
      </c>
      <c r="K53" s="166"/>
    </row>
    <row r="54" spans="1:11">
      <c r="A54" s="167"/>
      <c r="B54" s="177"/>
      <c r="C54" s="479"/>
      <c r="D54" s="479"/>
      <c r="E54" s="179"/>
      <c r="G54" s="465" t="s">
        <v>56</v>
      </c>
      <c r="H54" s="465"/>
      <c r="I54" s="176">
        <v>0</v>
      </c>
      <c r="J54" s="176">
        <v>0</v>
      </c>
      <c r="K54" s="166"/>
    </row>
    <row r="55" spans="1:11">
      <c r="A55" s="167"/>
      <c r="B55" s="177"/>
      <c r="C55" s="177"/>
      <c r="D55" s="179"/>
      <c r="E55" s="179"/>
      <c r="G55" s="465" t="s">
        <v>57</v>
      </c>
      <c r="H55" s="465"/>
      <c r="I55" s="176">
        <v>0</v>
      </c>
      <c r="J55" s="176">
        <v>0</v>
      </c>
      <c r="K55" s="166"/>
    </row>
    <row r="56" spans="1:11">
      <c r="A56" s="167"/>
      <c r="B56" s="177"/>
      <c r="C56" s="177"/>
      <c r="D56" s="179"/>
      <c r="E56" s="179"/>
      <c r="G56" s="465" t="s">
        <v>58</v>
      </c>
      <c r="H56" s="465"/>
      <c r="I56" s="176">
        <v>13505020</v>
      </c>
      <c r="J56" s="176">
        <v>13505020</v>
      </c>
      <c r="K56" s="166"/>
    </row>
    <row r="57" spans="1:11">
      <c r="A57" s="167"/>
      <c r="B57" s="177"/>
      <c r="C57" s="177"/>
      <c r="D57" s="179"/>
      <c r="E57" s="179"/>
      <c r="G57" s="177"/>
      <c r="H57" s="169"/>
      <c r="I57" s="179"/>
      <c r="J57" s="179"/>
      <c r="K57" s="166"/>
    </row>
    <row r="58" spans="1:11" ht="25.5" customHeight="1">
      <c r="A58" s="167"/>
      <c r="B58" s="177"/>
      <c r="C58" s="177"/>
      <c r="D58" s="179"/>
      <c r="E58" s="179"/>
      <c r="G58" s="469" t="s">
        <v>59</v>
      </c>
      <c r="H58" s="469"/>
      <c r="I58" s="181">
        <f>SUM(I60:I61)</f>
        <v>0</v>
      </c>
      <c r="J58" s="181">
        <f>SUM(J60:J61)</f>
        <v>0</v>
      </c>
      <c r="K58" s="166"/>
    </row>
    <row r="59" spans="1:11">
      <c r="A59" s="167"/>
      <c r="B59" s="177"/>
      <c r="C59" s="177"/>
      <c r="D59" s="179"/>
      <c r="E59" s="179"/>
      <c r="G59" s="177"/>
      <c r="H59" s="169"/>
      <c r="I59" s="179"/>
      <c r="J59" s="179"/>
      <c r="K59" s="166"/>
    </row>
    <row r="60" spans="1:11">
      <c r="A60" s="167"/>
      <c r="B60" s="177"/>
      <c r="C60" s="177"/>
      <c r="D60" s="179"/>
      <c r="E60" s="179"/>
      <c r="G60" s="465" t="s">
        <v>60</v>
      </c>
      <c r="H60" s="465"/>
      <c r="I60" s="176">
        <v>0</v>
      </c>
      <c r="J60" s="176">
        <v>0</v>
      </c>
      <c r="K60" s="166"/>
    </row>
    <row r="61" spans="1:11">
      <c r="A61" s="167"/>
      <c r="B61" s="177"/>
      <c r="C61" s="177"/>
      <c r="D61" s="179"/>
      <c r="E61" s="179"/>
      <c r="G61" s="465" t="s">
        <v>61</v>
      </c>
      <c r="H61" s="465"/>
      <c r="I61" s="176">
        <v>0</v>
      </c>
      <c r="J61" s="176">
        <v>0</v>
      </c>
      <c r="K61" s="166"/>
    </row>
    <row r="62" spans="1:11" ht="9.9499999999999993" customHeight="1">
      <c r="A62" s="167"/>
      <c r="B62" s="177"/>
      <c r="C62" s="177"/>
      <c r="D62" s="179"/>
      <c r="E62" s="179"/>
      <c r="G62" s="177"/>
      <c r="H62" s="188"/>
      <c r="I62" s="179"/>
      <c r="J62" s="179"/>
      <c r="K62" s="166"/>
    </row>
    <row r="63" spans="1:11">
      <c r="A63" s="167"/>
      <c r="B63" s="177"/>
      <c r="C63" s="177"/>
      <c r="D63" s="179"/>
      <c r="E63" s="179"/>
      <c r="G63" s="469" t="s">
        <v>62</v>
      </c>
      <c r="H63" s="469"/>
      <c r="I63" s="181">
        <f>I44+I50+I58</f>
        <v>13898488</v>
      </c>
      <c r="J63" s="181">
        <f>J44+J50+J58</f>
        <v>14095921</v>
      </c>
      <c r="K63" s="166"/>
    </row>
    <row r="64" spans="1:11" ht="9.9499999999999993" customHeight="1">
      <c r="A64" s="167"/>
      <c r="B64" s="177"/>
      <c r="C64" s="177"/>
      <c r="D64" s="179"/>
      <c r="E64" s="179"/>
      <c r="G64" s="177"/>
      <c r="H64" s="169"/>
      <c r="I64" s="179"/>
      <c r="J64" s="179"/>
      <c r="K64" s="166"/>
    </row>
    <row r="65" spans="1:11">
      <c r="A65" s="167"/>
      <c r="B65" s="177"/>
      <c r="C65" s="177"/>
      <c r="D65" s="179"/>
      <c r="E65" s="179"/>
      <c r="G65" s="469" t="s">
        <v>194</v>
      </c>
      <c r="H65" s="469"/>
      <c r="I65" s="181">
        <f>I40+I63</f>
        <v>14126663</v>
      </c>
      <c r="J65" s="181">
        <f>J40+J63</f>
        <v>14420427</v>
      </c>
      <c r="K65" s="166"/>
    </row>
    <row r="66" spans="1:11" ht="6" customHeight="1">
      <c r="A66" s="189"/>
      <c r="B66" s="190"/>
      <c r="C66" s="190"/>
      <c r="D66" s="190"/>
      <c r="E66" s="190"/>
      <c r="F66" s="191"/>
      <c r="G66" s="190"/>
      <c r="H66" s="190"/>
      <c r="I66" s="190"/>
      <c r="J66" s="190"/>
      <c r="K66" s="192"/>
    </row>
    <row r="67" spans="1:11" ht="6" customHeight="1">
      <c r="B67" s="169"/>
      <c r="C67" s="193"/>
      <c r="D67" s="194"/>
      <c r="E67" s="194"/>
      <c r="G67" s="195"/>
      <c r="H67" s="193"/>
      <c r="I67" s="194"/>
      <c r="J67" s="194"/>
    </row>
    <row r="68" spans="1:11" ht="6" customHeight="1">
      <c r="A68" s="196"/>
      <c r="B68" s="197"/>
      <c r="C68" s="198"/>
      <c r="D68" s="199"/>
      <c r="E68" s="199"/>
      <c r="F68" s="191"/>
      <c r="G68" s="200"/>
      <c r="H68" s="198"/>
      <c r="I68" s="199"/>
      <c r="J68" s="199"/>
    </row>
    <row r="69" spans="1:11" ht="6" customHeight="1">
      <c r="B69" s="169"/>
      <c r="C69" s="193"/>
      <c r="D69" s="194"/>
      <c r="E69" s="194"/>
      <c r="G69" s="195"/>
      <c r="H69" s="193"/>
      <c r="I69" s="194"/>
      <c r="J69" s="194"/>
    </row>
    <row r="70" spans="1:11" ht="15" customHeight="1">
      <c r="B70" s="472" t="s">
        <v>78</v>
      </c>
      <c r="C70" s="472"/>
      <c r="D70" s="472"/>
      <c r="E70" s="472"/>
      <c r="F70" s="472"/>
      <c r="G70" s="472"/>
      <c r="H70" s="472"/>
      <c r="I70" s="472"/>
      <c r="J70" s="472"/>
    </row>
    <row r="71" spans="1:11" ht="9.75" customHeight="1">
      <c r="B71" s="169"/>
      <c r="C71" s="193"/>
      <c r="D71" s="194"/>
      <c r="E71" s="194"/>
      <c r="G71" s="195"/>
      <c r="H71" s="193"/>
      <c r="I71" s="194"/>
      <c r="J71" s="194"/>
    </row>
    <row r="72" spans="1:11" ht="50.1" customHeight="1">
      <c r="B72" s="169"/>
      <c r="C72" s="473"/>
      <c r="D72" s="473"/>
      <c r="E72" s="194"/>
      <c r="G72" s="474"/>
      <c r="H72" s="474"/>
      <c r="I72" s="194"/>
      <c r="J72" s="194"/>
    </row>
    <row r="73" spans="1:11" ht="14.1" customHeight="1">
      <c r="B73" s="201"/>
      <c r="C73" s="475" t="str">
        <f>EA!C62</f>
        <v>L.E.F. Minerva Reyes Bello</v>
      </c>
      <c r="D73" s="475"/>
      <c r="E73" s="194"/>
      <c r="F73" s="202"/>
      <c r="G73" s="475" t="str">
        <f>EA!G62</f>
        <v>C.P. Verónica Aragón Lima</v>
      </c>
      <c r="H73" s="475"/>
      <c r="I73" s="170"/>
      <c r="J73" s="194"/>
    </row>
    <row r="74" spans="1:11" ht="14.1" customHeight="1">
      <c r="B74" s="203"/>
      <c r="C74" s="470" t="str">
        <f>EA!C63</f>
        <v>Dirección General</v>
      </c>
      <c r="D74" s="470"/>
      <c r="E74" s="204"/>
      <c r="F74" s="202"/>
      <c r="G74" s="470" t="str">
        <f>EA!G63</f>
        <v>Encargada de la Jefatura de Administración y Finanzas</v>
      </c>
      <c r="H74" s="470"/>
      <c r="I74" s="170"/>
      <c r="J74" s="194"/>
    </row>
  </sheetData>
  <sheetProtection formatCells="0" selectLockedCells="1"/>
  <mergeCells count="75">
    <mergeCell ref="B37:C37"/>
    <mergeCell ref="B38:C38"/>
    <mergeCell ref="G38:H38"/>
    <mergeCell ref="G46:H46"/>
    <mergeCell ref="B39:C39"/>
    <mergeCell ref="G40:H40"/>
    <mergeCell ref="B41:C41"/>
    <mergeCell ref="A10:A11"/>
    <mergeCell ref="B10:C11"/>
    <mergeCell ref="F10:F11"/>
    <mergeCell ref="G10:H11"/>
    <mergeCell ref="G35:H35"/>
    <mergeCell ref="G29:H29"/>
    <mergeCell ref="G25:H25"/>
    <mergeCell ref="B23:C23"/>
    <mergeCell ref="G23:H23"/>
    <mergeCell ref="B24:C24"/>
    <mergeCell ref="G24:H24"/>
    <mergeCell ref="G48:H48"/>
    <mergeCell ref="G56:H56"/>
    <mergeCell ref="G58:H58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2:H52"/>
    <mergeCell ref="G53:H53"/>
    <mergeCell ref="C47:D54"/>
    <mergeCell ref="G50:H50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G60:H60"/>
    <mergeCell ref="G61:H61"/>
    <mergeCell ref="G47:H47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C3:I3"/>
    <mergeCell ref="C4:I4"/>
    <mergeCell ref="C5:I5"/>
    <mergeCell ref="C6:I6"/>
    <mergeCell ref="B22:C22"/>
    <mergeCell ref="G22:H22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30" workbookViewId="0">
      <selection activeCell="A48" sqref="A48:XFD49"/>
    </sheetView>
  </sheetViews>
  <sheetFormatPr baseColWidth="10" defaultRowHeight="12"/>
  <cols>
    <col min="1" max="1" width="4.85546875" style="117" customWidth="1"/>
    <col min="2" max="2" width="30.85546875" style="117" customWidth="1"/>
    <col min="3" max="3" width="84.42578125" style="117" customWidth="1"/>
    <col min="4" max="4" width="31.7109375" style="117" customWidth="1"/>
    <col min="5" max="5" width="4.85546875" style="117" customWidth="1"/>
    <col min="6" max="256" width="11.42578125" style="117"/>
    <col min="257" max="257" width="4.85546875" style="117" customWidth="1"/>
    <col min="258" max="258" width="30.85546875" style="117" customWidth="1"/>
    <col min="259" max="259" width="84.42578125" style="117" customWidth="1"/>
    <col min="260" max="260" width="42.7109375" style="117" customWidth="1"/>
    <col min="261" max="261" width="4.85546875" style="117" customWidth="1"/>
    <col min="262" max="512" width="11.42578125" style="117"/>
    <col min="513" max="513" width="4.85546875" style="117" customWidth="1"/>
    <col min="514" max="514" width="30.85546875" style="117" customWidth="1"/>
    <col min="515" max="515" width="84.42578125" style="117" customWidth="1"/>
    <col min="516" max="516" width="42.7109375" style="117" customWidth="1"/>
    <col min="517" max="517" width="4.85546875" style="117" customWidth="1"/>
    <col min="518" max="768" width="11.42578125" style="117"/>
    <col min="769" max="769" width="4.85546875" style="117" customWidth="1"/>
    <col min="770" max="770" width="30.85546875" style="117" customWidth="1"/>
    <col min="771" max="771" width="84.42578125" style="117" customWidth="1"/>
    <col min="772" max="772" width="42.7109375" style="117" customWidth="1"/>
    <col min="773" max="773" width="4.85546875" style="117" customWidth="1"/>
    <col min="774" max="1024" width="11.42578125" style="117"/>
    <col min="1025" max="1025" width="4.85546875" style="117" customWidth="1"/>
    <col min="1026" max="1026" width="30.85546875" style="117" customWidth="1"/>
    <col min="1027" max="1027" width="84.42578125" style="117" customWidth="1"/>
    <col min="1028" max="1028" width="42.7109375" style="117" customWidth="1"/>
    <col min="1029" max="1029" width="4.85546875" style="117" customWidth="1"/>
    <col min="1030" max="1280" width="11.42578125" style="117"/>
    <col min="1281" max="1281" width="4.85546875" style="117" customWidth="1"/>
    <col min="1282" max="1282" width="30.85546875" style="117" customWidth="1"/>
    <col min="1283" max="1283" width="84.42578125" style="117" customWidth="1"/>
    <col min="1284" max="1284" width="42.7109375" style="117" customWidth="1"/>
    <col min="1285" max="1285" width="4.85546875" style="117" customWidth="1"/>
    <col min="1286" max="1536" width="11.42578125" style="117"/>
    <col min="1537" max="1537" width="4.85546875" style="117" customWidth="1"/>
    <col min="1538" max="1538" width="30.85546875" style="117" customWidth="1"/>
    <col min="1539" max="1539" width="84.42578125" style="117" customWidth="1"/>
    <col min="1540" max="1540" width="42.7109375" style="117" customWidth="1"/>
    <col min="1541" max="1541" width="4.85546875" style="117" customWidth="1"/>
    <col min="1542" max="1792" width="11.42578125" style="117"/>
    <col min="1793" max="1793" width="4.85546875" style="117" customWidth="1"/>
    <col min="1794" max="1794" width="30.85546875" style="117" customWidth="1"/>
    <col min="1795" max="1795" width="84.42578125" style="117" customWidth="1"/>
    <col min="1796" max="1796" width="42.7109375" style="117" customWidth="1"/>
    <col min="1797" max="1797" width="4.85546875" style="117" customWidth="1"/>
    <col min="1798" max="2048" width="11.42578125" style="117"/>
    <col min="2049" max="2049" width="4.85546875" style="117" customWidth="1"/>
    <col min="2050" max="2050" width="30.85546875" style="117" customWidth="1"/>
    <col min="2051" max="2051" width="84.42578125" style="117" customWidth="1"/>
    <col min="2052" max="2052" width="42.7109375" style="117" customWidth="1"/>
    <col min="2053" max="2053" width="4.85546875" style="117" customWidth="1"/>
    <col min="2054" max="2304" width="11.42578125" style="117"/>
    <col min="2305" max="2305" width="4.85546875" style="117" customWidth="1"/>
    <col min="2306" max="2306" width="30.85546875" style="117" customWidth="1"/>
    <col min="2307" max="2307" width="84.42578125" style="117" customWidth="1"/>
    <col min="2308" max="2308" width="42.7109375" style="117" customWidth="1"/>
    <col min="2309" max="2309" width="4.85546875" style="117" customWidth="1"/>
    <col min="2310" max="2560" width="11.42578125" style="117"/>
    <col min="2561" max="2561" width="4.85546875" style="117" customWidth="1"/>
    <col min="2562" max="2562" width="30.85546875" style="117" customWidth="1"/>
    <col min="2563" max="2563" width="84.42578125" style="117" customWidth="1"/>
    <col min="2564" max="2564" width="42.7109375" style="117" customWidth="1"/>
    <col min="2565" max="2565" width="4.85546875" style="117" customWidth="1"/>
    <col min="2566" max="2816" width="11.42578125" style="117"/>
    <col min="2817" max="2817" width="4.85546875" style="117" customWidth="1"/>
    <col min="2818" max="2818" width="30.85546875" style="117" customWidth="1"/>
    <col min="2819" max="2819" width="84.42578125" style="117" customWidth="1"/>
    <col min="2820" max="2820" width="42.7109375" style="117" customWidth="1"/>
    <col min="2821" max="2821" width="4.85546875" style="117" customWidth="1"/>
    <col min="2822" max="3072" width="11.42578125" style="117"/>
    <col min="3073" max="3073" width="4.85546875" style="117" customWidth="1"/>
    <col min="3074" max="3074" width="30.85546875" style="117" customWidth="1"/>
    <col min="3075" max="3075" width="84.42578125" style="117" customWidth="1"/>
    <col min="3076" max="3076" width="42.7109375" style="117" customWidth="1"/>
    <col min="3077" max="3077" width="4.85546875" style="117" customWidth="1"/>
    <col min="3078" max="3328" width="11.42578125" style="117"/>
    <col min="3329" max="3329" width="4.85546875" style="117" customWidth="1"/>
    <col min="3330" max="3330" width="30.85546875" style="117" customWidth="1"/>
    <col min="3331" max="3331" width="84.42578125" style="117" customWidth="1"/>
    <col min="3332" max="3332" width="42.7109375" style="117" customWidth="1"/>
    <col min="3333" max="3333" width="4.85546875" style="117" customWidth="1"/>
    <col min="3334" max="3584" width="11.42578125" style="117"/>
    <col min="3585" max="3585" width="4.85546875" style="117" customWidth="1"/>
    <col min="3586" max="3586" width="30.85546875" style="117" customWidth="1"/>
    <col min="3587" max="3587" width="84.42578125" style="117" customWidth="1"/>
    <col min="3588" max="3588" width="42.7109375" style="117" customWidth="1"/>
    <col min="3589" max="3589" width="4.85546875" style="117" customWidth="1"/>
    <col min="3590" max="3840" width="11.42578125" style="117"/>
    <col min="3841" max="3841" width="4.85546875" style="117" customWidth="1"/>
    <col min="3842" max="3842" width="30.85546875" style="117" customWidth="1"/>
    <col min="3843" max="3843" width="84.42578125" style="117" customWidth="1"/>
    <col min="3844" max="3844" width="42.7109375" style="117" customWidth="1"/>
    <col min="3845" max="3845" width="4.85546875" style="117" customWidth="1"/>
    <col min="3846" max="4096" width="11.42578125" style="117"/>
    <col min="4097" max="4097" width="4.85546875" style="117" customWidth="1"/>
    <col min="4098" max="4098" width="30.85546875" style="117" customWidth="1"/>
    <col min="4099" max="4099" width="84.42578125" style="117" customWidth="1"/>
    <col min="4100" max="4100" width="42.7109375" style="117" customWidth="1"/>
    <col min="4101" max="4101" width="4.85546875" style="117" customWidth="1"/>
    <col min="4102" max="4352" width="11.42578125" style="117"/>
    <col min="4353" max="4353" width="4.85546875" style="117" customWidth="1"/>
    <col min="4354" max="4354" width="30.85546875" style="117" customWidth="1"/>
    <col min="4355" max="4355" width="84.42578125" style="117" customWidth="1"/>
    <col min="4356" max="4356" width="42.7109375" style="117" customWidth="1"/>
    <col min="4357" max="4357" width="4.85546875" style="117" customWidth="1"/>
    <col min="4358" max="4608" width="11.42578125" style="117"/>
    <col min="4609" max="4609" width="4.85546875" style="117" customWidth="1"/>
    <col min="4610" max="4610" width="30.85546875" style="117" customWidth="1"/>
    <col min="4611" max="4611" width="84.42578125" style="117" customWidth="1"/>
    <col min="4612" max="4612" width="42.7109375" style="117" customWidth="1"/>
    <col min="4613" max="4613" width="4.85546875" style="117" customWidth="1"/>
    <col min="4614" max="4864" width="11.42578125" style="117"/>
    <col min="4865" max="4865" width="4.85546875" style="117" customWidth="1"/>
    <col min="4866" max="4866" width="30.85546875" style="117" customWidth="1"/>
    <col min="4867" max="4867" width="84.42578125" style="117" customWidth="1"/>
    <col min="4868" max="4868" width="42.7109375" style="117" customWidth="1"/>
    <col min="4869" max="4869" width="4.85546875" style="117" customWidth="1"/>
    <col min="4870" max="5120" width="11.42578125" style="117"/>
    <col min="5121" max="5121" width="4.85546875" style="117" customWidth="1"/>
    <col min="5122" max="5122" width="30.85546875" style="117" customWidth="1"/>
    <col min="5123" max="5123" width="84.42578125" style="117" customWidth="1"/>
    <col min="5124" max="5124" width="42.7109375" style="117" customWidth="1"/>
    <col min="5125" max="5125" width="4.85546875" style="117" customWidth="1"/>
    <col min="5126" max="5376" width="11.42578125" style="117"/>
    <col min="5377" max="5377" width="4.85546875" style="117" customWidth="1"/>
    <col min="5378" max="5378" width="30.85546875" style="117" customWidth="1"/>
    <col min="5379" max="5379" width="84.42578125" style="117" customWidth="1"/>
    <col min="5380" max="5380" width="42.7109375" style="117" customWidth="1"/>
    <col min="5381" max="5381" width="4.85546875" style="117" customWidth="1"/>
    <col min="5382" max="5632" width="11.42578125" style="117"/>
    <col min="5633" max="5633" width="4.85546875" style="117" customWidth="1"/>
    <col min="5634" max="5634" width="30.85546875" style="117" customWidth="1"/>
    <col min="5635" max="5635" width="84.42578125" style="117" customWidth="1"/>
    <col min="5636" max="5636" width="42.7109375" style="117" customWidth="1"/>
    <col min="5637" max="5637" width="4.85546875" style="117" customWidth="1"/>
    <col min="5638" max="5888" width="11.42578125" style="117"/>
    <col min="5889" max="5889" width="4.85546875" style="117" customWidth="1"/>
    <col min="5890" max="5890" width="30.85546875" style="117" customWidth="1"/>
    <col min="5891" max="5891" width="84.42578125" style="117" customWidth="1"/>
    <col min="5892" max="5892" width="42.7109375" style="117" customWidth="1"/>
    <col min="5893" max="5893" width="4.85546875" style="117" customWidth="1"/>
    <col min="5894" max="6144" width="11.42578125" style="117"/>
    <col min="6145" max="6145" width="4.85546875" style="117" customWidth="1"/>
    <col min="6146" max="6146" width="30.85546875" style="117" customWidth="1"/>
    <col min="6147" max="6147" width="84.42578125" style="117" customWidth="1"/>
    <col min="6148" max="6148" width="42.7109375" style="117" customWidth="1"/>
    <col min="6149" max="6149" width="4.85546875" style="117" customWidth="1"/>
    <col min="6150" max="6400" width="11.42578125" style="117"/>
    <col min="6401" max="6401" width="4.85546875" style="117" customWidth="1"/>
    <col min="6402" max="6402" width="30.85546875" style="117" customWidth="1"/>
    <col min="6403" max="6403" width="84.42578125" style="117" customWidth="1"/>
    <col min="6404" max="6404" width="42.7109375" style="117" customWidth="1"/>
    <col min="6405" max="6405" width="4.85546875" style="117" customWidth="1"/>
    <col min="6406" max="6656" width="11.42578125" style="117"/>
    <col min="6657" max="6657" width="4.85546875" style="117" customWidth="1"/>
    <col min="6658" max="6658" width="30.85546875" style="117" customWidth="1"/>
    <col min="6659" max="6659" width="84.42578125" style="117" customWidth="1"/>
    <col min="6660" max="6660" width="42.7109375" style="117" customWidth="1"/>
    <col min="6661" max="6661" width="4.85546875" style="117" customWidth="1"/>
    <col min="6662" max="6912" width="11.42578125" style="117"/>
    <col min="6913" max="6913" width="4.85546875" style="117" customWidth="1"/>
    <col min="6914" max="6914" width="30.85546875" style="117" customWidth="1"/>
    <col min="6915" max="6915" width="84.42578125" style="117" customWidth="1"/>
    <col min="6916" max="6916" width="42.7109375" style="117" customWidth="1"/>
    <col min="6917" max="6917" width="4.85546875" style="117" customWidth="1"/>
    <col min="6918" max="7168" width="11.42578125" style="117"/>
    <col min="7169" max="7169" width="4.85546875" style="117" customWidth="1"/>
    <col min="7170" max="7170" width="30.85546875" style="117" customWidth="1"/>
    <col min="7171" max="7171" width="84.42578125" style="117" customWidth="1"/>
    <col min="7172" max="7172" width="42.7109375" style="117" customWidth="1"/>
    <col min="7173" max="7173" width="4.85546875" style="117" customWidth="1"/>
    <col min="7174" max="7424" width="11.42578125" style="117"/>
    <col min="7425" max="7425" width="4.85546875" style="117" customWidth="1"/>
    <col min="7426" max="7426" width="30.85546875" style="117" customWidth="1"/>
    <col min="7427" max="7427" width="84.42578125" style="117" customWidth="1"/>
    <col min="7428" max="7428" width="42.7109375" style="117" customWidth="1"/>
    <col min="7429" max="7429" width="4.85546875" style="117" customWidth="1"/>
    <col min="7430" max="7680" width="11.42578125" style="117"/>
    <col min="7681" max="7681" width="4.85546875" style="117" customWidth="1"/>
    <col min="7682" max="7682" width="30.85546875" style="117" customWidth="1"/>
    <col min="7683" max="7683" width="84.42578125" style="117" customWidth="1"/>
    <col min="7684" max="7684" width="42.7109375" style="117" customWidth="1"/>
    <col min="7685" max="7685" width="4.85546875" style="117" customWidth="1"/>
    <col min="7686" max="7936" width="11.42578125" style="117"/>
    <col min="7937" max="7937" width="4.85546875" style="117" customWidth="1"/>
    <col min="7938" max="7938" width="30.85546875" style="117" customWidth="1"/>
    <col min="7939" max="7939" width="84.42578125" style="117" customWidth="1"/>
    <col min="7940" max="7940" width="42.7109375" style="117" customWidth="1"/>
    <col min="7941" max="7941" width="4.85546875" style="117" customWidth="1"/>
    <col min="7942" max="8192" width="11.42578125" style="117"/>
    <col min="8193" max="8193" width="4.85546875" style="117" customWidth="1"/>
    <col min="8194" max="8194" width="30.85546875" style="117" customWidth="1"/>
    <col min="8195" max="8195" width="84.42578125" style="117" customWidth="1"/>
    <col min="8196" max="8196" width="42.7109375" style="117" customWidth="1"/>
    <col min="8197" max="8197" width="4.85546875" style="117" customWidth="1"/>
    <col min="8198" max="8448" width="11.42578125" style="117"/>
    <col min="8449" max="8449" width="4.85546875" style="117" customWidth="1"/>
    <col min="8450" max="8450" width="30.85546875" style="117" customWidth="1"/>
    <col min="8451" max="8451" width="84.42578125" style="117" customWidth="1"/>
    <col min="8452" max="8452" width="42.7109375" style="117" customWidth="1"/>
    <col min="8453" max="8453" width="4.85546875" style="117" customWidth="1"/>
    <col min="8454" max="8704" width="11.42578125" style="117"/>
    <col min="8705" max="8705" width="4.85546875" style="117" customWidth="1"/>
    <col min="8706" max="8706" width="30.85546875" style="117" customWidth="1"/>
    <col min="8707" max="8707" width="84.42578125" style="117" customWidth="1"/>
    <col min="8708" max="8708" width="42.7109375" style="117" customWidth="1"/>
    <col min="8709" max="8709" width="4.85546875" style="117" customWidth="1"/>
    <col min="8710" max="8960" width="11.42578125" style="117"/>
    <col min="8961" max="8961" width="4.85546875" style="117" customWidth="1"/>
    <col min="8962" max="8962" width="30.85546875" style="117" customWidth="1"/>
    <col min="8963" max="8963" width="84.42578125" style="117" customWidth="1"/>
    <col min="8964" max="8964" width="42.7109375" style="117" customWidth="1"/>
    <col min="8965" max="8965" width="4.85546875" style="117" customWidth="1"/>
    <col min="8966" max="9216" width="11.42578125" style="117"/>
    <col min="9217" max="9217" width="4.85546875" style="117" customWidth="1"/>
    <col min="9218" max="9218" width="30.85546875" style="117" customWidth="1"/>
    <col min="9219" max="9219" width="84.42578125" style="117" customWidth="1"/>
    <col min="9220" max="9220" width="42.7109375" style="117" customWidth="1"/>
    <col min="9221" max="9221" width="4.85546875" style="117" customWidth="1"/>
    <col min="9222" max="9472" width="11.42578125" style="117"/>
    <col min="9473" max="9473" width="4.85546875" style="117" customWidth="1"/>
    <col min="9474" max="9474" width="30.85546875" style="117" customWidth="1"/>
    <col min="9475" max="9475" width="84.42578125" style="117" customWidth="1"/>
    <col min="9476" max="9476" width="42.7109375" style="117" customWidth="1"/>
    <col min="9477" max="9477" width="4.85546875" style="117" customWidth="1"/>
    <col min="9478" max="9728" width="11.42578125" style="117"/>
    <col min="9729" max="9729" width="4.85546875" style="117" customWidth="1"/>
    <col min="9730" max="9730" width="30.85546875" style="117" customWidth="1"/>
    <col min="9731" max="9731" width="84.42578125" style="117" customWidth="1"/>
    <col min="9732" max="9732" width="42.7109375" style="117" customWidth="1"/>
    <col min="9733" max="9733" width="4.85546875" style="117" customWidth="1"/>
    <col min="9734" max="9984" width="11.42578125" style="117"/>
    <col min="9985" max="9985" width="4.85546875" style="117" customWidth="1"/>
    <col min="9986" max="9986" width="30.85546875" style="117" customWidth="1"/>
    <col min="9987" max="9987" width="84.42578125" style="117" customWidth="1"/>
    <col min="9988" max="9988" width="42.7109375" style="117" customWidth="1"/>
    <col min="9989" max="9989" width="4.85546875" style="117" customWidth="1"/>
    <col min="9990" max="10240" width="11.42578125" style="117"/>
    <col min="10241" max="10241" width="4.85546875" style="117" customWidth="1"/>
    <col min="10242" max="10242" width="30.85546875" style="117" customWidth="1"/>
    <col min="10243" max="10243" width="84.42578125" style="117" customWidth="1"/>
    <col min="10244" max="10244" width="42.7109375" style="117" customWidth="1"/>
    <col min="10245" max="10245" width="4.85546875" style="117" customWidth="1"/>
    <col min="10246" max="10496" width="11.42578125" style="117"/>
    <col min="10497" max="10497" width="4.85546875" style="117" customWidth="1"/>
    <col min="10498" max="10498" width="30.85546875" style="117" customWidth="1"/>
    <col min="10499" max="10499" width="84.42578125" style="117" customWidth="1"/>
    <col min="10500" max="10500" width="42.7109375" style="117" customWidth="1"/>
    <col min="10501" max="10501" width="4.85546875" style="117" customWidth="1"/>
    <col min="10502" max="10752" width="11.42578125" style="117"/>
    <col min="10753" max="10753" width="4.85546875" style="117" customWidth="1"/>
    <col min="10754" max="10754" width="30.85546875" style="117" customWidth="1"/>
    <col min="10755" max="10755" width="84.42578125" style="117" customWidth="1"/>
    <col min="10756" max="10756" width="42.7109375" style="117" customWidth="1"/>
    <col min="10757" max="10757" width="4.85546875" style="117" customWidth="1"/>
    <col min="10758" max="11008" width="11.42578125" style="117"/>
    <col min="11009" max="11009" width="4.85546875" style="117" customWidth="1"/>
    <col min="11010" max="11010" width="30.85546875" style="117" customWidth="1"/>
    <col min="11011" max="11011" width="84.42578125" style="117" customWidth="1"/>
    <col min="11012" max="11012" width="42.7109375" style="117" customWidth="1"/>
    <col min="11013" max="11013" width="4.85546875" style="117" customWidth="1"/>
    <col min="11014" max="11264" width="11.42578125" style="117"/>
    <col min="11265" max="11265" width="4.85546875" style="117" customWidth="1"/>
    <col min="11266" max="11266" width="30.85546875" style="117" customWidth="1"/>
    <col min="11267" max="11267" width="84.42578125" style="117" customWidth="1"/>
    <col min="11268" max="11268" width="42.7109375" style="117" customWidth="1"/>
    <col min="11269" max="11269" width="4.85546875" style="117" customWidth="1"/>
    <col min="11270" max="11520" width="11.42578125" style="117"/>
    <col min="11521" max="11521" width="4.85546875" style="117" customWidth="1"/>
    <col min="11522" max="11522" width="30.85546875" style="117" customWidth="1"/>
    <col min="11523" max="11523" width="84.42578125" style="117" customWidth="1"/>
    <col min="11524" max="11524" width="42.7109375" style="117" customWidth="1"/>
    <col min="11525" max="11525" width="4.85546875" style="117" customWidth="1"/>
    <col min="11526" max="11776" width="11.42578125" style="117"/>
    <col min="11777" max="11777" width="4.85546875" style="117" customWidth="1"/>
    <col min="11778" max="11778" width="30.85546875" style="117" customWidth="1"/>
    <col min="11779" max="11779" width="84.42578125" style="117" customWidth="1"/>
    <col min="11780" max="11780" width="42.7109375" style="117" customWidth="1"/>
    <col min="11781" max="11781" width="4.85546875" style="117" customWidth="1"/>
    <col min="11782" max="12032" width="11.42578125" style="117"/>
    <col min="12033" max="12033" width="4.85546875" style="117" customWidth="1"/>
    <col min="12034" max="12034" width="30.85546875" style="117" customWidth="1"/>
    <col min="12035" max="12035" width="84.42578125" style="117" customWidth="1"/>
    <col min="12036" max="12036" width="42.7109375" style="117" customWidth="1"/>
    <col min="12037" max="12037" width="4.85546875" style="117" customWidth="1"/>
    <col min="12038" max="12288" width="11.42578125" style="117"/>
    <col min="12289" max="12289" width="4.85546875" style="117" customWidth="1"/>
    <col min="12290" max="12290" width="30.85546875" style="117" customWidth="1"/>
    <col min="12291" max="12291" width="84.42578125" style="117" customWidth="1"/>
    <col min="12292" max="12292" width="42.7109375" style="117" customWidth="1"/>
    <col min="12293" max="12293" width="4.85546875" style="117" customWidth="1"/>
    <col min="12294" max="12544" width="11.42578125" style="117"/>
    <col min="12545" max="12545" width="4.85546875" style="117" customWidth="1"/>
    <col min="12546" max="12546" width="30.85546875" style="117" customWidth="1"/>
    <col min="12547" max="12547" width="84.42578125" style="117" customWidth="1"/>
    <col min="12548" max="12548" width="42.7109375" style="117" customWidth="1"/>
    <col min="12549" max="12549" width="4.85546875" style="117" customWidth="1"/>
    <col min="12550" max="12800" width="11.42578125" style="117"/>
    <col min="12801" max="12801" width="4.85546875" style="117" customWidth="1"/>
    <col min="12802" max="12802" width="30.85546875" style="117" customWidth="1"/>
    <col min="12803" max="12803" width="84.42578125" style="117" customWidth="1"/>
    <col min="12804" max="12804" width="42.7109375" style="117" customWidth="1"/>
    <col min="12805" max="12805" width="4.85546875" style="117" customWidth="1"/>
    <col min="12806" max="13056" width="11.42578125" style="117"/>
    <col min="13057" max="13057" width="4.85546875" style="117" customWidth="1"/>
    <col min="13058" max="13058" width="30.85546875" style="117" customWidth="1"/>
    <col min="13059" max="13059" width="84.42578125" style="117" customWidth="1"/>
    <col min="13060" max="13060" width="42.7109375" style="117" customWidth="1"/>
    <col min="13061" max="13061" width="4.85546875" style="117" customWidth="1"/>
    <col min="13062" max="13312" width="11.42578125" style="117"/>
    <col min="13313" max="13313" width="4.85546875" style="117" customWidth="1"/>
    <col min="13314" max="13314" width="30.85546875" style="117" customWidth="1"/>
    <col min="13315" max="13315" width="84.42578125" style="117" customWidth="1"/>
    <col min="13316" max="13316" width="42.7109375" style="117" customWidth="1"/>
    <col min="13317" max="13317" width="4.85546875" style="117" customWidth="1"/>
    <col min="13318" max="13568" width="11.42578125" style="117"/>
    <col min="13569" max="13569" width="4.85546875" style="117" customWidth="1"/>
    <col min="13570" max="13570" width="30.85546875" style="117" customWidth="1"/>
    <col min="13571" max="13571" width="84.42578125" style="117" customWidth="1"/>
    <col min="13572" max="13572" width="42.7109375" style="117" customWidth="1"/>
    <col min="13573" max="13573" width="4.85546875" style="117" customWidth="1"/>
    <col min="13574" max="13824" width="11.42578125" style="117"/>
    <col min="13825" max="13825" width="4.85546875" style="117" customWidth="1"/>
    <col min="13826" max="13826" width="30.85546875" style="117" customWidth="1"/>
    <col min="13827" max="13827" width="84.42578125" style="117" customWidth="1"/>
    <col min="13828" max="13828" width="42.7109375" style="117" customWidth="1"/>
    <col min="13829" max="13829" width="4.85546875" style="117" customWidth="1"/>
    <col min="13830" max="14080" width="11.42578125" style="117"/>
    <col min="14081" max="14081" width="4.85546875" style="117" customWidth="1"/>
    <col min="14082" max="14082" width="30.85546875" style="117" customWidth="1"/>
    <col min="14083" max="14083" width="84.42578125" style="117" customWidth="1"/>
    <col min="14084" max="14084" width="42.7109375" style="117" customWidth="1"/>
    <col min="14085" max="14085" width="4.85546875" style="117" customWidth="1"/>
    <col min="14086" max="14336" width="11.42578125" style="117"/>
    <col min="14337" max="14337" width="4.85546875" style="117" customWidth="1"/>
    <col min="14338" max="14338" width="30.85546875" style="117" customWidth="1"/>
    <col min="14339" max="14339" width="84.42578125" style="117" customWidth="1"/>
    <col min="14340" max="14340" width="42.7109375" style="117" customWidth="1"/>
    <col min="14341" max="14341" width="4.85546875" style="117" customWidth="1"/>
    <col min="14342" max="14592" width="11.42578125" style="117"/>
    <col min="14593" max="14593" width="4.85546875" style="117" customWidth="1"/>
    <col min="14594" max="14594" width="30.85546875" style="117" customWidth="1"/>
    <col min="14595" max="14595" width="84.42578125" style="117" customWidth="1"/>
    <col min="14596" max="14596" width="42.7109375" style="117" customWidth="1"/>
    <col min="14597" max="14597" width="4.85546875" style="117" customWidth="1"/>
    <col min="14598" max="14848" width="11.42578125" style="117"/>
    <col min="14849" max="14849" width="4.85546875" style="117" customWidth="1"/>
    <col min="14850" max="14850" width="30.85546875" style="117" customWidth="1"/>
    <col min="14851" max="14851" width="84.42578125" style="117" customWidth="1"/>
    <col min="14852" max="14852" width="42.7109375" style="117" customWidth="1"/>
    <col min="14853" max="14853" width="4.85546875" style="117" customWidth="1"/>
    <col min="14854" max="15104" width="11.42578125" style="117"/>
    <col min="15105" max="15105" width="4.85546875" style="117" customWidth="1"/>
    <col min="15106" max="15106" width="30.85546875" style="117" customWidth="1"/>
    <col min="15107" max="15107" width="84.42578125" style="117" customWidth="1"/>
    <col min="15108" max="15108" width="42.7109375" style="117" customWidth="1"/>
    <col min="15109" max="15109" width="4.85546875" style="117" customWidth="1"/>
    <col min="15110" max="15360" width="11.42578125" style="117"/>
    <col min="15361" max="15361" width="4.85546875" style="117" customWidth="1"/>
    <col min="15362" max="15362" width="30.85546875" style="117" customWidth="1"/>
    <col min="15363" max="15363" width="84.42578125" style="117" customWidth="1"/>
    <col min="15364" max="15364" width="42.7109375" style="117" customWidth="1"/>
    <col min="15365" max="15365" width="4.85546875" style="117" customWidth="1"/>
    <col min="15366" max="15616" width="11.42578125" style="117"/>
    <col min="15617" max="15617" width="4.85546875" style="117" customWidth="1"/>
    <col min="15618" max="15618" width="30.85546875" style="117" customWidth="1"/>
    <col min="15619" max="15619" width="84.42578125" style="117" customWidth="1"/>
    <col min="15620" max="15620" width="42.7109375" style="117" customWidth="1"/>
    <col min="15621" max="15621" width="4.85546875" style="117" customWidth="1"/>
    <col min="15622" max="15872" width="11.42578125" style="117"/>
    <col min="15873" max="15873" width="4.85546875" style="117" customWidth="1"/>
    <col min="15874" max="15874" width="30.85546875" style="117" customWidth="1"/>
    <col min="15875" max="15875" width="84.42578125" style="117" customWidth="1"/>
    <col min="15876" max="15876" width="42.7109375" style="117" customWidth="1"/>
    <col min="15877" max="15877" width="4.85546875" style="117" customWidth="1"/>
    <col min="15878" max="16128" width="11.42578125" style="117"/>
    <col min="16129" max="16129" width="4.85546875" style="117" customWidth="1"/>
    <col min="16130" max="16130" width="30.85546875" style="117" customWidth="1"/>
    <col min="16131" max="16131" width="84.42578125" style="117" customWidth="1"/>
    <col min="16132" max="16132" width="42.7109375" style="117" customWidth="1"/>
    <col min="16133" max="16133" width="4.85546875" style="117" customWidth="1"/>
    <col min="16134" max="16384" width="11.42578125" style="117"/>
  </cols>
  <sheetData>
    <row r="1" spans="1:8" ht="15" customHeight="1"/>
    <row r="2" spans="1:8" s="112" customFormat="1">
      <c r="B2" s="625" t="s">
        <v>392</v>
      </c>
      <c r="C2" s="625"/>
      <c r="D2" s="625"/>
      <c r="E2" s="625"/>
    </row>
    <row r="3" spans="1:8" s="112" customFormat="1">
      <c r="B3" s="625" t="s">
        <v>191</v>
      </c>
      <c r="C3" s="625"/>
      <c r="D3" s="625"/>
      <c r="E3" s="625"/>
    </row>
    <row r="4" spans="1:8" s="112" customFormat="1">
      <c r="B4" s="625" t="s">
        <v>1</v>
      </c>
      <c r="C4" s="625"/>
      <c r="D4" s="625"/>
      <c r="E4" s="625"/>
    </row>
    <row r="5" spans="1:8">
      <c r="A5" s="113"/>
      <c r="B5" s="114" t="s">
        <v>4</v>
      </c>
      <c r="C5" s="464" t="s">
        <v>410</v>
      </c>
      <c r="D5" s="464"/>
      <c r="E5" s="146"/>
      <c r="F5" s="116"/>
      <c r="G5" s="116"/>
      <c r="H5" s="116"/>
    </row>
    <row r="6" spans="1:8">
      <c r="A6" s="113"/>
      <c r="B6" s="118"/>
      <c r="C6" s="119"/>
      <c r="D6" s="119"/>
      <c r="E6" s="120"/>
    </row>
    <row r="7" spans="1:8" s="123" customFormat="1">
      <c r="A7" s="121"/>
      <c r="B7" s="122"/>
      <c r="C7" s="121"/>
      <c r="D7" s="121"/>
      <c r="E7" s="122"/>
    </row>
    <row r="8" spans="1:8" s="126" customFormat="1">
      <c r="A8" s="626" t="s">
        <v>393</v>
      </c>
      <c r="B8" s="523"/>
      <c r="C8" s="124" t="s">
        <v>394</v>
      </c>
      <c r="D8" s="124" t="s">
        <v>395</v>
      </c>
      <c r="E8" s="125"/>
    </row>
    <row r="9" spans="1:8" s="123" customFormat="1">
      <c r="A9" s="127"/>
      <c r="B9" s="128"/>
      <c r="C9" s="128"/>
      <c r="D9" s="128"/>
      <c r="E9" s="129"/>
    </row>
    <row r="10" spans="1:8">
      <c r="A10" s="130"/>
      <c r="B10" s="131"/>
      <c r="C10" s="132"/>
      <c r="D10" s="133">
        <v>0</v>
      </c>
      <c r="E10" s="134"/>
    </row>
    <row r="11" spans="1:8">
      <c r="A11" s="130"/>
      <c r="B11" s="131"/>
      <c r="C11" s="132"/>
      <c r="D11" s="133">
        <v>0</v>
      </c>
      <c r="E11" s="134"/>
    </row>
    <row r="12" spans="1:8">
      <c r="A12" s="130"/>
      <c r="B12" s="131"/>
      <c r="C12" s="132" t="s">
        <v>542</v>
      </c>
      <c r="D12" s="133">
        <v>0</v>
      </c>
      <c r="E12" s="134"/>
    </row>
    <row r="13" spans="1:8">
      <c r="A13" s="130"/>
      <c r="B13" s="131"/>
      <c r="C13" s="132"/>
      <c r="D13" s="133">
        <v>0</v>
      </c>
      <c r="E13" s="134"/>
    </row>
    <row r="14" spans="1:8">
      <c r="A14" s="130"/>
      <c r="B14" s="131"/>
      <c r="C14" s="132"/>
      <c r="D14" s="133">
        <v>0</v>
      </c>
      <c r="E14" s="134"/>
    </row>
    <row r="15" spans="1:8">
      <c r="A15" s="130"/>
      <c r="B15" s="131"/>
      <c r="C15" s="132"/>
      <c r="D15" s="133">
        <v>0</v>
      </c>
      <c r="E15" s="134"/>
    </row>
    <row r="16" spans="1:8">
      <c r="A16" s="130"/>
      <c r="B16" s="131"/>
      <c r="C16" s="132"/>
      <c r="D16" s="133">
        <v>0</v>
      </c>
      <c r="E16" s="134"/>
    </row>
    <row r="17" spans="1:5">
      <c r="A17" s="130"/>
      <c r="B17" s="131"/>
      <c r="C17" s="132"/>
      <c r="D17" s="133">
        <v>0</v>
      </c>
      <c r="E17" s="134"/>
    </row>
    <row r="18" spans="1:5">
      <c r="A18" s="135"/>
      <c r="B18" s="136"/>
      <c r="C18" s="132"/>
      <c r="D18" s="133">
        <v>0</v>
      </c>
      <c r="E18" s="134"/>
    </row>
    <row r="19" spans="1:5">
      <c r="A19" s="135"/>
      <c r="B19" s="136"/>
      <c r="C19" s="132"/>
      <c r="D19" s="133">
        <v>0</v>
      </c>
      <c r="E19" s="134"/>
    </row>
    <row r="20" spans="1:5">
      <c r="A20" s="135"/>
      <c r="B20" s="136"/>
      <c r="C20" s="132"/>
      <c r="D20" s="133">
        <v>0</v>
      </c>
      <c r="E20" s="134"/>
    </row>
    <row r="21" spans="1:5">
      <c r="A21" s="135"/>
      <c r="B21" s="136"/>
      <c r="C21" s="132"/>
      <c r="D21" s="133">
        <v>0</v>
      </c>
      <c r="E21" s="134"/>
    </row>
    <row r="22" spans="1:5">
      <c r="A22" s="135"/>
      <c r="B22" s="136"/>
      <c r="C22" s="132"/>
      <c r="D22" s="133">
        <v>0</v>
      </c>
      <c r="E22" s="134"/>
    </row>
    <row r="23" spans="1:5">
      <c r="A23" s="135"/>
      <c r="B23" s="136"/>
      <c r="C23" s="132"/>
      <c r="D23" s="133">
        <v>0</v>
      </c>
      <c r="E23" s="134"/>
    </row>
    <row r="24" spans="1:5">
      <c r="A24" s="135"/>
      <c r="B24" s="136"/>
      <c r="C24" s="132"/>
      <c r="D24" s="133">
        <v>0</v>
      </c>
      <c r="E24" s="134"/>
    </row>
    <row r="25" spans="1:5">
      <c r="A25" s="135"/>
      <c r="B25" s="136"/>
      <c r="C25" s="132"/>
      <c r="D25" s="133">
        <v>0</v>
      </c>
      <c r="E25" s="134"/>
    </row>
    <row r="26" spans="1:5">
      <c r="A26" s="135"/>
      <c r="B26" s="136"/>
      <c r="C26" s="132"/>
      <c r="D26" s="133">
        <v>0</v>
      </c>
      <c r="E26" s="134"/>
    </row>
    <row r="27" spans="1:5">
      <c r="A27" s="135"/>
      <c r="B27" s="136"/>
      <c r="C27" s="132"/>
      <c r="D27" s="133">
        <v>0</v>
      </c>
      <c r="E27" s="134"/>
    </row>
    <row r="28" spans="1:5">
      <c r="A28" s="135"/>
      <c r="B28" s="136"/>
      <c r="C28" s="132"/>
      <c r="D28" s="133">
        <v>0</v>
      </c>
      <c r="E28" s="134"/>
    </row>
    <row r="29" spans="1:5">
      <c r="A29" s="135"/>
      <c r="B29" s="136"/>
      <c r="C29" s="132"/>
      <c r="D29" s="133">
        <v>0</v>
      </c>
      <c r="E29" s="134"/>
    </row>
    <row r="30" spans="1:5">
      <c r="A30" s="135"/>
      <c r="B30" s="136"/>
      <c r="C30" s="132"/>
      <c r="D30" s="133">
        <v>0</v>
      </c>
      <c r="E30" s="134"/>
    </row>
    <row r="31" spans="1:5">
      <c r="A31" s="135"/>
      <c r="B31" s="136"/>
      <c r="C31" s="132"/>
      <c r="D31" s="133">
        <v>0</v>
      </c>
      <c r="E31" s="134"/>
    </row>
    <row r="32" spans="1:5">
      <c r="A32" s="130"/>
      <c r="B32" s="131"/>
      <c r="C32" s="132"/>
      <c r="D32" s="133">
        <v>0</v>
      </c>
      <c r="E32" s="134"/>
    </row>
    <row r="33" spans="1:9">
      <c r="A33" s="130"/>
      <c r="B33" s="131"/>
      <c r="C33" s="132"/>
      <c r="D33" s="133">
        <v>0</v>
      </c>
      <c r="E33" s="134"/>
    </row>
    <row r="34" spans="1:9">
      <c r="A34" s="130"/>
      <c r="B34" s="131"/>
      <c r="C34" s="132"/>
      <c r="D34" s="133">
        <v>0</v>
      </c>
      <c r="E34" s="134"/>
    </row>
    <row r="35" spans="1:9">
      <c r="A35" s="130"/>
      <c r="B35" s="131"/>
      <c r="C35" s="132"/>
      <c r="D35" s="133">
        <v>0</v>
      </c>
      <c r="E35" s="134"/>
    </row>
    <row r="36" spans="1:9">
      <c r="A36" s="130"/>
      <c r="B36" s="131"/>
      <c r="C36" s="132"/>
      <c r="D36" s="133">
        <v>0</v>
      </c>
      <c r="E36" s="134"/>
    </row>
    <row r="37" spans="1:9">
      <c r="A37" s="130"/>
      <c r="B37" s="131"/>
      <c r="C37" s="132"/>
      <c r="D37" s="133">
        <v>0</v>
      </c>
      <c r="E37" s="134"/>
    </row>
    <row r="38" spans="1:9">
      <c r="A38" s="130"/>
      <c r="B38" s="131"/>
      <c r="C38" s="132"/>
      <c r="D38" s="133">
        <v>0</v>
      </c>
      <c r="E38" s="134"/>
    </row>
    <row r="39" spans="1:9">
      <c r="A39" s="130"/>
      <c r="B39" s="131"/>
      <c r="C39" s="132"/>
      <c r="D39" s="133">
        <v>0</v>
      </c>
      <c r="E39" s="134"/>
    </row>
    <row r="40" spans="1:9">
      <c r="A40" s="130"/>
      <c r="B40" s="131"/>
      <c r="C40" s="132"/>
      <c r="D40" s="133">
        <v>0</v>
      </c>
      <c r="E40" s="134"/>
    </row>
    <row r="41" spans="1:9">
      <c r="A41" s="130"/>
      <c r="B41" s="131"/>
      <c r="C41" s="132"/>
      <c r="D41" s="133">
        <v>0</v>
      </c>
      <c r="E41" s="134"/>
    </row>
    <row r="42" spans="1:9">
      <c r="A42" s="130"/>
      <c r="B42" s="131"/>
      <c r="C42" s="132"/>
      <c r="D42" s="133">
        <v>0</v>
      </c>
      <c r="E42" s="134"/>
    </row>
    <row r="43" spans="1:9">
      <c r="A43" s="130"/>
      <c r="B43" s="131"/>
      <c r="C43" s="132"/>
      <c r="D43" s="133">
        <v>0</v>
      </c>
      <c r="E43" s="134"/>
    </row>
    <row r="44" spans="1:9" ht="15">
      <c r="A44" s="137"/>
      <c r="B44" s="138"/>
      <c r="C44" s="139"/>
      <c r="D44" s="140"/>
      <c r="E44" s="141"/>
    </row>
    <row r="45" spans="1:9">
      <c r="A45" s="142"/>
      <c r="B45" s="143"/>
      <c r="C45" s="623"/>
      <c r="D45" s="624"/>
      <c r="E45" s="624"/>
    </row>
    <row r="46" spans="1:9">
      <c r="A46" s="144"/>
      <c r="B46" s="144"/>
      <c r="C46" s="144"/>
      <c r="E46" s="145"/>
      <c r="F46" s="145"/>
      <c r="G46" s="144"/>
      <c r="H46" s="144"/>
      <c r="I46" s="144"/>
    </row>
  </sheetData>
  <mergeCells count="6">
    <mergeCell ref="C45:E45"/>
    <mergeCell ref="B2:E2"/>
    <mergeCell ref="B3:E3"/>
    <mergeCell ref="B4:E4"/>
    <mergeCell ref="C5:D5"/>
    <mergeCell ref="A8:B8"/>
  </mergeCells>
  <pageMargins left="0.7" right="0.7" top="0.75" bottom="0.75" header="0.3" footer="0.3"/>
  <pageSetup scale="6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30" workbookViewId="0">
      <selection activeCell="A48" sqref="A48:XFD49"/>
    </sheetView>
  </sheetViews>
  <sheetFormatPr baseColWidth="10" defaultRowHeight="12"/>
  <cols>
    <col min="1" max="1" width="4.85546875" style="117" customWidth="1"/>
    <col min="2" max="2" width="30.85546875" style="117" customWidth="1"/>
    <col min="3" max="3" width="84.42578125" style="117" customWidth="1"/>
    <col min="4" max="4" width="31.7109375" style="117" customWidth="1"/>
    <col min="5" max="5" width="4.85546875" style="117" customWidth="1"/>
    <col min="6" max="6" width="4.42578125" style="117" customWidth="1"/>
    <col min="7" max="256" width="11.42578125" style="117"/>
    <col min="257" max="257" width="4.85546875" style="117" customWidth="1"/>
    <col min="258" max="258" width="30.85546875" style="117" customWidth="1"/>
    <col min="259" max="259" width="84.42578125" style="117" customWidth="1"/>
    <col min="260" max="260" width="42.7109375" style="117" customWidth="1"/>
    <col min="261" max="261" width="4.85546875" style="117" customWidth="1"/>
    <col min="262" max="512" width="11.42578125" style="117"/>
    <col min="513" max="513" width="4.85546875" style="117" customWidth="1"/>
    <col min="514" max="514" width="30.85546875" style="117" customWidth="1"/>
    <col min="515" max="515" width="84.42578125" style="117" customWidth="1"/>
    <col min="516" max="516" width="42.7109375" style="117" customWidth="1"/>
    <col min="517" max="517" width="4.85546875" style="117" customWidth="1"/>
    <col min="518" max="768" width="11.42578125" style="117"/>
    <col min="769" max="769" width="4.85546875" style="117" customWidth="1"/>
    <col min="770" max="770" width="30.85546875" style="117" customWidth="1"/>
    <col min="771" max="771" width="84.42578125" style="117" customWidth="1"/>
    <col min="772" max="772" width="42.7109375" style="117" customWidth="1"/>
    <col min="773" max="773" width="4.85546875" style="117" customWidth="1"/>
    <col min="774" max="1024" width="11.42578125" style="117"/>
    <col min="1025" max="1025" width="4.85546875" style="117" customWidth="1"/>
    <col min="1026" max="1026" width="30.85546875" style="117" customWidth="1"/>
    <col min="1027" max="1027" width="84.42578125" style="117" customWidth="1"/>
    <col min="1028" max="1028" width="42.7109375" style="117" customWidth="1"/>
    <col min="1029" max="1029" width="4.85546875" style="117" customWidth="1"/>
    <col min="1030" max="1280" width="11.42578125" style="117"/>
    <col min="1281" max="1281" width="4.85546875" style="117" customWidth="1"/>
    <col min="1282" max="1282" width="30.85546875" style="117" customWidth="1"/>
    <col min="1283" max="1283" width="84.42578125" style="117" customWidth="1"/>
    <col min="1284" max="1284" width="42.7109375" style="117" customWidth="1"/>
    <col min="1285" max="1285" width="4.85546875" style="117" customWidth="1"/>
    <col min="1286" max="1536" width="11.42578125" style="117"/>
    <col min="1537" max="1537" width="4.85546875" style="117" customWidth="1"/>
    <col min="1538" max="1538" width="30.85546875" style="117" customWidth="1"/>
    <col min="1539" max="1539" width="84.42578125" style="117" customWidth="1"/>
    <col min="1540" max="1540" width="42.7109375" style="117" customWidth="1"/>
    <col min="1541" max="1541" width="4.85546875" style="117" customWidth="1"/>
    <col min="1542" max="1792" width="11.42578125" style="117"/>
    <col min="1793" max="1793" width="4.85546875" style="117" customWidth="1"/>
    <col min="1794" max="1794" width="30.85546875" style="117" customWidth="1"/>
    <col min="1795" max="1795" width="84.42578125" style="117" customWidth="1"/>
    <col min="1796" max="1796" width="42.7109375" style="117" customWidth="1"/>
    <col min="1797" max="1797" width="4.85546875" style="117" customWidth="1"/>
    <col min="1798" max="2048" width="11.42578125" style="117"/>
    <col min="2049" max="2049" width="4.85546875" style="117" customWidth="1"/>
    <col min="2050" max="2050" width="30.85546875" style="117" customWidth="1"/>
    <col min="2051" max="2051" width="84.42578125" style="117" customWidth="1"/>
    <col min="2052" max="2052" width="42.7109375" style="117" customWidth="1"/>
    <col min="2053" max="2053" width="4.85546875" style="117" customWidth="1"/>
    <col min="2054" max="2304" width="11.42578125" style="117"/>
    <col min="2305" max="2305" width="4.85546875" style="117" customWidth="1"/>
    <col min="2306" max="2306" width="30.85546875" style="117" customWidth="1"/>
    <col min="2307" max="2307" width="84.42578125" style="117" customWidth="1"/>
    <col min="2308" max="2308" width="42.7109375" style="117" customWidth="1"/>
    <col min="2309" max="2309" width="4.85546875" style="117" customWidth="1"/>
    <col min="2310" max="2560" width="11.42578125" style="117"/>
    <col min="2561" max="2561" width="4.85546875" style="117" customWidth="1"/>
    <col min="2562" max="2562" width="30.85546875" style="117" customWidth="1"/>
    <col min="2563" max="2563" width="84.42578125" style="117" customWidth="1"/>
    <col min="2564" max="2564" width="42.7109375" style="117" customWidth="1"/>
    <col min="2565" max="2565" width="4.85546875" style="117" customWidth="1"/>
    <col min="2566" max="2816" width="11.42578125" style="117"/>
    <col min="2817" max="2817" width="4.85546875" style="117" customWidth="1"/>
    <col min="2818" max="2818" width="30.85546875" style="117" customWidth="1"/>
    <col min="2819" max="2819" width="84.42578125" style="117" customWidth="1"/>
    <col min="2820" max="2820" width="42.7109375" style="117" customWidth="1"/>
    <col min="2821" max="2821" width="4.85546875" style="117" customWidth="1"/>
    <col min="2822" max="3072" width="11.42578125" style="117"/>
    <col min="3073" max="3073" width="4.85546875" style="117" customWidth="1"/>
    <col min="3074" max="3074" width="30.85546875" style="117" customWidth="1"/>
    <col min="3075" max="3075" width="84.42578125" style="117" customWidth="1"/>
    <col min="3076" max="3076" width="42.7109375" style="117" customWidth="1"/>
    <col min="3077" max="3077" width="4.85546875" style="117" customWidth="1"/>
    <col min="3078" max="3328" width="11.42578125" style="117"/>
    <col min="3329" max="3329" width="4.85546875" style="117" customWidth="1"/>
    <col min="3330" max="3330" width="30.85546875" style="117" customWidth="1"/>
    <col min="3331" max="3331" width="84.42578125" style="117" customWidth="1"/>
    <col min="3332" max="3332" width="42.7109375" style="117" customWidth="1"/>
    <col min="3333" max="3333" width="4.85546875" style="117" customWidth="1"/>
    <col min="3334" max="3584" width="11.42578125" style="117"/>
    <col min="3585" max="3585" width="4.85546875" style="117" customWidth="1"/>
    <col min="3586" max="3586" width="30.85546875" style="117" customWidth="1"/>
    <col min="3587" max="3587" width="84.42578125" style="117" customWidth="1"/>
    <col min="3588" max="3588" width="42.7109375" style="117" customWidth="1"/>
    <col min="3589" max="3589" width="4.85546875" style="117" customWidth="1"/>
    <col min="3590" max="3840" width="11.42578125" style="117"/>
    <col min="3841" max="3841" width="4.85546875" style="117" customWidth="1"/>
    <col min="3842" max="3842" width="30.85546875" style="117" customWidth="1"/>
    <col min="3843" max="3843" width="84.42578125" style="117" customWidth="1"/>
    <col min="3844" max="3844" width="42.7109375" style="117" customWidth="1"/>
    <col min="3845" max="3845" width="4.85546875" style="117" customWidth="1"/>
    <col min="3846" max="4096" width="11.42578125" style="117"/>
    <col min="4097" max="4097" width="4.85546875" style="117" customWidth="1"/>
    <col min="4098" max="4098" width="30.85546875" style="117" customWidth="1"/>
    <col min="4099" max="4099" width="84.42578125" style="117" customWidth="1"/>
    <col min="4100" max="4100" width="42.7109375" style="117" customWidth="1"/>
    <col min="4101" max="4101" width="4.85546875" style="117" customWidth="1"/>
    <col min="4102" max="4352" width="11.42578125" style="117"/>
    <col min="4353" max="4353" width="4.85546875" style="117" customWidth="1"/>
    <col min="4354" max="4354" width="30.85546875" style="117" customWidth="1"/>
    <col min="4355" max="4355" width="84.42578125" style="117" customWidth="1"/>
    <col min="4356" max="4356" width="42.7109375" style="117" customWidth="1"/>
    <col min="4357" max="4357" width="4.85546875" style="117" customWidth="1"/>
    <col min="4358" max="4608" width="11.42578125" style="117"/>
    <col min="4609" max="4609" width="4.85546875" style="117" customWidth="1"/>
    <col min="4610" max="4610" width="30.85546875" style="117" customWidth="1"/>
    <col min="4611" max="4611" width="84.42578125" style="117" customWidth="1"/>
    <col min="4612" max="4612" width="42.7109375" style="117" customWidth="1"/>
    <col min="4613" max="4613" width="4.85546875" style="117" customWidth="1"/>
    <col min="4614" max="4864" width="11.42578125" style="117"/>
    <col min="4865" max="4865" width="4.85546875" style="117" customWidth="1"/>
    <col min="4866" max="4866" width="30.85546875" style="117" customWidth="1"/>
    <col min="4867" max="4867" width="84.42578125" style="117" customWidth="1"/>
    <col min="4868" max="4868" width="42.7109375" style="117" customWidth="1"/>
    <col min="4869" max="4869" width="4.85546875" style="117" customWidth="1"/>
    <col min="4870" max="5120" width="11.42578125" style="117"/>
    <col min="5121" max="5121" width="4.85546875" style="117" customWidth="1"/>
    <col min="5122" max="5122" width="30.85546875" style="117" customWidth="1"/>
    <col min="5123" max="5123" width="84.42578125" style="117" customWidth="1"/>
    <col min="5124" max="5124" width="42.7109375" style="117" customWidth="1"/>
    <col min="5125" max="5125" width="4.85546875" style="117" customWidth="1"/>
    <col min="5126" max="5376" width="11.42578125" style="117"/>
    <col min="5377" max="5377" width="4.85546875" style="117" customWidth="1"/>
    <col min="5378" max="5378" width="30.85546875" style="117" customWidth="1"/>
    <col min="5379" max="5379" width="84.42578125" style="117" customWidth="1"/>
    <col min="5380" max="5380" width="42.7109375" style="117" customWidth="1"/>
    <col min="5381" max="5381" width="4.85546875" style="117" customWidth="1"/>
    <col min="5382" max="5632" width="11.42578125" style="117"/>
    <col min="5633" max="5633" width="4.85546875" style="117" customWidth="1"/>
    <col min="5634" max="5634" width="30.85546875" style="117" customWidth="1"/>
    <col min="5635" max="5635" width="84.42578125" style="117" customWidth="1"/>
    <col min="5636" max="5636" width="42.7109375" style="117" customWidth="1"/>
    <col min="5637" max="5637" width="4.85546875" style="117" customWidth="1"/>
    <col min="5638" max="5888" width="11.42578125" style="117"/>
    <col min="5889" max="5889" width="4.85546875" style="117" customWidth="1"/>
    <col min="5890" max="5890" width="30.85546875" style="117" customWidth="1"/>
    <col min="5891" max="5891" width="84.42578125" style="117" customWidth="1"/>
    <col min="5892" max="5892" width="42.7109375" style="117" customWidth="1"/>
    <col min="5893" max="5893" width="4.85546875" style="117" customWidth="1"/>
    <col min="5894" max="6144" width="11.42578125" style="117"/>
    <col min="6145" max="6145" width="4.85546875" style="117" customWidth="1"/>
    <col min="6146" max="6146" width="30.85546875" style="117" customWidth="1"/>
    <col min="6147" max="6147" width="84.42578125" style="117" customWidth="1"/>
    <col min="6148" max="6148" width="42.7109375" style="117" customWidth="1"/>
    <col min="6149" max="6149" width="4.85546875" style="117" customWidth="1"/>
    <col min="6150" max="6400" width="11.42578125" style="117"/>
    <col min="6401" max="6401" width="4.85546875" style="117" customWidth="1"/>
    <col min="6402" max="6402" width="30.85546875" style="117" customWidth="1"/>
    <col min="6403" max="6403" width="84.42578125" style="117" customWidth="1"/>
    <col min="6404" max="6404" width="42.7109375" style="117" customWidth="1"/>
    <col min="6405" max="6405" width="4.85546875" style="117" customWidth="1"/>
    <col min="6406" max="6656" width="11.42578125" style="117"/>
    <col min="6657" max="6657" width="4.85546875" style="117" customWidth="1"/>
    <col min="6658" max="6658" width="30.85546875" style="117" customWidth="1"/>
    <col min="6659" max="6659" width="84.42578125" style="117" customWidth="1"/>
    <col min="6660" max="6660" width="42.7109375" style="117" customWidth="1"/>
    <col min="6661" max="6661" width="4.85546875" style="117" customWidth="1"/>
    <col min="6662" max="6912" width="11.42578125" style="117"/>
    <col min="6913" max="6913" width="4.85546875" style="117" customWidth="1"/>
    <col min="6914" max="6914" width="30.85546875" style="117" customWidth="1"/>
    <col min="6915" max="6915" width="84.42578125" style="117" customWidth="1"/>
    <col min="6916" max="6916" width="42.7109375" style="117" customWidth="1"/>
    <col min="6917" max="6917" width="4.85546875" style="117" customWidth="1"/>
    <col min="6918" max="7168" width="11.42578125" style="117"/>
    <col min="7169" max="7169" width="4.85546875" style="117" customWidth="1"/>
    <col min="7170" max="7170" width="30.85546875" style="117" customWidth="1"/>
    <col min="7171" max="7171" width="84.42578125" style="117" customWidth="1"/>
    <col min="7172" max="7172" width="42.7109375" style="117" customWidth="1"/>
    <col min="7173" max="7173" width="4.85546875" style="117" customWidth="1"/>
    <col min="7174" max="7424" width="11.42578125" style="117"/>
    <col min="7425" max="7425" width="4.85546875" style="117" customWidth="1"/>
    <col min="7426" max="7426" width="30.85546875" style="117" customWidth="1"/>
    <col min="7427" max="7427" width="84.42578125" style="117" customWidth="1"/>
    <col min="7428" max="7428" width="42.7109375" style="117" customWidth="1"/>
    <col min="7429" max="7429" width="4.85546875" style="117" customWidth="1"/>
    <col min="7430" max="7680" width="11.42578125" style="117"/>
    <col min="7681" max="7681" width="4.85546875" style="117" customWidth="1"/>
    <col min="7682" max="7682" width="30.85546875" style="117" customWidth="1"/>
    <col min="7683" max="7683" width="84.42578125" style="117" customWidth="1"/>
    <col min="7684" max="7684" width="42.7109375" style="117" customWidth="1"/>
    <col min="7685" max="7685" width="4.85546875" style="117" customWidth="1"/>
    <col min="7686" max="7936" width="11.42578125" style="117"/>
    <col min="7937" max="7937" width="4.85546875" style="117" customWidth="1"/>
    <col min="7938" max="7938" width="30.85546875" style="117" customWidth="1"/>
    <col min="7939" max="7939" width="84.42578125" style="117" customWidth="1"/>
    <col min="7940" max="7940" width="42.7109375" style="117" customWidth="1"/>
    <col min="7941" max="7941" width="4.85546875" style="117" customWidth="1"/>
    <col min="7942" max="8192" width="11.42578125" style="117"/>
    <col min="8193" max="8193" width="4.85546875" style="117" customWidth="1"/>
    <col min="8194" max="8194" width="30.85546875" style="117" customWidth="1"/>
    <col min="8195" max="8195" width="84.42578125" style="117" customWidth="1"/>
    <col min="8196" max="8196" width="42.7109375" style="117" customWidth="1"/>
    <col min="8197" max="8197" width="4.85546875" style="117" customWidth="1"/>
    <col min="8198" max="8448" width="11.42578125" style="117"/>
    <col min="8449" max="8449" width="4.85546875" style="117" customWidth="1"/>
    <col min="8450" max="8450" width="30.85546875" style="117" customWidth="1"/>
    <col min="8451" max="8451" width="84.42578125" style="117" customWidth="1"/>
    <col min="8452" max="8452" width="42.7109375" style="117" customWidth="1"/>
    <col min="8453" max="8453" width="4.85546875" style="117" customWidth="1"/>
    <col min="8454" max="8704" width="11.42578125" style="117"/>
    <col min="8705" max="8705" width="4.85546875" style="117" customWidth="1"/>
    <col min="8706" max="8706" width="30.85546875" style="117" customWidth="1"/>
    <col min="8707" max="8707" width="84.42578125" style="117" customWidth="1"/>
    <col min="8708" max="8708" width="42.7109375" style="117" customWidth="1"/>
    <col min="8709" max="8709" width="4.85546875" style="117" customWidth="1"/>
    <col min="8710" max="8960" width="11.42578125" style="117"/>
    <col min="8961" max="8961" width="4.85546875" style="117" customWidth="1"/>
    <col min="8962" max="8962" width="30.85546875" style="117" customWidth="1"/>
    <col min="8963" max="8963" width="84.42578125" style="117" customWidth="1"/>
    <col min="8964" max="8964" width="42.7109375" style="117" customWidth="1"/>
    <col min="8965" max="8965" width="4.85546875" style="117" customWidth="1"/>
    <col min="8966" max="9216" width="11.42578125" style="117"/>
    <col min="9217" max="9217" width="4.85546875" style="117" customWidth="1"/>
    <col min="9218" max="9218" width="30.85546875" style="117" customWidth="1"/>
    <col min="9219" max="9219" width="84.42578125" style="117" customWidth="1"/>
    <col min="9220" max="9220" width="42.7109375" style="117" customWidth="1"/>
    <col min="9221" max="9221" width="4.85546875" style="117" customWidth="1"/>
    <col min="9222" max="9472" width="11.42578125" style="117"/>
    <col min="9473" max="9473" width="4.85546875" style="117" customWidth="1"/>
    <col min="9474" max="9474" width="30.85546875" style="117" customWidth="1"/>
    <col min="9475" max="9475" width="84.42578125" style="117" customWidth="1"/>
    <col min="9476" max="9476" width="42.7109375" style="117" customWidth="1"/>
    <col min="9477" max="9477" width="4.85546875" style="117" customWidth="1"/>
    <col min="9478" max="9728" width="11.42578125" style="117"/>
    <col min="9729" max="9729" width="4.85546875" style="117" customWidth="1"/>
    <col min="9730" max="9730" width="30.85546875" style="117" customWidth="1"/>
    <col min="9731" max="9731" width="84.42578125" style="117" customWidth="1"/>
    <col min="9732" max="9732" width="42.7109375" style="117" customWidth="1"/>
    <col min="9733" max="9733" width="4.85546875" style="117" customWidth="1"/>
    <col min="9734" max="9984" width="11.42578125" style="117"/>
    <col min="9985" max="9985" width="4.85546875" style="117" customWidth="1"/>
    <col min="9986" max="9986" width="30.85546875" style="117" customWidth="1"/>
    <col min="9987" max="9987" width="84.42578125" style="117" customWidth="1"/>
    <col min="9988" max="9988" width="42.7109375" style="117" customWidth="1"/>
    <col min="9989" max="9989" width="4.85546875" style="117" customWidth="1"/>
    <col min="9990" max="10240" width="11.42578125" style="117"/>
    <col min="10241" max="10241" width="4.85546875" style="117" customWidth="1"/>
    <col min="10242" max="10242" width="30.85546875" style="117" customWidth="1"/>
    <col min="10243" max="10243" width="84.42578125" style="117" customWidth="1"/>
    <col min="10244" max="10244" width="42.7109375" style="117" customWidth="1"/>
    <col min="10245" max="10245" width="4.85546875" style="117" customWidth="1"/>
    <col min="10246" max="10496" width="11.42578125" style="117"/>
    <col min="10497" max="10497" width="4.85546875" style="117" customWidth="1"/>
    <col min="10498" max="10498" width="30.85546875" style="117" customWidth="1"/>
    <col min="10499" max="10499" width="84.42578125" style="117" customWidth="1"/>
    <col min="10500" max="10500" width="42.7109375" style="117" customWidth="1"/>
    <col min="10501" max="10501" width="4.85546875" style="117" customWidth="1"/>
    <col min="10502" max="10752" width="11.42578125" style="117"/>
    <col min="10753" max="10753" width="4.85546875" style="117" customWidth="1"/>
    <col min="10754" max="10754" width="30.85546875" style="117" customWidth="1"/>
    <col min="10755" max="10755" width="84.42578125" style="117" customWidth="1"/>
    <col min="10756" max="10756" width="42.7109375" style="117" customWidth="1"/>
    <col min="10757" max="10757" width="4.85546875" style="117" customWidth="1"/>
    <col min="10758" max="11008" width="11.42578125" style="117"/>
    <col min="11009" max="11009" width="4.85546875" style="117" customWidth="1"/>
    <col min="11010" max="11010" width="30.85546875" style="117" customWidth="1"/>
    <col min="11011" max="11011" width="84.42578125" style="117" customWidth="1"/>
    <col min="11012" max="11012" width="42.7109375" style="117" customWidth="1"/>
    <col min="11013" max="11013" width="4.85546875" style="117" customWidth="1"/>
    <col min="11014" max="11264" width="11.42578125" style="117"/>
    <col min="11265" max="11265" width="4.85546875" style="117" customWidth="1"/>
    <col min="11266" max="11266" width="30.85546875" style="117" customWidth="1"/>
    <col min="11267" max="11267" width="84.42578125" style="117" customWidth="1"/>
    <col min="11268" max="11268" width="42.7109375" style="117" customWidth="1"/>
    <col min="11269" max="11269" width="4.85546875" style="117" customWidth="1"/>
    <col min="11270" max="11520" width="11.42578125" style="117"/>
    <col min="11521" max="11521" width="4.85546875" style="117" customWidth="1"/>
    <col min="11522" max="11522" width="30.85546875" style="117" customWidth="1"/>
    <col min="11523" max="11523" width="84.42578125" style="117" customWidth="1"/>
    <col min="11524" max="11524" width="42.7109375" style="117" customWidth="1"/>
    <col min="11525" max="11525" width="4.85546875" style="117" customWidth="1"/>
    <col min="11526" max="11776" width="11.42578125" style="117"/>
    <col min="11777" max="11777" width="4.85546875" style="117" customWidth="1"/>
    <col min="11778" max="11778" width="30.85546875" style="117" customWidth="1"/>
    <col min="11779" max="11779" width="84.42578125" style="117" customWidth="1"/>
    <col min="11780" max="11780" width="42.7109375" style="117" customWidth="1"/>
    <col min="11781" max="11781" width="4.85546875" style="117" customWidth="1"/>
    <col min="11782" max="12032" width="11.42578125" style="117"/>
    <col min="12033" max="12033" width="4.85546875" style="117" customWidth="1"/>
    <col min="12034" max="12034" width="30.85546875" style="117" customWidth="1"/>
    <col min="12035" max="12035" width="84.42578125" style="117" customWidth="1"/>
    <col min="12036" max="12036" width="42.7109375" style="117" customWidth="1"/>
    <col min="12037" max="12037" width="4.85546875" style="117" customWidth="1"/>
    <col min="12038" max="12288" width="11.42578125" style="117"/>
    <col min="12289" max="12289" width="4.85546875" style="117" customWidth="1"/>
    <col min="12290" max="12290" width="30.85546875" style="117" customWidth="1"/>
    <col min="12291" max="12291" width="84.42578125" style="117" customWidth="1"/>
    <col min="12292" max="12292" width="42.7109375" style="117" customWidth="1"/>
    <col min="12293" max="12293" width="4.85546875" style="117" customWidth="1"/>
    <col min="12294" max="12544" width="11.42578125" style="117"/>
    <col min="12545" max="12545" width="4.85546875" style="117" customWidth="1"/>
    <col min="12546" max="12546" width="30.85546875" style="117" customWidth="1"/>
    <col min="12547" max="12547" width="84.42578125" style="117" customWidth="1"/>
    <col min="12548" max="12548" width="42.7109375" style="117" customWidth="1"/>
    <col min="12549" max="12549" width="4.85546875" style="117" customWidth="1"/>
    <col min="12550" max="12800" width="11.42578125" style="117"/>
    <col min="12801" max="12801" width="4.85546875" style="117" customWidth="1"/>
    <col min="12802" max="12802" width="30.85546875" style="117" customWidth="1"/>
    <col min="12803" max="12803" width="84.42578125" style="117" customWidth="1"/>
    <col min="12804" max="12804" width="42.7109375" style="117" customWidth="1"/>
    <col min="12805" max="12805" width="4.85546875" style="117" customWidth="1"/>
    <col min="12806" max="13056" width="11.42578125" style="117"/>
    <col min="13057" max="13057" width="4.85546875" style="117" customWidth="1"/>
    <col min="13058" max="13058" width="30.85546875" style="117" customWidth="1"/>
    <col min="13059" max="13059" width="84.42578125" style="117" customWidth="1"/>
    <col min="13060" max="13060" width="42.7109375" style="117" customWidth="1"/>
    <col min="13061" max="13061" width="4.85546875" style="117" customWidth="1"/>
    <col min="13062" max="13312" width="11.42578125" style="117"/>
    <col min="13313" max="13313" width="4.85546875" style="117" customWidth="1"/>
    <col min="13314" max="13314" width="30.85546875" style="117" customWidth="1"/>
    <col min="13315" max="13315" width="84.42578125" style="117" customWidth="1"/>
    <col min="13316" max="13316" width="42.7109375" style="117" customWidth="1"/>
    <col min="13317" max="13317" width="4.85546875" style="117" customWidth="1"/>
    <col min="13318" max="13568" width="11.42578125" style="117"/>
    <col min="13569" max="13569" width="4.85546875" style="117" customWidth="1"/>
    <col min="13570" max="13570" width="30.85546875" style="117" customWidth="1"/>
    <col min="13571" max="13571" width="84.42578125" style="117" customWidth="1"/>
    <col min="13572" max="13572" width="42.7109375" style="117" customWidth="1"/>
    <col min="13573" max="13573" width="4.85546875" style="117" customWidth="1"/>
    <col min="13574" max="13824" width="11.42578125" style="117"/>
    <col min="13825" max="13825" width="4.85546875" style="117" customWidth="1"/>
    <col min="13826" max="13826" width="30.85546875" style="117" customWidth="1"/>
    <col min="13827" max="13827" width="84.42578125" style="117" customWidth="1"/>
    <col min="13828" max="13828" width="42.7109375" style="117" customWidth="1"/>
    <col min="13829" max="13829" width="4.85546875" style="117" customWidth="1"/>
    <col min="13830" max="14080" width="11.42578125" style="117"/>
    <col min="14081" max="14081" width="4.85546875" style="117" customWidth="1"/>
    <col min="14082" max="14082" width="30.85546875" style="117" customWidth="1"/>
    <col min="14083" max="14083" width="84.42578125" style="117" customWidth="1"/>
    <col min="14084" max="14084" width="42.7109375" style="117" customWidth="1"/>
    <col min="14085" max="14085" width="4.85546875" style="117" customWidth="1"/>
    <col min="14086" max="14336" width="11.42578125" style="117"/>
    <col min="14337" max="14337" width="4.85546875" style="117" customWidth="1"/>
    <col min="14338" max="14338" width="30.85546875" style="117" customWidth="1"/>
    <col min="14339" max="14339" width="84.42578125" style="117" customWidth="1"/>
    <col min="14340" max="14340" width="42.7109375" style="117" customWidth="1"/>
    <col min="14341" max="14341" width="4.85546875" style="117" customWidth="1"/>
    <col min="14342" max="14592" width="11.42578125" style="117"/>
    <col min="14593" max="14593" width="4.85546875" style="117" customWidth="1"/>
    <col min="14594" max="14594" width="30.85546875" style="117" customWidth="1"/>
    <col min="14595" max="14595" width="84.42578125" style="117" customWidth="1"/>
    <col min="14596" max="14596" width="42.7109375" style="117" customWidth="1"/>
    <col min="14597" max="14597" width="4.85546875" style="117" customWidth="1"/>
    <col min="14598" max="14848" width="11.42578125" style="117"/>
    <col min="14849" max="14849" width="4.85546875" style="117" customWidth="1"/>
    <col min="14850" max="14850" width="30.85546875" style="117" customWidth="1"/>
    <col min="14851" max="14851" width="84.42578125" style="117" customWidth="1"/>
    <col min="14852" max="14852" width="42.7109375" style="117" customWidth="1"/>
    <col min="14853" max="14853" width="4.85546875" style="117" customWidth="1"/>
    <col min="14854" max="15104" width="11.42578125" style="117"/>
    <col min="15105" max="15105" width="4.85546875" style="117" customWidth="1"/>
    <col min="15106" max="15106" width="30.85546875" style="117" customWidth="1"/>
    <col min="15107" max="15107" width="84.42578125" style="117" customWidth="1"/>
    <col min="15108" max="15108" width="42.7109375" style="117" customWidth="1"/>
    <col min="15109" max="15109" width="4.85546875" style="117" customWidth="1"/>
    <col min="15110" max="15360" width="11.42578125" style="117"/>
    <col min="15361" max="15361" width="4.85546875" style="117" customWidth="1"/>
    <col min="15362" max="15362" width="30.85546875" style="117" customWidth="1"/>
    <col min="15363" max="15363" width="84.42578125" style="117" customWidth="1"/>
    <col min="15364" max="15364" width="42.7109375" style="117" customWidth="1"/>
    <col min="15365" max="15365" width="4.85546875" style="117" customWidth="1"/>
    <col min="15366" max="15616" width="11.42578125" style="117"/>
    <col min="15617" max="15617" width="4.85546875" style="117" customWidth="1"/>
    <col min="15618" max="15618" width="30.85546875" style="117" customWidth="1"/>
    <col min="15619" max="15619" width="84.42578125" style="117" customWidth="1"/>
    <col min="15620" max="15620" width="42.7109375" style="117" customWidth="1"/>
    <col min="15621" max="15621" width="4.85546875" style="117" customWidth="1"/>
    <col min="15622" max="15872" width="11.42578125" style="117"/>
    <col min="15873" max="15873" width="4.85546875" style="117" customWidth="1"/>
    <col min="15874" max="15874" width="30.85546875" style="117" customWidth="1"/>
    <col min="15875" max="15875" width="84.42578125" style="117" customWidth="1"/>
    <col min="15876" max="15876" width="42.7109375" style="117" customWidth="1"/>
    <col min="15877" max="15877" width="4.85546875" style="117" customWidth="1"/>
    <col min="15878" max="16128" width="11.42578125" style="117"/>
    <col min="16129" max="16129" width="4.85546875" style="117" customWidth="1"/>
    <col min="16130" max="16130" width="30.85546875" style="117" customWidth="1"/>
    <col min="16131" max="16131" width="84.42578125" style="117" customWidth="1"/>
    <col min="16132" max="16132" width="42.7109375" style="117" customWidth="1"/>
    <col min="16133" max="16133" width="4.85546875" style="117" customWidth="1"/>
    <col min="16134" max="16384" width="11.42578125" style="117"/>
  </cols>
  <sheetData>
    <row r="1" spans="1:8" ht="15" customHeight="1"/>
    <row r="2" spans="1:8" s="112" customFormat="1">
      <c r="B2" s="627" t="s">
        <v>396</v>
      </c>
      <c r="C2" s="627"/>
      <c r="D2" s="627"/>
      <c r="E2" s="627"/>
    </row>
    <row r="3" spans="1:8" s="112" customFormat="1">
      <c r="B3" s="627" t="s">
        <v>191</v>
      </c>
      <c r="C3" s="627"/>
      <c r="D3" s="627"/>
      <c r="E3" s="627"/>
    </row>
    <row r="4" spans="1:8" s="112" customFormat="1">
      <c r="B4" s="627" t="s">
        <v>1</v>
      </c>
      <c r="C4" s="627"/>
      <c r="D4" s="627"/>
      <c r="E4" s="627"/>
    </row>
    <row r="5" spans="1:8">
      <c r="A5" s="113"/>
      <c r="B5" s="114" t="s">
        <v>4</v>
      </c>
      <c r="C5" s="503" t="s">
        <v>410</v>
      </c>
      <c r="D5" s="503"/>
      <c r="E5" s="115"/>
      <c r="F5" s="116"/>
      <c r="G5" s="116"/>
      <c r="H5" s="116"/>
    </row>
    <row r="6" spans="1:8">
      <c r="A6" s="113"/>
      <c r="B6" s="118"/>
      <c r="C6" s="119"/>
      <c r="D6" s="119"/>
      <c r="E6" s="120"/>
    </row>
    <row r="7" spans="1:8" s="123" customFormat="1">
      <c r="A7" s="121"/>
      <c r="B7" s="122"/>
      <c r="C7" s="121"/>
      <c r="D7" s="121"/>
      <c r="E7" s="122"/>
    </row>
    <row r="8" spans="1:8" s="126" customFormat="1">
      <c r="A8" s="626" t="s">
        <v>393</v>
      </c>
      <c r="B8" s="523"/>
      <c r="C8" s="124" t="s">
        <v>397</v>
      </c>
      <c r="D8" s="124" t="s">
        <v>395</v>
      </c>
      <c r="E8" s="125"/>
    </row>
    <row r="9" spans="1:8" s="123" customFormat="1">
      <c r="A9" s="127"/>
      <c r="B9" s="128"/>
      <c r="C9" s="128"/>
      <c r="D9" s="128"/>
      <c r="E9" s="129"/>
    </row>
    <row r="10" spans="1:8">
      <c r="A10" s="130"/>
      <c r="B10" s="131"/>
      <c r="C10" s="132"/>
      <c r="D10" s="133"/>
      <c r="E10" s="134"/>
    </row>
    <row r="11" spans="1:8">
      <c r="A11" s="130"/>
      <c r="B11" s="131"/>
      <c r="C11" s="132"/>
      <c r="D11" s="133"/>
      <c r="E11" s="134"/>
    </row>
    <row r="12" spans="1:8">
      <c r="A12" s="130"/>
      <c r="B12" s="131" t="s">
        <v>543</v>
      </c>
      <c r="C12" s="132" t="s">
        <v>544</v>
      </c>
      <c r="D12" s="133">
        <v>4560940</v>
      </c>
      <c r="E12" s="134"/>
    </row>
    <row r="13" spans="1:8">
      <c r="A13" s="130"/>
      <c r="B13" s="131"/>
      <c r="C13" s="132"/>
      <c r="D13" s="133"/>
      <c r="E13" s="134"/>
    </row>
    <row r="14" spans="1:8">
      <c r="A14" s="130"/>
      <c r="B14" s="131"/>
      <c r="C14" s="132"/>
      <c r="D14" s="133"/>
      <c r="E14" s="134"/>
    </row>
    <row r="15" spans="1:8">
      <c r="A15" s="130"/>
      <c r="B15" s="131"/>
      <c r="C15" s="132"/>
      <c r="D15" s="133"/>
      <c r="E15" s="134"/>
    </row>
    <row r="16" spans="1:8">
      <c r="A16" s="130"/>
      <c r="B16" s="131"/>
      <c r="C16" s="132"/>
      <c r="D16" s="133"/>
      <c r="E16" s="134"/>
    </row>
    <row r="17" spans="1:5">
      <c r="A17" s="130"/>
      <c r="B17" s="131"/>
      <c r="C17" s="132"/>
      <c r="D17" s="133"/>
      <c r="E17" s="134"/>
    </row>
    <row r="18" spans="1:5">
      <c r="A18" s="135"/>
      <c r="B18" s="136"/>
      <c r="C18" s="132"/>
      <c r="D18" s="133"/>
      <c r="E18" s="134"/>
    </row>
    <row r="19" spans="1:5">
      <c r="A19" s="135"/>
      <c r="B19" s="136"/>
      <c r="C19" s="132"/>
      <c r="D19" s="133"/>
      <c r="E19" s="134"/>
    </row>
    <row r="20" spans="1:5">
      <c r="A20" s="135"/>
      <c r="B20" s="136"/>
      <c r="C20" s="132"/>
      <c r="D20" s="133"/>
      <c r="E20" s="134"/>
    </row>
    <row r="21" spans="1:5">
      <c r="A21" s="135"/>
      <c r="B21" s="136"/>
      <c r="C21" s="132"/>
      <c r="D21" s="133"/>
      <c r="E21" s="134"/>
    </row>
    <row r="22" spans="1:5">
      <c r="A22" s="135"/>
      <c r="B22" s="136"/>
      <c r="C22" s="132"/>
      <c r="D22" s="133"/>
      <c r="E22" s="134"/>
    </row>
    <row r="23" spans="1:5">
      <c r="A23" s="135"/>
      <c r="B23" s="136"/>
      <c r="C23" s="132"/>
      <c r="D23" s="133"/>
      <c r="E23" s="134"/>
    </row>
    <row r="24" spans="1:5">
      <c r="A24" s="135"/>
      <c r="B24" s="136"/>
      <c r="C24" s="132"/>
      <c r="D24" s="133"/>
      <c r="E24" s="134"/>
    </row>
    <row r="25" spans="1:5">
      <c r="A25" s="135"/>
      <c r="B25" s="136"/>
      <c r="C25" s="132"/>
      <c r="D25" s="133"/>
      <c r="E25" s="134"/>
    </row>
    <row r="26" spans="1:5">
      <c r="A26" s="135"/>
      <c r="B26" s="136"/>
      <c r="C26" s="132"/>
      <c r="D26" s="133"/>
      <c r="E26" s="134"/>
    </row>
    <row r="27" spans="1:5">
      <c r="A27" s="135"/>
      <c r="B27" s="136"/>
      <c r="C27" s="132"/>
      <c r="D27" s="133"/>
      <c r="E27" s="134"/>
    </row>
    <row r="28" spans="1:5">
      <c r="A28" s="135"/>
      <c r="B28" s="136"/>
      <c r="C28" s="132"/>
      <c r="D28" s="133"/>
      <c r="E28" s="134"/>
    </row>
    <row r="29" spans="1:5">
      <c r="A29" s="135"/>
      <c r="B29" s="136"/>
      <c r="C29" s="132"/>
      <c r="D29" s="133"/>
      <c r="E29" s="134"/>
    </row>
    <row r="30" spans="1:5">
      <c r="A30" s="135"/>
      <c r="B30" s="136"/>
      <c r="C30" s="132"/>
      <c r="D30" s="133"/>
      <c r="E30" s="134"/>
    </row>
    <row r="31" spans="1:5">
      <c r="A31" s="135"/>
      <c r="B31" s="136"/>
      <c r="C31" s="132"/>
      <c r="D31" s="133"/>
      <c r="E31" s="134"/>
    </row>
    <row r="32" spans="1:5">
      <c r="A32" s="130"/>
      <c r="B32" s="131"/>
      <c r="C32" s="132"/>
      <c r="D32" s="133"/>
      <c r="E32" s="134"/>
    </row>
    <row r="33" spans="1:9">
      <c r="A33" s="130"/>
      <c r="B33" s="131"/>
      <c r="C33" s="132"/>
      <c r="D33" s="133"/>
      <c r="E33" s="134"/>
    </row>
    <row r="34" spans="1:9">
      <c r="A34" s="130"/>
      <c r="B34" s="131"/>
      <c r="C34" s="132"/>
      <c r="D34" s="133"/>
      <c r="E34" s="134"/>
    </row>
    <row r="35" spans="1:9">
      <c r="A35" s="130"/>
      <c r="B35" s="131"/>
      <c r="C35" s="132"/>
      <c r="D35" s="133"/>
      <c r="E35" s="134"/>
    </row>
    <row r="36" spans="1:9">
      <c r="A36" s="130"/>
      <c r="B36" s="131"/>
      <c r="C36" s="132"/>
      <c r="D36" s="133"/>
      <c r="E36" s="134"/>
    </row>
    <row r="37" spans="1:9">
      <c r="A37" s="130"/>
      <c r="B37" s="131"/>
      <c r="C37" s="132"/>
      <c r="D37" s="133"/>
      <c r="E37" s="134"/>
    </row>
    <row r="38" spans="1:9">
      <c r="A38" s="130"/>
      <c r="B38" s="131"/>
      <c r="C38" s="132"/>
      <c r="D38" s="133"/>
      <c r="E38" s="134"/>
    </row>
    <row r="39" spans="1:9">
      <c r="A39" s="130"/>
      <c r="B39" s="131"/>
      <c r="C39" s="132"/>
      <c r="D39" s="133"/>
      <c r="E39" s="134"/>
    </row>
    <row r="40" spans="1:9">
      <c r="A40" s="130"/>
      <c r="B40" s="131"/>
      <c r="C40" s="132"/>
      <c r="D40" s="133"/>
      <c r="E40" s="134"/>
    </row>
    <row r="41" spans="1:9">
      <c r="A41" s="130"/>
      <c r="B41" s="131"/>
      <c r="C41" s="132"/>
      <c r="D41" s="133"/>
      <c r="E41" s="134"/>
    </row>
    <row r="42" spans="1:9">
      <c r="A42" s="130"/>
      <c r="B42" s="131"/>
      <c r="C42" s="132"/>
      <c r="D42" s="133"/>
      <c r="E42" s="134"/>
    </row>
    <row r="43" spans="1:9">
      <c r="A43" s="130"/>
      <c r="B43" s="131"/>
      <c r="C43" s="132"/>
      <c r="D43" s="133"/>
      <c r="E43" s="134"/>
    </row>
    <row r="44" spans="1:9" ht="15">
      <c r="A44" s="137"/>
      <c r="B44" s="138"/>
      <c r="C44" s="139"/>
      <c r="D44" s="140"/>
      <c r="E44" s="141"/>
    </row>
    <row r="45" spans="1:9">
      <c r="A45" s="142"/>
      <c r="B45" s="143"/>
      <c r="C45" s="623"/>
      <c r="D45" s="624"/>
      <c r="E45" s="624"/>
    </row>
    <row r="46" spans="1:9">
      <c r="A46" s="144"/>
      <c r="B46" s="144"/>
      <c r="C46" s="144"/>
      <c r="E46" s="145"/>
      <c r="F46" s="145"/>
      <c r="G46" s="144"/>
      <c r="H46" s="144"/>
      <c r="I46" s="144"/>
    </row>
  </sheetData>
  <mergeCells count="6">
    <mergeCell ref="C45:E45"/>
    <mergeCell ref="B2:E2"/>
    <mergeCell ref="B3:E3"/>
    <mergeCell ref="B4:E4"/>
    <mergeCell ref="C5:D5"/>
    <mergeCell ref="A8:B8"/>
  </mergeCells>
  <pageMargins left="0.7" right="0.7" top="0.75" bottom="0.75" header="0.3" footer="0.3"/>
  <pageSetup scale="6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29" workbookViewId="0">
      <selection activeCell="A52" sqref="A52:XFD53"/>
    </sheetView>
  </sheetViews>
  <sheetFormatPr baseColWidth="10" defaultRowHeight="12"/>
  <cols>
    <col min="1" max="1" width="3.140625" style="105" customWidth="1"/>
    <col min="2" max="2" width="46.5703125" style="105" customWidth="1"/>
    <col min="3" max="3" width="19.85546875" style="105" customWidth="1"/>
    <col min="4" max="4" width="19.7109375" style="105" customWidth="1"/>
    <col min="5" max="16384" width="11.42578125" style="105"/>
  </cols>
  <sheetData>
    <row r="1" spans="1:4" ht="12.75" thickBot="1">
      <c r="A1" s="106"/>
      <c r="B1" s="106"/>
      <c r="C1" s="106"/>
      <c r="D1" s="106"/>
    </row>
    <row r="2" spans="1:4">
      <c r="A2" s="106"/>
      <c r="B2" s="628" t="s">
        <v>191</v>
      </c>
      <c r="C2" s="629"/>
      <c r="D2" s="630"/>
    </row>
    <row r="3" spans="1:4">
      <c r="A3" s="106"/>
      <c r="B3" s="631" t="s">
        <v>410</v>
      </c>
      <c r="C3" s="632"/>
      <c r="D3" s="633"/>
    </row>
    <row r="4" spans="1:4" ht="15.75" customHeight="1" thickBot="1">
      <c r="A4" s="106"/>
      <c r="B4" s="634" t="s">
        <v>398</v>
      </c>
      <c r="C4" s="635"/>
      <c r="D4" s="636"/>
    </row>
    <row r="5" spans="1:4">
      <c r="A5" s="106"/>
      <c r="B5" s="637" t="s">
        <v>399</v>
      </c>
      <c r="C5" s="639" t="s">
        <v>400</v>
      </c>
      <c r="D5" s="640"/>
    </row>
    <row r="6" spans="1:4" ht="12.75" thickBot="1">
      <c r="A6" s="106"/>
      <c r="B6" s="638"/>
      <c r="C6" s="367" t="s">
        <v>401</v>
      </c>
      <c r="D6" s="368" t="s">
        <v>402</v>
      </c>
    </row>
    <row r="7" spans="1:4">
      <c r="A7" s="106"/>
      <c r="B7" s="369"/>
      <c r="C7" s="369"/>
      <c r="D7" s="369"/>
    </row>
    <row r="8" spans="1:4">
      <c r="A8" s="106"/>
      <c r="B8" s="370" t="s">
        <v>419</v>
      </c>
      <c r="C8" s="370" t="s">
        <v>418</v>
      </c>
      <c r="D8" s="370">
        <v>183684865</v>
      </c>
    </row>
    <row r="9" spans="1:4">
      <c r="A9" s="106"/>
      <c r="B9" s="370" t="s">
        <v>420</v>
      </c>
      <c r="C9" s="370" t="s">
        <v>418</v>
      </c>
      <c r="D9" s="370">
        <v>189343644</v>
      </c>
    </row>
    <row r="10" spans="1:4">
      <c r="A10" s="106"/>
      <c r="B10" s="370"/>
      <c r="C10" s="370"/>
      <c r="D10" s="370"/>
    </row>
    <row r="11" spans="1:4">
      <c r="A11" s="106"/>
      <c r="B11" s="370"/>
      <c r="C11" s="370"/>
      <c r="D11" s="370"/>
    </row>
    <row r="12" spans="1:4">
      <c r="A12" s="106"/>
      <c r="B12" s="370"/>
      <c r="C12" s="370"/>
      <c r="D12" s="370"/>
    </row>
    <row r="13" spans="1:4">
      <c r="A13" s="106"/>
      <c r="B13" s="370"/>
      <c r="C13" s="370"/>
      <c r="D13" s="370"/>
    </row>
    <row r="14" spans="1:4">
      <c r="A14" s="106"/>
      <c r="B14" s="370"/>
      <c r="C14" s="370"/>
      <c r="D14" s="370"/>
    </row>
    <row r="15" spans="1:4">
      <c r="A15" s="106"/>
      <c r="B15" s="370"/>
      <c r="C15" s="370"/>
      <c r="D15" s="370"/>
    </row>
    <row r="16" spans="1:4">
      <c r="A16" s="106"/>
      <c r="B16" s="371"/>
      <c r="C16" s="371"/>
      <c r="D16" s="371"/>
    </row>
    <row r="17" spans="1:4">
      <c r="A17" s="106"/>
      <c r="B17" s="371"/>
      <c r="C17" s="371"/>
      <c r="D17" s="371"/>
    </row>
    <row r="18" spans="1:4">
      <c r="A18" s="106"/>
      <c r="B18" s="371"/>
      <c r="C18" s="371"/>
      <c r="D18" s="371"/>
    </row>
    <row r="19" spans="1:4">
      <c r="A19" s="106"/>
      <c r="B19" s="106"/>
      <c r="C19" s="106"/>
      <c r="D19" s="106"/>
    </row>
    <row r="20" spans="1:4">
      <c r="A20" s="106"/>
      <c r="B20" s="106"/>
      <c r="C20" s="106"/>
      <c r="D20" s="106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41" sqref="A41:XFD42"/>
    </sheetView>
  </sheetViews>
  <sheetFormatPr baseColWidth="10" defaultRowHeight="15"/>
  <sheetData>
    <row r="1" spans="1:5">
      <c r="A1" s="117"/>
      <c r="B1" s="117"/>
      <c r="C1" s="117"/>
      <c r="D1" s="117"/>
      <c r="E1" s="117"/>
    </row>
    <row r="2" spans="1:5">
      <c r="A2" s="112"/>
      <c r="B2" s="455" t="s">
        <v>545</v>
      </c>
      <c r="C2" s="455"/>
      <c r="D2" s="455"/>
      <c r="E2" s="455"/>
    </row>
    <row r="3" spans="1:5">
      <c r="A3" s="112"/>
      <c r="B3" s="627" t="s">
        <v>191</v>
      </c>
      <c r="C3" s="627"/>
      <c r="D3" s="627"/>
      <c r="E3" s="627"/>
    </row>
    <row r="4" spans="1:5">
      <c r="A4" s="112"/>
      <c r="B4" s="627" t="s">
        <v>1</v>
      </c>
      <c r="C4" s="627"/>
      <c r="D4" s="627"/>
      <c r="E4" s="627"/>
    </row>
    <row r="5" spans="1:5">
      <c r="A5" s="113"/>
      <c r="B5" s="114" t="s">
        <v>4</v>
      </c>
      <c r="C5" s="146" t="s">
        <v>410</v>
      </c>
      <c r="D5" s="146"/>
      <c r="E5" s="115"/>
    </row>
    <row r="11" spans="1:5">
      <c r="A11" s="105" t="s">
        <v>546</v>
      </c>
    </row>
  </sheetData>
  <mergeCells count="2">
    <mergeCell ref="B3:E3"/>
    <mergeCell ref="B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1" zoomScaleNormal="100" zoomScalePageLayoutView="80" workbookViewId="0">
      <selection activeCell="E28" sqref="E28"/>
    </sheetView>
  </sheetViews>
  <sheetFormatPr baseColWidth="10" defaultRowHeight="12"/>
  <cols>
    <col min="1" max="1" width="4.5703125" style="106" customWidth="1"/>
    <col min="2" max="2" width="24.7109375" style="106" customWidth="1"/>
    <col min="3" max="3" width="40" style="106" customWidth="1"/>
    <col min="4" max="5" width="18.7109375" style="106" customWidth="1"/>
    <col min="6" max="6" width="10.7109375" style="106" customWidth="1"/>
    <col min="7" max="7" width="24.7109375" style="106" customWidth="1"/>
    <col min="8" max="8" width="29.7109375" style="212" customWidth="1"/>
    <col min="9" max="10" width="18.7109375" style="106" customWidth="1"/>
    <col min="11" max="11" width="4.5703125" style="106" customWidth="1"/>
    <col min="12" max="16384" width="11.42578125" style="106"/>
  </cols>
  <sheetData>
    <row r="1" spans="1:11" ht="6" customHeight="1">
      <c r="A1" s="123"/>
      <c r="B1" s="117"/>
      <c r="C1" s="205"/>
      <c r="D1" s="148"/>
      <c r="E1" s="148"/>
      <c r="F1" s="205"/>
      <c r="G1" s="205"/>
      <c r="H1" s="206"/>
      <c r="I1" s="117"/>
      <c r="J1" s="117"/>
      <c r="K1" s="117"/>
    </row>
    <row r="2" spans="1:11" s="151" customFormat="1" ht="6" customHeight="1">
      <c r="C2" s="152"/>
      <c r="H2" s="207"/>
    </row>
    <row r="3" spans="1:11" ht="14.1" customHeight="1">
      <c r="A3" s="208"/>
      <c r="C3" s="463" t="s">
        <v>562</v>
      </c>
      <c r="D3" s="463"/>
      <c r="E3" s="463"/>
      <c r="F3" s="463"/>
      <c r="G3" s="463"/>
      <c r="H3" s="463"/>
      <c r="I3" s="463"/>
      <c r="J3" s="209"/>
      <c r="K3" s="209"/>
    </row>
    <row r="4" spans="1:11" ht="14.1" customHeight="1">
      <c r="A4" s="210"/>
      <c r="C4" s="463" t="s">
        <v>66</v>
      </c>
      <c r="D4" s="463"/>
      <c r="E4" s="463"/>
      <c r="F4" s="463"/>
      <c r="G4" s="463"/>
      <c r="H4" s="463"/>
      <c r="I4" s="463"/>
      <c r="J4" s="210"/>
      <c r="K4" s="210"/>
    </row>
    <row r="5" spans="1:11" ht="14.1" customHeight="1">
      <c r="A5" s="211"/>
      <c r="C5" s="463" t="str">
        <f>EA!C4</f>
        <v>Del 31 de diciembre al 31 de diciembre de 2015 y 2014</v>
      </c>
      <c r="D5" s="463"/>
      <c r="E5" s="463"/>
      <c r="F5" s="463"/>
      <c r="G5" s="463"/>
      <c r="H5" s="463"/>
      <c r="I5" s="463"/>
      <c r="J5" s="210"/>
      <c r="K5" s="210"/>
    </row>
    <row r="6" spans="1:11" ht="14.1" customHeight="1">
      <c r="A6" s="211"/>
      <c r="C6" s="463" t="s">
        <v>1</v>
      </c>
      <c r="D6" s="463"/>
      <c r="E6" s="463"/>
      <c r="F6" s="463"/>
      <c r="G6" s="463"/>
      <c r="H6" s="463"/>
      <c r="I6" s="463"/>
      <c r="J6" s="210"/>
      <c r="K6" s="210"/>
    </row>
    <row r="7" spans="1:11" ht="20.100000000000001" customHeight="1">
      <c r="A7" s="211"/>
      <c r="B7" s="157" t="s">
        <v>4</v>
      </c>
      <c r="C7" s="486" t="s">
        <v>415</v>
      </c>
      <c r="D7" s="486"/>
      <c r="E7" s="486"/>
      <c r="F7" s="486"/>
      <c r="G7" s="486"/>
      <c r="H7" s="486"/>
      <c r="I7" s="486"/>
      <c r="J7" s="486"/>
    </row>
    <row r="8" spans="1:11" ht="3" customHeight="1">
      <c r="A8" s="209"/>
      <c r="B8" s="209"/>
      <c r="C8" s="209"/>
      <c r="D8" s="209"/>
      <c r="E8" s="209"/>
      <c r="F8" s="209"/>
    </row>
    <row r="9" spans="1:11" s="151" customFormat="1" ht="3" customHeight="1">
      <c r="A9" s="211"/>
      <c r="B9" s="213"/>
      <c r="C9" s="213"/>
      <c r="D9" s="213"/>
      <c r="E9" s="213"/>
      <c r="F9" s="214"/>
      <c r="H9" s="207"/>
    </row>
    <row r="10" spans="1:11" s="151" customFormat="1" ht="3" customHeight="1">
      <c r="A10" s="215"/>
      <c r="B10" s="215"/>
      <c r="C10" s="215"/>
      <c r="D10" s="216"/>
      <c r="E10" s="216"/>
      <c r="F10" s="217"/>
      <c r="H10" s="207"/>
    </row>
    <row r="11" spans="1:11" s="151" customFormat="1" ht="20.100000000000001" customHeight="1">
      <c r="A11" s="218"/>
      <c r="B11" s="462" t="s">
        <v>76</v>
      </c>
      <c r="C11" s="462"/>
      <c r="D11" s="219" t="s">
        <v>67</v>
      </c>
      <c r="E11" s="219" t="s">
        <v>68</v>
      </c>
      <c r="F11" s="220"/>
      <c r="G11" s="462" t="s">
        <v>76</v>
      </c>
      <c r="H11" s="462"/>
      <c r="I11" s="219" t="s">
        <v>67</v>
      </c>
      <c r="J11" s="219" t="s">
        <v>68</v>
      </c>
      <c r="K11" s="221"/>
    </row>
    <row r="12" spans="1:11" ht="3" customHeight="1">
      <c r="A12" s="222"/>
      <c r="B12" s="223"/>
      <c r="C12" s="223"/>
      <c r="D12" s="224"/>
      <c r="E12" s="224"/>
      <c r="F12" s="208"/>
      <c r="G12" s="151"/>
      <c r="H12" s="207"/>
      <c r="I12" s="151"/>
      <c r="J12" s="151"/>
      <c r="K12" s="166"/>
    </row>
    <row r="13" spans="1:11" s="151" customFormat="1" ht="3" customHeight="1">
      <c r="A13" s="167"/>
      <c r="B13" s="225"/>
      <c r="C13" s="225"/>
      <c r="D13" s="226"/>
      <c r="E13" s="226"/>
      <c r="F13" s="152"/>
      <c r="H13" s="207"/>
      <c r="K13" s="166"/>
    </row>
    <row r="14" spans="1:11">
      <c r="A14" s="227"/>
      <c r="B14" s="467" t="s">
        <v>6</v>
      </c>
      <c r="C14" s="467"/>
      <c r="D14" s="228">
        <f>D16+D26</f>
        <v>479642</v>
      </c>
      <c r="E14" s="228">
        <f>E16+E26</f>
        <v>185878</v>
      </c>
      <c r="F14" s="152"/>
      <c r="G14" s="467" t="s">
        <v>7</v>
      </c>
      <c r="H14" s="467"/>
      <c r="I14" s="228">
        <f>I16+I27</f>
        <v>64546</v>
      </c>
      <c r="J14" s="228">
        <f>J16+J27</f>
        <v>160877</v>
      </c>
      <c r="K14" s="166"/>
    </row>
    <row r="15" spans="1:11">
      <c r="A15" s="229"/>
      <c r="B15" s="171"/>
      <c r="C15" s="170"/>
      <c r="D15" s="230"/>
      <c r="E15" s="230"/>
      <c r="F15" s="152"/>
      <c r="G15" s="171"/>
      <c r="H15" s="171"/>
      <c r="I15" s="230"/>
      <c r="J15" s="230"/>
      <c r="K15" s="166"/>
    </row>
    <row r="16" spans="1:11">
      <c r="A16" s="229"/>
      <c r="B16" s="467" t="s">
        <v>8</v>
      </c>
      <c r="C16" s="467"/>
      <c r="D16" s="228">
        <f>SUM(D18:D24)</f>
        <v>479642</v>
      </c>
      <c r="E16" s="228">
        <f>SUM(E18:E24)</f>
        <v>185878</v>
      </c>
      <c r="F16" s="152"/>
      <c r="G16" s="467" t="s">
        <v>9</v>
      </c>
      <c r="H16" s="467"/>
      <c r="I16" s="228">
        <f>SUM(I18:I25)</f>
        <v>64546</v>
      </c>
      <c r="J16" s="228">
        <f>SUM(J18:J25)</f>
        <v>160877</v>
      </c>
      <c r="K16" s="166"/>
    </row>
    <row r="17" spans="1:11">
      <c r="A17" s="229"/>
      <c r="B17" s="171"/>
      <c r="C17" s="170"/>
      <c r="D17" s="230"/>
      <c r="E17" s="230"/>
      <c r="F17" s="152"/>
      <c r="G17" s="171"/>
      <c r="H17" s="171"/>
      <c r="I17" s="230"/>
      <c r="J17" s="230"/>
      <c r="K17" s="166"/>
    </row>
    <row r="18" spans="1:11">
      <c r="A18" s="227"/>
      <c r="B18" s="465" t="s">
        <v>10</v>
      </c>
      <c r="C18" s="465"/>
      <c r="D18" s="231">
        <f>IF(ESF!D18&lt;ESF!E18,ESF!E18-ESF!D18,0)</f>
        <v>447362</v>
      </c>
      <c r="E18" s="231">
        <f>IF(D18&gt;0,0,ESF!D18-ESF!E18)</f>
        <v>0</v>
      </c>
      <c r="F18" s="152"/>
      <c r="G18" s="465" t="s">
        <v>11</v>
      </c>
      <c r="H18" s="465"/>
      <c r="I18" s="231">
        <f>IF(ESF!I18&gt;ESF!J18,ESF!I18-ESF!J18,0)</f>
        <v>0</v>
      </c>
      <c r="J18" s="231">
        <f>IF(I18&gt;0,0,ESF!J18-ESF!I18)</f>
        <v>160877</v>
      </c>
      <c r="K18" s="166"/>
    </row>
    <row r="19" spans="1:11">
      <c r="A19" s="227"/>
      <c r="B19" s="465" t="s">
        <v>12</v>
      </c>
      <c r="C19" s="465"/>
      <c r="D19" s="231">
        <f>IF(ESF!D19&lt;ESF!E19,ESF!E19-ESF!D19,0)</f>
        <v>0</v>
      </c>
      <c r="E19" s="231">
        <f>IF(D19&gt;0,0,ESF!D19-ESF!E19)</f>
        <v>185878</v>
      </c>
      <c r="F19" s="152"/>
      <c r="G19" s="465" t="s">
        <v>13</v>
      </c>
      <c r="H19" s="465"/>
      <c r="I19" s="231">
        <f>IF(ESF!I19&gt;ESF!J19,ESF!I19-ESF!J19,0)</f>
        <v>0</v>
      </c>
      <c r="J19" s="231">
        <f>IF(I19&gt;0,0,ESF!J19-ESF!I19)</f>
        <v>0</v>
      </c>
      <c r="K19" s="166"/>
    </row>
    <row r="20" spans="1:11">
      <c r="A20" s="227"/>
      <c r="B20" s="465" t="s">
        <v>14</v>
      </c>
      <c r="C20" s="465"/>
      <c r="D20" s="231">
        <f>IF(ESF!D20&lt;ESF!E20,ESF!E20-ESF!D20,0)</f>
        <v>0</v>
      </c>
      <c r="E20" s="231">
        <f>IF(D20&gt;0,0,ESF!D20-ESF!E20)</f>
        <v>0</v>
      </c>
      <c r="F20" s="152"/>
      <c r="G20" s="465" t="s">
        <v>15</v>
      </c>
      <c r="H20" s="465"/>
      <c r="I20" s="231">
        <f>IF(ESF!I20&gt;ESF!J20,ESF!I20-ESF!J20,0)</f>
        <v>0</v>
      </c>
      <c r="J20" s="231">
        <f>IF(I20&gt;0,0,ESF!J20-ESF!I20)</f>
        <v>0</v>
      </c>
      <c r="K20" s="166"/>
    </row>
    <row r="21" spans="1:11">
      <c r="A21" s="227"/>
      <c r="B21" s="465" t="s">
        <v>16</v>
      </c>
      <c r="C21" s="465"/>
      <c r="D21" s="231">
        <f>IF(ESF!D21&lt;ESF!E21,ESF!E21-ESF!D21,0)</f>
        <v>0</v>
      </c>
      <c r="E21" s="231">
        <f>IF(D21&gt;0,0,ESF!D21-ESF!E21)</f>
        <v>0</v>
      </c>
      <c r="F21" s="152"/>
      <c r="G21" s="465" t="s">
        <v>17</v>
      </c>
      <c r="H21" s="465"/>
      <c r="I21" s="231">
        <f>IF(ESF!I21&gt;ESF!J21,ESF!I21-ESF!J21,0)</f>
        <v>0</v>
      </c>
      <c r="J21" s="231">
        <f>IF(I21&gt;0,0,ESF!J21-ESF!I21)</f>
        <v>0</v>
      </c>
      <c r="K21" s="166"/>
    </row>
    <row r="22" spans="1:11">
      <c r="A22" s="227"/>
      <c r="B22" s="465" t="s">
        <v>18</v>
      </c>
      <c r="C22" s="465"/>
      <c r="D22" s="231">
        <f>IF(ESF!D22&lt;ESF!E22,ESF!E22-ESF!D22,0)</f>
        <v>0</v>
      </c>
      <c r="E22" s="231">
        <f>IF(D22&gt;0,0,ESF!D22-ESF!E22)</f>
        <v>0</v>
      </c>
      <c r="F22" s="152"/>
      <c r="G22" s="465" t="s">
        <v>19</v>
      </c>
      <c r="H22" s="465"/>
      <c r="I22" s="231">
        <f>IF(ESF!I22&gt;ESF!J22,ESF!I22-ESF!J22,0)</f>
        <v>0</v>
      </c>
      <c r="J22" s="231">
        <f>IF(I22&gt;0,0,ESF!J22-ESF!I22)</f>
        <v>0</v>
      </c>
      <c r="K22" s="166"/>
    </row>
    <row r="23" spans="1:11" ht="25.5" customHeight="1">
      <c r="A23" s="227"/>
      <c r="B23" s="465" t="s">
        <v>20</v>
      </c>
      <c r="C23" s="465"/>
      <c r="D23" s="231">
        <f>IF(ESF!D23&lt;ESF!E23,ESF!E23-ESF!D23,0)</f>
        <v>0</v>
      </c>
      <c r="E23" s="231">
        <f>IF(D23&gt;0,0,ESF!D23-ESF!E23)</f>
        <v>0</v>
      </c>
      <c r="F23" s="152"/>
      <c r="G23" s="468" t="s">
        <v>21</v>
      </c>
      <c r="H23" s="468"/>
      <c r="I23" s="231">
        <f>IF(ESF!I23&gt;ESF!J23,ESF!I23-ESF!J23,0)</f>
        <v>45037</v>
      </c>
      <c r="J23" s="231">
        <f>IF(I23&gt;0,0,ESF!J23-ESF!I23)</f>
        <v>0</v>
      </c>
      <c r="K23" s="166"/>
    </row>
    <row r="24" spans="1:11">
      <c r="A24" s="227"/>
      <c r="B24" s="465" t="s">
        <v>22</v>
      </c>
      <c r="C24" s="465"/>
      <c r="D24" s="231">
        <f>IF(ESF!D24&lt;ESF!E24,ESF!E24-ESF!D24,0)</f>
        <v>32280</v>
      </c>
      <c r="E24" s="231">
        <f>IF(D24&gt;0,0,ESF!D24-ESF!E24)</f>
        <v>0</v>
      </c>
      <c r="F24" s="152"/>
      <c r="G24" s="465" t="s">
        <v>23</v>
      </c>
      <c r="H24" s="465"/>
      <c r="I24" s="231">
        <f>IF(ESF!I24&gt;ESF!J24,ESF!I24-ESF!J24,0)</f>
        <v>0</v>
      </c>
      <c r="J24" s="231">
        <f>IF(I24&gt;0,0,ESF!J24-ESF!I24)</f>
        <v>0</v>
      </c>
      <c r="K24" s="166"/>
    </row>
    <row r="25" spans="1:11">
      <c r="A25" s="229"/>
      <c r="B25" s="171"/>
      <c r="C25" s="170"/>
      <c r="D25" s="230"/>
      <c r="E25" s="230"/>
      <c r="F25" s="152"/>
      <c r="G25" s="465" t="s">
        <v>24</v>
      </c>
      <c r="H25" s="465"/>
      <c r="I25" s="231">
        <f>IF(ESF!I25&gt;ESF!J25,ESF!I25-ESF!J25,0)</f>
        <v>19509</v>
      </c>
      <c r="J25" s="231">
        <f>IF(I25&gt;0,0,ESF!J25-ESF!I25)</f>
        <v>0</v>
      </c>
      <c r="K25" s="166"/>
    </row>
    <row r="26" spans="1:11">
      <c r="A26" s="229"/>
      <c r="B26" s="467" t="s">
        <v>27</v>
      </c>
      <c r="C26" s="467"/>
      <c r="D26" s="228">
        <f>SUM(D28:D36)</f>
        <v>0</v>
      </c>
      <c r="E26" s="228">
        <f>SUM(E28:E36)</f>
        <v>0</v>
      </c>
      <c r="F26" s="152"/>
      <c r="G26" s="171"/>
      <c r="H26" s="171"/>
      <c r="I26" s="230"/>
      <c r="J26" s="230"/>
      <c r="K26" s="166"/>
    </row>
    <row r="27" spans="1:11">
      <c r="A27" s="229"/>
      <c r="B27" s="171"/>
      <c r="C27" s="170"/>
      <c r="D27" s="230"/>
      <c r="E27" s="230"/>
      <c r="F27" s="152"/>
      <c r="G27" s="469" t="s">
        <v>28</v>
      </c>
      <c r="H27" s="469"/>
      <c r="I27" s="228">
        <f>SUM(I29:I34)</f>
        <v>0</v>
      </c>
      <c r="J27" s="228">
        <f>SUM(J29:J34)</f>
        <v>0</v>
      </c>
      <c r="K27" s="166"/>
    </row>
    <row r="28" spans="1:11">
      <c r="A28" s="227"/>
      <c r="B28" s="465" t="s">
        <v>29</v>
      </c>
      <c r="C28" s="465"/>
      <c r="D28" s="231">
        <f>IF(ESF!D31&lt;ESF!E31,ESF!E31-ESF!D31,0)</f>
        <v>0</v>
      </c>
      <c r="E28" s="231">
        <f>IF(D28&gt;0,0,ESF!D31-ESF!E31)</f>
        <v>0</v>
      </c>
      <c r="F28" s="152"/>
      <c r="G28" s="171"/>
      <c r="H28" s="171"/>
      <c r="I28" s="230"/>
      <c r="J28" s="230"/>
      <c r="K28" s="166"/>
    </row>
    <row r="29" spans="1:11">
      <c r="A29" s="227"/>
      <c r="B29" s="465" t="s">
        <v>31</v>
      </c>
      <c r="C29" s="465"/>
      <c r="D29" s="231">
        <f>IF(ESF!D32&lt;ESF!E32,ESF!E32-ESF!D32,0)</f>
        <v>0</v>
      </c>
      <c r="E29" s="231">
        <f>IF(D29&gt;0,0,ESF!D32-ESF!E32)</f>
        <v>0</v>
      </c>
      <c r="F29" s="152"/>
      <c r="G29" s="465" t="s">
        <v>30</v>
      </c>
      <c r="H29" s="465"/>
      <c r="I29" s="231">
        <f>IF(ESF!I31&gt;ESF!J31,ESF!I31-ESF!J31,0)</f>
        <v>0</v>
      </c>
      <c r="J29" s="231">
        <f>IF(I29&gt;0,0,ESF!J31-ESF!I31)</f>
        <v>0</v>
      </c>
      <c r="K29" s="166"/>
    </row>
    <row r="30" spans="1:11">
      <c r="A30" s="227"/>
      <c r="B30" s="465" t="s">
        <v>33</v>
      </c>
      <c r="C30" s="465"/>
      <c r="D30" s="231">
        <f>IF(ESF!D33&lt;ESF!E33,ESF!E33-ESF!D33,0)</f>
        <v>0</v>
      </c>
      <c r="E30" s="231">
        <f>IF(D30&gt;0,0,ESF!D33-ESF!E33)</f>
        <v>0</v>
      </c>
      <c r="F30" s="152"/>
      <c r="G30" s="465" t="s">
        <v>32</v>
      </c>
      <c r="H30" s="465"/>
      <c r="I30" s="231">
        <f>IF(ESF!I32&gt;ESF!J32,ESF!I32-ESF!J32,0)</f>
        <v>0</v>
      </c>
      <c r="J30" s="231">
        <f>IF(I30&gt;0,0,ESF!J32-ESF!I32)</f>
        <v>0</v>
      </c>
      <c r="K30" s="166"/>
    </row>
    <row r="31" spans="1:11">
      <c r="A31" s="227"/>
      <c r="B31" s="465" t="s">
        <v>35</v>
      </c>
      <c r="C31" s="465"/>
      <c r="D31" s="231">
        <f>IF(ESF!D34&lt;ESF!E34,ESF!E34-ESF!D34,0)</f>
        <v>0</v>
      </c>
      <c r="E31" s="231">
        <f>IF(D31&gt;0,0,ESF!D34-ESF!E34)</f>
        <v>0</v>
      </c>
      <c r="F31" s="152"/>
      <c r="G31" s="465" t="s">
        <v>34</v>
      </c>
      <c r="H31" s="465"/>
      <c r="I31" s="231">
        <f>IF(ESF!I33&gt;ESF!J33,ESF!I33-ESF!J33,0)</f>
        <v>0</v>
      </c>
      <c r="J31" s="231">
        <f>IF(I31&gt;0,0,ESF!J33-ESF!I33)</f>
        <v>0</v>
      </c>
      <c r="K31" s="166"/>
    </row>
    <row r="32" spans="1:11">
      <c r="A32" s="227"/>
      <c r="B32" s="465" t="s">
        <v>37</v>
      </c>
      <c r="C32" s="465"/>
      <c r="D32" s="231">
        <f>IF(ESF!D35&lt;ESF!E35,ESF!E35-ESF!D35,0)</f>
        <v>0</v>
      </c>
      <c r="E32" s="231">
        <f>IF(D32&gt;0,0,ESF!D35-ESF!E35)</f>
        <v>0</v>
      </c>
      <c r="F32" s="152"/>
      <c r="G32" s="465" t="s">
        <v>36</v>
      </c>
      <c r="H32" s="465"/>
      <c r="I32" s="231">
        <f>IF(ESF!I34&gt;ESF!J34,ESF!I34-ESF!J34,0)</f>
        <v>0</v>
      </c>
      <c r="J32" s="231">
        <f>IF(I32&gt;0,0,ESF!J34-ESF!I34)</f>
        <v>0</v>
      </c>
      <c r="K32" s="166"/>
    </row>
    <row r="33" spans="1:11" ht="26.1" customHeight="1">
      <c r="A33" s="227"/>
      <c r="B33" s="468" t="s">
        <v>39</v>
      </c>
      <c r="C33" s="468"/>
      <c r="D33" s="231">
        <f>IF(ESF!D36&lt;ESF!E36,ESF!E36-ESF!D36,0)</f>
        <v>0</v>
      </c>
      <c r="E33" s="231">
        <f>IF(D33&gt;0,0,ESF!D36-ESF!E36)</f>
        <v>0</v>
      </c>
      <c r="F33" s="152"/>
      <c r="G33" s="468" t="s">
        <v>38</v>
      </c>
      <c r="H33" s="468"/>
      <c r="I33" s="231">
        <f>IF(ESF!I35&gt;ESF!J35,ESF!I35-ESF!J35,0)</f>
        <v>0</v>
      </c>
      <c r="J33" s="231">
        <f>IF(I33&gt;0,0,ESF!J35-ESF!I35)</f>
        <v>0</v>
      </c>
      <c r="K33" s="166"/>
    </row>
    <row r="34" spans="1:11">
      <c r="A34" s="227"/>
      <c r="B34" s="465" t="s">
        <v>41</v>
      </c>
      <c r="C34" s="465"/>
      <c r="D34" s="231">
        <f>IF(ESF!D37&lt;ESF!E37,ESF!E37-ESF!D37,0)</f>
        <v>0</v>
      </c>
      <c r="E34" s="231">
        <f>IF(D34&gt;0,0,ESF!D37-ESF!E37)</f>
        <v>0</v>
      </c>
      <c r="F34" s="152"/>
      <c r="G34" s="465" t="s">
        <v>40</v>
      </c>
      <c r="H34" s="465"/>
      <c r="I34" s="231">
        <f>IF(ESF!I36&gt;ESF!J36,ESF!I36-ESF!J36,0)</f>
        <v>0</v>
      </c>
      <c r="J34" s="231">
        <f>IF(I34&gt;0,0,ESF!J36-ESF!I36)</f>
        <v>0</v>
      </c>
      <c r="K34" s="166"/>
    </row>
    <row r="35" spans="1:11" ht="25.5" customHeight="1">
      <c r="A35" s="227"/>
      <c r="B35" s="468" t="s">
        <v>42</v>
      </c>
      <c r="C35" s="468"/>
      <c r="D35" s="231">
        <f>IF(ESF!D38&lt;ESF!E38,ESF!E38-ESF!D38,0)</f>
        <v>0</v>
      </c>
      <c r="E35" s="231">
        <f>IF(D35&gt;0,0,ESF!D38-ESF!E38)</f>
        <v>0</v>
      </c>
      <c r="F35" s="152"/>
      <c r="G35" s="171"/>
      <c r="H35" s="171"/>
      <c r="I35" s="232"/>
      <c r="J35" s="232"/>
      <c r="K35" s="166"/>
    </row>
    <row r="36" spans="1:11">
      <c r="A36" s="227"/>
      <c r="B36" s="465" t="s">
        <v>44</v>
      </c>
      <c r="C36" s="465"/>
      <c r="D36" s="231">
        <f>IF(ESF!D39&lt;ESF!E39,ESF!E39-ESF!D39,0)</f>
        <v>0</v>
      </c>
      <c r="E36" s="231">
        <f>IF(D36&gt;0,0,ESF!D39-ESF!E39)</f>
        <v>0</v>
      </c>
      <c r="F36" s="152"/>
      <c r="G36" s="467" t="s">
        <v>47</v>
      </c>
      <c r="H36" s="467"/>
      <c r="I36" s="228">
        <f>I38+I44+I52</f>
        <v>621689</v>
      </c>
      <c r="J36" s="228">
        <f>J38+J44+J52</f>
        <v>819122</v>
      </c>
      <c r="K36" s="166"/>
    </row>
    <row r="37" spans="1:11">
      <c r="A37" s="229"/>
      <c r="B37" s="171"/>
      <c r="C37" s="170"/>
      <c r="D37" s="232"/>
      <c r="E37" s="232"/>
      <c r="F37" s="152"/>
      <c r="G37" s="171"/>
      <c r="H37" s="171"/>
      <c r="I37" s="230"/>
      <c r="J37" s="230"/>
      <c r="K37" s="166"/>
    </row>
    <row r="38" spans="1:11">
      <c r="A38" s="227"/>
      <c r="B38" s="151"/>
      <c r="C38" s="151"/>
      <c r="D38" s="151"/>
      <c r="E38" s="151"/>
      <c r="F38" s="152"/>
      <c r="G38" s="467" t="s">
        <v>49</v>
      </c>
      <c r="H38" s="467"/>
      <c r="I38" s="228">
        <f>SUM(I40:I42)</f>
        <v>0</v>
      </c>
      <c r="J38" s="228">
        <f>SUM(J40:J42)</f>
        <v>0</v>
      </c>
      <c r="K38" s="166"/>
    </row>
    <row r="39" spans="1:11">
      <c r="A39" s="229"/>
      <c r="B39" s="151"/>
      <c r="C39" s="151"/>
      <c r="D39" s="151"/>
      <c r="E39" s="151"/>
      <c r="F39" s="152"/>
      <c r="G39" s="171"/>
      <c r="H39" s="171"/>
      <c r="I39" s="230"/>
      <c r="J39" s="230"/>
      <c r="K39" s="166"/>
    </row>
    <row r="40" spans="1:11">
      <c r="A40" s="227"/>
      <c r="B40" s="151"/>
      <c r="C40" s="151"/>
      <c r="D40" s="151"/>
      <c r="E40" s="151"/>
      <c r="F40" s="152"/>
      <c r="G40" s="465" t="s">
        <v>50</v>
      </c>
      <c r="H40" s="465"/>
      <c r="I40" s="231">
        <f>IF(ESF!I46&gt;ESF!J46,ESF!I46-ESF!J46,0)</f>
        <v>0</v>
      </c>
      <c r="J40" s="231">
        <f>IF(I40&gt;0,0,ESF!J46-ESF!I46)</f>
        <v>0</v>
      </c>
      <c r="K40" s="166"/>
    </row>
    <row r="41" spans="1:11">
      <c r="A41" s="229"/>
      <c r="B41" s="151"/>
      <c r="C41" s="151"/>
      <c r="D41" s="151"/>
      <c r="E41" s="151"/>
      <c r="F41" s="152"/>
      <c r="G41" s="465" t="s">
        <v>51</v>
      </c>
      <c r="H41" s="465"/>
      <c r="I41" s="231">
        <f>IF(ESF!I47&gt;ESF!J47,ESF!I47-ESF!J47,0)</f>
        <v>0</v>
      </c>
      <c r="J41" s="231">
        <f>IF(I41&gt;0,0,ESF!J47-ESF!I47)</f>
        <v>0</v>
      </c>
      <c r="K41" s="166"/>
    </row>
    <row r="42" spans="1:11">
      <c r="A42" s="227"/>
      <c r="B42" s="151"/>
      <c r="C42" s="151"/>
      <c r="D42" s="151"/>
      <c r="E42" s="151"/>
      <c r="F42" s="152"/>
      <c r="G42" s="465" t="s">
        <v>52</v>
      </c>
      <c r="H42" s="465"/>
      <c r="I42" s="231">
        <f>IF(ESF!I48&gt;ESF!J48,ESF!I48-ESF!J48,0)</f>
        <v>0</v>
      </c>
      <c r="J42" s="231">
        <f>IF(I42&gt;0,0,ESF!J48-ESF!I48)</f>
        <v>0</v>
      </c>
      <c r="K42" s="166"/>
    </row>
    <row r="43" spans="1:11">
      <c r="A43" s="227"/>
      <c r="B43" s="151"/>
      <c r="C43" s="151"/>
      <c r="D43" s="151"/>
      <c r="E43" s="151"/>
      <c r="F43" s="152"/>
      <c r="G43" s="171"/>
      <c r="H43" s="171"/>
      <c r="I43" s="230"/>
      <c r="J43" s="230"/>
      <c r="K43" s="166"/>
    </row>
    <row r="44" spans="1:11">
      <c r="A44" s="227"/>
      <c r="B44" s="151"/>
      <c r="C44" s="151"/>
      <c r="D44" s="151"/>
      <c r="E44" s="151"/>
      <c r="F44" s="152"/>
      <c r="G44" s="467" t="s">
        <v>53</v>
      </c>
      <c r="H44" s="467"/>
      <c r="I44" s="228">
        <f>SUM(I46:I50)</f>
        <v>621689</v>
      </c>
      <c r="J44" s="228">
        <f>SUM(J46:J50)</f>
        <v>819122</v>
      </c>
      <c r="K44" s="166"/>
    </row>
    <row r="45" spans="1:11">
      <c r="A45" s="227"/>
      <c r="B45" s="151"/>
      <c r="C45" s="151"/>
      <c r="D45" s="151"/>
      <c r="E45" s="151"/>
      <c r="F45" s="152"/>
      <c r="G45" s="171"/>
      <c r="H45" s="171"/>
      <c r="I45" s="230"/>
      <c r="J45" s="230"/>
      <c r="K45" s="166"/>
    </row>
    <row r="46" spans="1:11">
      <c r="A46" s="227"/>
      <c r="B46" s="151"/>
      <c r="C46" s="151"/>
      <c r="D46" s="151"/>
      <c r="E46" s="151"/>
      <c r="F46" s="152"/>
      <c r="G46" s="465" t="s">
        <v>54</v>
      </c>
      <c r="H46" s="465"/>
      <c r="I46" s="231">
        <f>IF(ESF!I52&gt;ESF!J52,ESF!I52-ESF!J52,0)</f>
        <v>621689</v>
      </c>
      <c r="J46" s="231">
        <f>IF(I46&gt;0,0,ESF!J52-ESF!I52)</f>
        <v>0</v>
      </c>
      <c r="K46" s="166"/>
    </row>
    <row r="47" spans="1:11">
      <c r="A47" s="227"/>
      <c r="B47" s="151"/>
      <c r="C47" s="151"/>
      <c r="D47" s="151"/>
      <c r="E47" s="151"/>
      <c r="F47" s="152"/>
      <c r="G47" s="465" t="s">
        <v>55</v>
      </c>
      <c r="H47" s="465"/>
      <c r="I47" s="231">
        <f>IF(ESF!I53&gt;ESF!J53,ESF!I53-ESF!J53,0)</f>
        <v>0</v>
      </c>
      <c r="J47" s="231">
        <f>IF(I47&gt;0,0,ESF!J53-ESF!I53)</f>
        <v>819122</v>
      </c>
      <c r="K47" s="166"/>
    </row>
    <row r="48" spans="1:11">
      <c r="A48" s="227"/>
      <c r="B48" s="151"/>
      <c r="C48" s="151"/>
      <c r="D48" s="151"/>
      <c r="E48" s="151"/>
      <c r="F48" s="152"/>
      <c r="G48" s="465" t="s">
        <v>56</v>
      </c>
      <c r="H48" s="465"/>
      <c r="I48" s="231">
        <f>IF(ESF!I54&gt;ESF!J54,ESF!I54-ESF!J54,0)</f>
        <v>0</v>
      </c>
      <c r="J48" s="231">
        <f>IF(I48&gt;0,0,ESF!J54-ESF!I54)</f>
        <v>0</v>
      </c>
      <c r="K48" s="166"/>
    </row>
    <row r="49" spans="1:11">
      <c r="A49" s="227"/>
      <c r="B49" s="151"/>
      <c r="C49" s="151"/>
      <c r="D49" s="151"/>
      <c r="E49" s="151"/>
      <c r="F49" s="152"/>
      <c r="G49" s="465" t="s">
        <v>57</v>
      </c>
      <c r="H49" s="465"/>
      <c r="I49" s="231">
        <f>IF(ESF!I55&gt;ESF!J55,ESF!I55-ESF!J55,0)</f>
        <v>0</v>
      </c>
      <c r="J49" s="231">
        <f>IF(I49&gt;0,0,ESF!J55-ESF!I55)</f>
        <v>0</v>
      </c>
      <c r="K49" s="166"/>
    </row>
    <row r="50" spans="1:11">
      <c r="A50" s="229"/>
      <c r="B50" s="151"/>
      <c r="C50" s="151"/>
      <c r="D50" s="151"/>
      <c r="E50" s="151"/>
      <c r="F50" s="152"/>
      <c r="G50" s="465" t="s">
        <v>58</v>
      </c>
      <c r="H50" s="465"/>
      <c r="I50" s="231">
        <f>IF(ESF!I56&gt;ESF!J56,ESF!I56-ESF!J56,0)</f>
        <v>0</v>
      </c>
      <c r="J50" s="231">
        <f>IF(I50&gt;0,0,ESF!J56-ESF!I56)</f>
        <v>0</v>
      </c>
      <c r="K50" s="166"/>
    </row>
    <row r="51" spans="1:11">
      <c r="A51" s="227"/>
      <c r="B51" s="151"/>
      <c r="C51" s="151"/>
      <c r="D51" s="151"/>
      <c r="E51" s="151"/>
      <c r="F51" s="152"/>
      <c r="G51" s="171"/>
      <c r="H51" s="171"/>
      <c r="I51" s="230"/>
      <c r="J51" s="230"/>
      <c r="K51" s="166"/>
    </row>
    <row r="52" spans="1:11" ht="26.1" customHeight="1">
      <c r="A52" s="229"/>
      <c r="B52" s="151"/>
      <c r="C52" s="151"/>
      <c r="D52" s="151"/>
      <c r="E52" s="151"/>
      <c r="F52" s="152"/>
      <c r="G52" s="467" t="s">
        <v>79</v>
      </c>
      <c r="H52" s="467"/>
      <c r="I52" s="228">
        <f>SUM(I54:I55)</f>
        <v>0</v>
      </c>
      <c r="J52" s="228">
        <f>SUM(J54:J55)</f>
        <v>0</v>
      </c>
      <c r="K52" s="166"/>
    </row>
    <row r="53" spans="1:11">
      <c r="A53" s="227"/>
      <c r="B53" s="151"/>
      <c r="C53" s="151"/>
      <c r="D53" s="151"/>
      <c r="E53" s="151"/>
      <c r="F53" s="152"/>
      <c r="G53" s="171"/>
      <c r="H53" s="171"/>
      <c r="I53" s="230"/>
      <c r="J53" s="230"/>
      <c r="K53" s="166"/>
    </row>
    <row r="54" spans="1:11">
      <c r="A54" s="227"/>
      <c r="B54" s="151"/>
      <c r="C54" s="151"/>
      <c r="D54" s="151"/>
      <c r="E54" s="151"/>
      <c r="F54" s="152"/>
      <c r="G54" s="465" t="s">
        <v>60</v>
      </c>
      <c r="H54" s="465"/>
      <c r="I54" s="231">
        <f>IF(ESF!I60&gt;ESF!J60,ESF!I60-ESF!J60,0)</f>
        <v>0</v>
      </c>
      <c r="J54" s="231">
        <f>IF(I54&gt;0,0,ESF!J60-ESF!I60)</f>
        <v>0</v>
      </c>
      <c r="K54" s="166"/>
    </row>
    <row r="55" spans="1:11" ht="19.5" customHeight="1">
      <c r="A55" s="233"/>
      <c r="B55" s="196"/>
      <c r="C55" s="196"/>
      <c r="D55" s="196"/>
      <c r="E55" s="196"/>
      <c r="F55" s="190"/>
      <c r="G55" s="487" t="s">
        <v>61</v>
      </c>
      <c r="H55" s="487"/>
      <c r="I55" s="234">
        <f>IF(ESF!I61&gt;ESF!J61,ESF!I61-ESF!J61,0)</f>
        <v>0</v>
      </c>
      <c r="J55" s="234">
        <f>IF(I55&gt;0,0,ESF!J61-ESF!I61)</f>
        <v>0</v>
      </c>
      <c r="K55" s="192"/>
    </row>
    <row r="56" spans="1:11" ht="6" customHeight="1">
      <c r="A56" s="235"/>
      <c r="B56" s="196"/>
      <c r="C56" s="197"/>
      <c r="D56" s="198"/>
      <c r="E56" s="199"/>
      <c r="F56" s="199"/>
      <c r="G56" s="196"/>
      <c r="H56" s="236"/>
      <c r="I56" s="198"/>
      <c r="J56" s="199"/>
      <c r="K56" s="199"/>
    </row>
    <row r="57" spans="1:11" ht="6" customHeight="1">
      <c r="A57" s="151"/>
      <c r="C57" s="169"/>
      <c r="D57" s="193"/>
      <c r="E57" s="194"/>
      <c r="F57" s="194"/>
      <c r="H57" s="237"/>
      <c r="I57" s="193"/>
      <c r="J57" s="194"/>
      <c r="K57" s="194"/>
    </row>
    <row r="58" spans="1:11" ht="6" customHeight="1">
      <c r="B58" s="169"/>
      <c r="C58" s="193"/>
      <c r="D58" s="194"/>
      <c r="E58" s="194"/>
      <c r="G58" s="195"/>
      <c r="H58" s="238"/>
      <c r="I58" s="194"/>
      <c r="J58" s="194"/>
    </row>
    <row r="59" spans="1:11" ht="15" customHeight="1">
      <c r="B59" s="472" t="s">
        <v>78</v>
      </c>
      <c r="C59" s="472"/>
      <c r="D59" s="472"/>
      <c r="E59" s="472"/>
      <c r="F59" s="472"/>
      <c r="G59" s="472"/>
      <c r="H59" s="472"/>
      <c r="I59" s="472"/>
      <c r="J59" s="472"/>
    </row>
    <row r="60" spans="1:11" ht="9.75" customHeight="1">
      <c r="B60" s="169"/>
      <c r="C60" s="193"/>
      <c r="D60" s="194"/>
      <c r="E60" s="194"/>
      <c r="G60" s="195"/>
      <c r="H60" s="238"/>
      <c r="I60" s="194"/>
      <c r="J60" s="194"/>
    </row>
    <row r="61" spans="1:11" ht="50.1" customHeight="1">
      <c r="B61" s="169"/>
      <c r="C61" s="239"/>
      <c r="D61" s="240"/>
      <c r="E61" s="194"/>
      <c r="G61" s="241"/>
      <c r="H61" s="242"/>
      <c r="I61" s="194"/>
      <c r="J61" s="194"/>
    </row>
    <row r="62" spans="1:11" ht="14.1" customHeight="1">
      <c r="B62" s="201"/>
      <c r="C62" s="475" t="str">
        <f>EA!C62</f>
        <v>L.E.F. Minerva Reyes Bello</v>
      </c>
      <c r="D62" s="475"/>
      <c r="E62" s="194"/>
      <c r="F62" s="194"/>
      <c r="G62" s="475" t="str">
        <f>EA!G62</f>
        <v>C.P. Verónica Aragón Lima</v>
      </c>
      <c r="H62" s="475"/>
      <c r="I62" s="170"/>
      <c r="J62" s="194"/>
    </row>
    <row r="63" spans="1:11" ht="14.1" customHeight="1">
      <c r="B63" s="203"/>
      <c r="C63" s="470" t="str">
        <f>EA!C63</f>
        <v>Dirección General</v>
      </c>
      <c r="D63" s="470"/>
      <c r="E63" s="204"/>
      <c r="F63" s="204"/>
      <c r="G63" s="470" t="str">
        <f>EA!G63</f>
        <v>Encargada de la Jefatura de Administración y Finanzas</v>
      </c>
      <c r="H63" s="470"/>
      <c r="I63" s="170"/>
      <c r="J63" s="194"/>
    </row>
    <row r="64" spans="1:11">
      <c r="A64" s="188"/>
      <c r="F64" s="152"/>
    </row>
  </sheetData>
  <sheetProtection formatCells="0" selectLockedCells="1"/>
  <mergeCells count="62">
    <mergeCell ref="G16:H16"/>
    <mergeCell ref="G18:H18"/>
    <mergeCell ref="B14:C14"/>
    <mergeCell ref="B16:C16"/>
    <mergeCell ref="B18:C18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20:H20"/>
    <mergeCell ref="G14:H14"/>
    <mergeCell ref="G33:H33"/>
    <mergeCell ref="G24:H24"/>
    <mergeCell ref="G22:H22"/>
    <mergeCell ref="G23:H23"/>
    <mergeCell ref="G21:H21"/>
    <mergeCell ref="B35:C35"/>
    <mergeCell ref="B34:C34"/>
    <mergeCell ref="B28:C28"/>
    <mergeCell ref="B29:C29"/>
    <mergeCell ref="B32:C32"/>
    <mergeCell ref="B30:C30"/>
    <mergeCell ref="B31:C31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3:I3"/>
    <mergeCell ref="C4:I4"/>
    <mergeCell ref="C5:I5"/>
    <mergeCell ref="C6:I6"/>
    <mergeCell ref="G11:H11"/>
    <mergeCell ref="C7:J7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7" t="s">
        <v>2</v>
      </c>
      <c r="B2" s="497"/>
      <c r="C2" s="497"/>
      <c r="D2" s="497"/>
      <c r="E2" s="13" t="e">
        <f>ESF!#REF!</f>
        <v>#REF!</v>
      </c>
    </row>
    <row r="3" spans="1:5" ht="45.75">
      <c r="A3" s="497" t="s">
        <v>4</v>
      </c>
      <c r="B3" s="497"/>
      <c r="C3" s="497"/>
      <c r="D3" s="497"/>
      <c r="E3" s="13" t="str">
        <f>ESF!C7</f>
        <v xml:space="preserve">                                                                                                                             Instituto del Deporte de Tlaxcala</v>
      </c>
    </row>
    <row r="4" spans="1:5">
      <c r="A4" s="497" t="s">
        <v>3</v>
      </c>
      <c r="B4" s="497"/>
      <c r="C4" s="497"/>
      <c r="D4" s="497"/>
      <c r="E4" s="14"/>
    </row>
    <row r="5" spans="1:5">
      <c r="A5" s="497" t="s">
        <v>73</v>
      </c>
      <c r="B5" s="497"/>
      <c r="C5" s="497"/>
      <c r="D5" s="497"/>
      <c r="E5" t="s">
        <v>71</v>
      </c>
    </row>
    <row r="6" spans="1:5">
      <c r="A6" s="6"/>
      <c r="B6" s="6"/>
      <c r="C6" s="492" t="s">
        <v>5</v>
      </c>
      <c r="D6" s="492"/>
      <c r="E6" s="1">
        <v>2013</v>
      </c>
    </row>
    <row r="7" spans="1:5">
      <c r="A7" s="488" t="s">
        <v>69</v>
      </c>
      <c r="B7" s="489" t="s">
        <v>8</v>
      </c>
      <c r="C7" s="490" t="s">
        <v>10</v>
      </c>
      <c r="D7" s="490"/>
      <c r="E7" s="8">
        <f>ESF!D18</f>
        <v>263987</v>
      </c>
    </row>
    <row r="8" spans="1:5">
      <c r="A8" s="488"/>
      <c r="B8" s="489"/>
      <c r="C8" s="490" t="s">
        <v>12</v>
      </c>
      <c r="D8" s="490"/>
      <c r="E8" s="8">
        <f>ESF!D19</f>
        <v>339140</v>
      </c>
    </row>
    <row r="9" spans="1:5">
      <c r="A9" s="488"/>
      <c r="B9" s="489"/>
      <c r="C9" s="490" t="s">
        <v>14</v>
      </c>
      <c r="D9" s="490"/>
      <c r="E9" s="8">
        <f>ESF!D20</f>
        <v>0</v>
      </c>
    </row>
    <row r="10" spans="1:5">
      <c r="A10" s="488"/>
      <c r="B10" s="489"/>
      <c r="C10" s="490" t="s">
        <v>16</v>
      </c>
      <c r="D10" s="490"/>
      <c r="E10" s="8">
        <f>ESF!D21</f>
        <v>0</v>
      </c>
    </row>
    <row r="11" spans="1:5">
      <c r="A11" s="488"/>
      <c r="B11" s="489"/>
      <c r="C11" s="490" t="s">
        <v>18</v>
      </c>
      <c r="D11" s="490"/>
      <c r="E11" s="8">
        <f>ESF!D22</f>
        <v>0</v>
      </c>
    </row>
    <row r="12" spans="1:5">
      <c r="A12" s="488"/>
      <c r="B12" s="489"/>
      <c r="C12" s="490" t="s">
        <v>20</v>
      </c>
      <c r="D12" s="490"/>
      <c r="E12" s="8">
        <f>ESF!D23</f>
        <v>0</v>
      </c>
    </row>
    <row r="13" spans="1:5">
      <c r="A13" s="488"/>
      <c r="B13" s="489"/>
      <c r="C13" s="490" t="s">
        <v>22</v>
      </c>
      <c r="D13" s="490"/>
      <c r="E13" s="8">
        <f>ESF!D24</f>
        <v>-4558</v>
      </c>
    </row>
    <row r="14" spans="1:5" ht="15.75" thickBot="1">
      <c r="A14" s="488"/>
      <c r="B14" s="4"/>
      <c r="C14" s="491" t="s">
        <v>25</v>
      </c>
      <c r="D14" s="491"/>
      <c r="E14" s="9">
        <f>ESF!D26</f>
        <v>598569</v>
      </c>
    </row>
    <row r="15" spans="1:5">
      <c r="A15" s="488"/>
      <c r="B15" s="489" t="s">
        <v>27</v>
      </c>
      <c r="C15" s="490" t="s">
        <v>29</v>
      </c>
      <c r="D15" s="490"/>
      <c r="E15" s="8">
        <f>ESF!D31</f>
        <v>0</v>
      </c>
    </row>
    <row r="16" spans="1:5">
      <c r="A16" s="488"/>
      <c r="B16" s="489"/>
      <c r="C16" s="490" t="s">
        <v>31</v>
      </c>
      <c r="D16" s="490"/>
      <c r="E16" s="8">
        <f>ESF!D32</f>
        <v>0</v>
      </c>
    </row>
    <row r="17" spans="1:5">
      <c r="A17" s="488"/>
      <c r="B17" s="489"/>
      <c r="C17" s="490" t="s">
        <v>33</v>
      </c>
      <c r="D17" s="490"/>
      <c r="E17" s="8">
        <f>ESF!D33</f>
        <v>4560940</v>
      </c>
    </row>
    <row r="18" spans="1:5">
      <c r="A18" s="488"/>
      <c r="B18" s="489"/>
      <c r="C18" s="490" t="s">
        <v>35</v>
      </c>
      <c r="D18" s="490"/>
      <c r="E18" s="8">
        <f>ESF!D34</f>
        <v>8944080</v>
      </c>
    </row>
    <row r="19" spans="1:5">
      <c r="A19" s="488"/>
      <c r="B19" s="489"/>
      <c r="C19" s="490" t="s">
        <v>37</v>
      </c>
      <c r="D19" s="490"/>
      <c r="E19" s="8">
        <f>ESF!D35</f>
        <v>0</v>
      </c>
    </row>
    <row r="20" spans="1:5">
      <c r="A20" s="488"/>
      <c r="B20" s="489"/>
      <c r="C20" s="490" t="s">
        <v>39</v>
      </c>
      <c r="D20" s="490"/>
      <c r="E20" s="8">
        <f>ESF!D36</f>
        <v>0</v>
      </c>
    </row>
    <row r="21" spans="1:5">
      <c r="A21" s="488"/>
      <c r="B21" s="489"/>
      <c r="C21" s="490" t="s">
        <v>41</v>
      </c>
      <c r="D21" s="490"/>
      <c r="E21" s="8">
        <f>ESF!D37</f>
        <v>0</v>
      </c>
    </row>
    <row r="22" spans="1:5">
      <c r="A22" s="488"/>
      <c r="B22" s="489"/>
      <c r="C22" s="490" t="s">
        <v>42</v>
      </c>
      <c r="D22" s="490"/>
      <c r="E22" s="8">
        <f>ESF!D38</f>
        <v>0</v>
      </c>
    </row>
    <row r="23" spans="1:5">
      <c r="A23" s="488"/>
      <c r="B23" s="489"/>
      <c r="C23" s="490" t="s">
        <v>44</v>
      </c>
      <c r="D23" s="490"/>
      <c r="E23" s="8">
        <f>ESF!D39</f>
        <v>23074</v>
      </c>
    </row>
    <row r="24" spans="1:5" ht="15.75" thickBot="1">
      <c r="A24" s="488"/>
      <c r="B24" s="4"/>
      <c r="C24" s="491" t="s">
        <v>46</v>
      </c>
      <c r="D24" s="491"/>
      <c r="E24" s="9">
        <f>ESF!D41</f>
        <v>13528094</v>
      </c>
    </row>
    <row r="25" spans="1:5" ht="15.75" thickBot="1">
      <c r="A25" s="488"/>
      <c r="B25" s="2"/>
      <c r="C25" s="491" t="s">
        <v>48</v>
      </c>
      <c r="D25" s="491"/>
      <c r="E25" s="9">
        <f>ESF!D43</f>
        <v>14126663</v>
      </c>
    </row>
    <row r="26" spans="1:5">
      <c r="A26" s="488" t="s">
        <v>70</v>
      </c>
      <c r="B26" s="489" t="s">
        <v>9</v>
      </c>
      <c r="C26" s="490" t="s">
        <v>11</v>
      </c>
      <c r="D26" s="490"/>
      <c r="E26" s="8">
        <f>ESF!I18</f>
        <v>10056</v>
      </c>
    </row>
    <row r="27" spans="1:5">
      <c r="A27" s="488"/>
      <c r="B27" s="489"/>
      <c r="C27" s="490" t="s">
        <v>13</v>
      </c>
      <c r="D27" s="490"/>
      <c r="E27" s="8">
        <f>ESF!I19</f>
        <v>0</v>
      </c>
    </row>
    <row r="28" spans="1:5">
      <c r="A28" s="488"/>
      <c r="B28" s="489"/>
      <c r="C28" s="490" t="s">
        <v>15</v>
      </c>
      <c r="D28" s="490"/>
      <c r="E28" s="8">
        <f>ESF!I20</f>
        <v>0</v>
      </c>
    </row>
    <row r="29" spans="1:5">
      <c r="A29" s="488"/>
      <c r="B29" s="489"/>
      <c r="C29" s="490" t="s">
        <v>17</v>
      </c>
      <c r="D29" s="490"/>
      <c r="E29" s="8">
        <f>ESF!I21</f>
        <v>0</v>
      </c>
    </row>
    <row r="30" spans="1:5">
      <c r="A30" s="488"/>
      <c r="B30" s="489"/>
      <c r="C30" s="490" t="s">
        <v>19</v>
      </c>
      <c r="D30" s="490"/>
      <c r="E30" s="8">
        <f>ESF!I22</f>
        <v>0</v>
      </c>
    </row>
    <row r="31" spans="1:5">
      <c r="A31" s="488"/>
      <c r="B31" s="489"/>
      <c r="C31" s="490" t="s">
        <v>21</v>
      </c>
      <c r="D31" s="490"/>
      <c r="E31" s="8">
        <f>ESF!I23</f>
        <v>198610</v>
      </c>
    </row>
    <row r="32" spans="1:5">
      <c r="A32" s="488"/>
      <c r="B32" s="489"/>
      <c r="C32" s="490" t="s">
        <v>23</v>
      </c>
      <c r="D32" s="490"/>
      <c r="E32" s="8">
        <f>ESF!I24</f>
        <v>0</v>
      </c>
    </row>
    <row r="33" spans="1:5">
      <c r="A33" s="488"/>
      <c r="B33" s="489"/>
      <c r="C33" s="490" t="s">
        <v>24</v>
      </c>
      <c r="D33" s="490"/>
      <c r="E33" s="8">
        <f>ESF!I25</f>
        <v>19509</v>
      </c>
    </row>
    <row r="34" spans="1:5" ht="15.75" thickBot="1">
      <c r="A34" s="488"/>
      <c r="B34" s="4"/>
      <c r="C34" s="491" t="s">
        <v>26</v>
      </c>
      <c r="D34" s="491"/>
      <c r="E34" s="9">
        <f>ESF!I27</f>
        <v>228175</v>
      </c>
    </row>
    <row r="35" spans="1:5">
      <c r="A35" s="488"/>
      <c r="B35" s="489" t="s">
        <v>28</v>
      </c>
      <c r="C35" s="490" t="s">
        <v>30</v>
      </c>
      <c r="D35" s="490"/>
      <c r="E35" s="8">
        <f>ESF!I31</f>
        <v>0</v>
      </c>
    </row>
    <row r="36" spans="1:5">
      <c r="A36" s="488"/>
      <c r="B36" s="489"/>
      <c r="C36" s="490" t="s">
        <v>32</v>
      </c>
      <c r="D36" s="490"/>
      <c r="E36" s="8">
        <f>ESF!I32</f>
        <v>0</v>
      </c>
    </row>
    <row r="37" spans="1:5">
      <c r="A37" s="488"/>
      <c r="B37" s="489"/>
      <c r="C37" s="490" t="s">
        <v>34</v>
      </c>
      <c r="D37" s="490"/>
      <c r="E37" s="8">
        <f>ESF!I33</f>
        <v>0</v>
      </c>
    </row>
    <row r="38" spans="1:5">
      <c r="A38" s="488"/>
      <c r="B38" s="489"/>
      <c r="C38" s="490" t="s">
        <v>36</v>
      </c>
      <c r="D38" s="490"/>
      <c r="E38" s="8">
        <f>ESF!I34</f>
        <v>0</v>
      </c>
    </row>
    <row r="39" spans="1:5">
      <c r="A39" s="488"/>
      <c r="B39" s="489"/>
      <c r="C39" s="490" t="s">
        <v>38</v>
      </c>
      <c r="D39" s="490"/>
      <c r="E39" s="8">
        <f>ESF!I35</f>
        <v>0</v>
      </c>
    </row>
    <row r="40" spans="1:5">
      <c r="A40" s="488"/>
      <c r="B40" s="489"/>
      <c r="C40" s="490" t="s">
        <v>40</v>
      </c>
      <c r="D40" s="490"/>
      <c r="E40" s="8">
        <f>ESF!I36</f>
        <v>0</v>
      </c>
    </row>
    <row r="41" spans="1:5" ht="15.75" thickBot="1">
      <c r="A41" s="488"/>
      <c r="B41" s="2"/>
      <c r="C41" s="491" t="s">
        <v>43</v>
      </c>
      <c r="D41" s="491"/>
      <c r="E41" s="9">
        <f>ESF!I38</f>
        <v>0</v>
      </c>
    </row>
    <row r="42" spans="1:5" ht="15.75" thickBot="1">
      <c r="A42" s="488"/>
      <c r="B42" s="2"/>
      <c r="C42" s="491" t="s">
        <v>45</v>
      </c>
      <c r="D42" s="491"/>
      <c r="E42" s="9">
        <f>ESF!I40</f>
        <v>228175</v>
      </c>
    </row>
    <row r="43" spans="1:5">
      <c r="A43" s="3"/>
      <c r="B43" s="489" t="s">
        <v>47</v>
      </c>
      <c r="C43" s="493" t="s">
        <v>49</v>
      </c>
      <c r="D43" s="493"/>
      <c r="E43" s="10">
        <f>ESF!I44</f>
        <v>0</v>
      </c>
    </row>
    <row r="44" spans="1:5">
      <c r="A44" s="3"/>
      <c r="B44" s="489"/>
      <c r="C44" s="490" t="s">
        <v>50</v>
      </c>
      <c r="D44" s="490"/>
      <c r="E44" s="8">
        <f>ESF!I46</f>
        <v>0</v>
      </c>
    </row>
    <row r="45" spans="1:5">
      <c r="A45" s="3"/>
      <c r="B45" s="489"/>
      <c r="C45" s="490" t="s">
        <v>51</v>
      </c>
      <c r="D45" s="490"/>
      <c r="E45" s="8">
        <f>ESF!I47</f>
        <v>0</v>
      </c>
    </row>
    <row r="46" spans="1:5">
      <c r="A46" s="3"/>
      <c r="B46" s="489"/>
      <c r="C46" s="490" t="s">
        <v>52</v>
      </c>
      <c r="D46" s="490"/>
      <c r="E46" s="8">
        <f>ESF!I48</f>
        <v>0</v>
      </c>
    </row>
    <row r="47" spans="1:5">
      <c r="A47" s="3"/>
      <c r="B47" s="489"/>
      <c r="C47" s="493" t="s">
        <v>53</v>
      </c>
      <c r="D47" s="493"/>
      <c r="E47" s="10">
        <f>ESF!I50</f>
        <v>13898488</v>
      </c>
    </row>
    <row r="48" spans="1:5">
      <c r="A48" s="3"/>
      <c r="B48" s="489"/>
      <c r="C48" s="490" t="s">
        <v>54</v>
      </c>
      <c r="D48" s="490"/>
      <c r="E48" s="8">
        <f>ESF!I52</f>
        <v>249223</v>
      </c>
    </row>
    <row r="49" spans="1:5">
      <c r="A49" s="3"/>
      <c r="B49" s="489"/>
      <c r="C49" s="490" t="s">
        <v>55</v>
      </c>
      <c r="D49" s="490"/>
      <c r="E49" s="8">
        <f>ESF!I53</f>
        <v>144245</v>
      </c>
    </row>
    <row r="50" spans="1:5">
      <c r="A50" s="3"/>
      <c r="B50" s="489"/>
      <c r="C50" s="490" t="s">
        <v>56</v>
      </c>
      <c r="D50" s="490"/>
      <c r="E50" s="8">
        <f>ESF!I54</f>
        <v>0</v>
      </c>
    </row>
    <row r="51" spans="1:5">
      <c r="A51" s="3"/>
      <c r="B51" s="489"/>
      <c r="C51" s="490" t="s">
        <v>57</v>
      </c>
      <c r="D51" s="490"/>
      <c r="E51" s="8">
        <f>ESF!I55</f>
        <v>0</v>
      </c>
    </row>
    <row r="52" spans="1:5">
      <c r="A52" s="3"/>
      <c r="B52" s="489"/>
      <c r="C52" s="490" t="s">
        <v>58</v>
      </c>
      <c r="D52" s="490"/>
      <c r="E52" s="8">
        <f>ESF!I56</f>
        <v>13505020</v>
      </c>
    </row>
    <row r="53" spans="1:5">
      <c r="A53" s="3"/>
      <c r="B53" s="489"/>
      <c r="C53" s="493" t="s">
        <v>59</v>
      </c>
      <c r="D53" s="493"/>
      <c r="E53" s="10">
        <f>ESF!I58</f>
        <v>0</v>
      </c>
    </row>
    <row r="54" spans="1:5">
      <c r="A54" s="3"/>
      <c r="B54" s="489"/>
      <c r="C54" s="490" t="s">
        <v>60</v>
      </c>
      <c r="D54" s="490"/>
      <c r="E54" s="8">
        <f>ESF!I60</f>
        <v>0</v>
      </c>
    </row>
    <row r="55" spans="1:5">
      <c r="A55" s="3"/>
      <c r="B55" s="489"/>
      <c r="C55" s="490" t="s">
        <v>61</v>
      </c>
      <c r="D55" s="490"/>
      <c r="E55" s="8">
        <f>ESF!I61</f>
        <v>0</v>
      </c>
    </row>
    <row r="56" spans="1:5" ht="15.75" thickBot="1">
      <c r="A56" s="3"/>
      <c r="B56" s="489"/>
      <c r="C56" s="491" t="s">
        <v>62</v>
      </c>
      <c r="D56" s="491"/>
      <c r="E56" s="9">
        <f>ESF!I63</f>
        <v>13898488</v>
      </c>
    </row>
    <row r="57" spans="1:5" ht="15.75" thickBot="1">
      <c r="A57" s="3"/>
      <c r="B57" s="2"/>
      <c r="C57" s="491" t="s">
        <v>63</v>
      </c>
      <c r="D57" s="491"/>
      <c r="E57" s="9">
        <f>ESF!I65</f>
        <v>14126663</v>
      </c>
    </row>
    <row r="58" spans="1:5">
      <c r="A58" s="3"/>
      <c r="B58" s="2"/>
      <c r="C58" s="492" t="s">
        <v>5</v>
      </c>
      <c r="D58" s="492"/>
      <c r="E58" s="1">
        <v>2012</v>
      </c>
    </row>
    <row r="59" spans="1:5">
      <c r="A59" s="488" t="s">
        <v>69</v>
      </c>
      <c r="B59" s="489" t="s">
        <v>8</v>
      </c>
      <c r="C59" s="490" t="s">
        <v>10</v>
      </c>
      <c r="D59" s="490"/>
      <c r="E59" s="8">
        <f>ESF!E18</f>
        <v>711349</v>
      </c>
    </row>
    <row r="60" spans="1:5">
      <c r="A60" s="488"/>
      <c r="B60" s="489"/>
      <c r="C60" s="490" t="s">
        <v>12</v>
      </c>
      <c r="D60" s="490"/>
      <c r="E60" s="8">
        <f>ESF!E19</f>
        <v>153262</v>
      </c>
    </row>
    <row r="61" spans="1:5">
      <c r="A61" s="488"/>
      <c r="B61" s="489"/>
      <c r="C61" s="490" t="s">
        <v>14</v>
      </c>
      <c r="D61" s="490"/>
      <c r="E61" s="8">
        <f>ESF!E20</f>
        <v>0</v>
      </c>
    </row>
    <row r="62" spans="1:5">
      <c r="A62" s="488"/>
      <c r="B62" s="489"/>
      <c r="C62" s="490" t="s">
        <v>16</v>
      </c>
      <c r="D62" s="490"/>
      <c r="E62" s="8">
        <f>ESF!E21</f>
        <v>0</v>
      </c>
    </row>
    <row r="63" spans="1:5">
      <c r="A63" s="488"/>
      <c r="B63" s="489"/>
      <c r="C63" s="490" t="s">
        <v>18</v>
      </c>
      <c r="D63" s="490"/>
      <c r="E63" s="8">
        <f>ESF!E22</f>
        <v>0</v>
      </c>
    </row>
    <row r="64" spans="1:5">
      <c r="A64" s="488"/>
      <c r="B64" s="489"/>
      <c r="C64" s="490" t="s">
        <v>20</v>
      </c>
      <c r="D64" s="490"/>
      <c r="E64" s="8">
        <f>ESF!E23</f>
        <v>0</v>
      </c>
    </row>
    <row r="65" spans="1:5">
      <c r="A65" s="488"/>
      <c r="B65" s="489"/>
      <c r="C65" s="490" t="s">
        <v>22</v>
      </c>
      <c r="D65" s="490"/>
      <c r="E65" s="8">
        <f>ESF!E24</f>
        <v>27722</v>
      </c>
    </row>
    <row r="66" spans="1:5" ht="15.75" thickBot="1">
      <c r="A66" s="488"/>
      <c r="B66" s="4"/>
      <c r="C66" s="491" t="s">
        <v>25</v>
      </c>
      <c r="D66" s="491"/>
      <c r="E66" s="9">
        <f>ESF!E26</f>
        <v>892333</v>
      </c>
    </row>
    <row r="67" spans="1:5">
      <c r="A67" s="488"/>
      <c r="B67" s="489" t="s">
        <v>27</v>
      </c>
      <c r="C67" s="490" t="s">
        <v>29</v>
      </c>
      <c r="D67" s="490"/>
      <c r="E67" s="8">
        <f>ESF!E31</f>
        <v>0</v>
      </c>
    </row>
    <row r="68" spans="1:5">
      <c r="A68" s="488"/>
      <c r="B68" s="489"/>
      <c r="C68" s="490" t="s">
        <v>31</v>
      </c>
      <c r="D68" s="490"/>
      <c r="E68" s="8">
        <f>ESF!E32</f>
        <v>0</v>
      </c>
    </row>
    <row r="69" spans="1:5">
      <c r="A69" s="488"/>
      <c r="B69" s="489"/>
      <c r="C69" s="490" t="s">
        <v>33</v>
      </c>
      <c r="D69" s="490"/>
      <c r="E69" s="8">
        <f>ESF!E33</f>
        <v>4560940</v>
      </c>
    </row>
    <row r="70" spans="1:5">
      <c r="A70" s="488"/>
      <c r="B70" s="489"/>
      <c r="C70" s="490" t="s">
        <v>35</v>
      </c>
      <c r="D70" s="490"/>
      <c r="E70" s="8">
        <f>ESF!E34</f>
        <v>8944080</v>
      </c>
    </row>
    <row r="71" spans="1:5">
      <c r="A71" s="488"/>
      <c r="B71" s="489"/>
      <c r="C71" s="490" t="s">
        <v>37</v>
      </c>
      <c r="D71" s="490"/>
      <c r="E71" s="8">
        <f>ESF!E35</f>
        <v>0</v>
      </c>
    </row>
    <row r="72" spans="1:5">
      <c r="A72" s="488"/>
      <c r="B72" s="489"/>
      <c r="C72" s="490" t="s">
        <v>39</v>
      </c>
      <c r="D72" s="490"/>
      <c r="E72" s="8">
        <f>ESF!E36</f>
        <v>0</v>
      </c>
    </row>
    <row r="73" spans="1:5">
      <c r="A73" s="488"/>
      <c r="B73" s="489"/>
      <c r="C73" s="490" t="s">
        <v>41</v>
      </c>
      <c r="D73" s="490"/>
      <c r="E73" s="8">
        <f>ESF!E37</f>
        <v>0</v>
      </c>
    </row>
    <row r="74" spans="1:5">
      <c r="A74" s="488"/>
      <c r="B74" s="489"/>
      <c r="C74" s="490" t="s">
        <v>42</v>
      </c>
      <c r="D74" s="490"/>
      <c r="E74" s="8">
        <f>ESF!E38</f>
        <v>0</v>
      </c>
    </row>
    <row r="75" spans="1:5">
      <c r="A75" s="488"/>
      <c r="B75" s="489"/>
      <c r="C75" s="490" t="s">
        <v>44</v>
      </c>
      <c r="D75" s="490"/>
      <c r="E75" s="8">
        <f>ESF!E39</f>
        <v>23074</v>
      </c>
    </row>
    <row r="76" spans="1:5" ht="15.75" thickBot="1">
      <c r="A76" s="488"/>
      <c r="B76" s="4"/>
      <c r="C76" s="491" t="s">
        <v>46</v>
      </c>
      <c r="D76" s="491"/>
      <c r="E76" s="9">
        <f>ESF!E41</f>
        <v>13528094</v>
      </c>
    </row>
    <row r="77" spans="1:5" ht="15.75" thickBot="1">
      <c r="A77" s="488"/>
      <c r="B77" s="2"/>
      <c r="C77" s="491" t="s">
        <v>48</v>
      </c>
      <c r="D77" s="491"/>
      <c r="E77" s="9">
        <f>ESF!E43</f>
        <v>14420427</v>
      </c>
    </row>
    <row r="78" spans="1:5">
      <c r="A78" s="488" t="s">
        <v>70</v>
      </c>
      <c r="B78" s="489" t="s">
        <v>9</v>
      </c>
      <c r="C78" s="490" t="s">
        <v>11</v>
      </c>
      <c r="D78" s="490"/>
      <c r="E78" s="8">
        <f>ESF!J18</f>
        <v>170933</v>
      </c>
    </row>
    <row r="79" spans="1:5">
      <c r="A79" s="488"/>
      <c r="B79" s="489"/>
      <c r="C79" s="490" t="s">
        <v>13</v>
      </c>
      <c r="D79" s="490"/>
      <c r="E79" s="8">
        <f>ESF!J19</f>
        <v>0</v>
      </c>
    </row>
    <row r="80" spans="1:5">
      <c r="A80" s="488"/>
      <c r="B80" s="489"/>
      <c r="C80" s="490" t="s">
        <v>15</v>
      </c>
      <c r="D80" s="490"/>
      <c r="E80" s="8">
        <f>ESF!J20</f>
        <v>0</v>
      </c>
    </row>
    <row r="81" spans="1:5">
      <c r="A81" s="488"/>
      <c r="B81" s="489"/>
      <c r="C81" s="490" t="s">
        <v>17</v>
      </c>
      <c r="D81" s="490"/>
      <c r="E81" s="8">
        <f>ESF!J21</f>
        <v>0</v>
      </c>
    </row>
    <row r="82" spans="1:5">
      <c r="A82" s="488"/>
      <c r="B82" s="489"/>
      <c r="C82" s="490" t="s">
        <v>19</v>
      </c>
      <c r="D82" s="490"/>
      <c r="E82" s="8">
        <f>ESF!J22</f>
        <v>0</v>
      </c>
    </row>
    <row r="83" spans="1:5">
      <c r="A83" s="488"/>
      <c r="B83" s="489"/>
      <c r="C83" s="490" t="s">
        <v>21</v>
      </c>
      <c r="D83" s="490"/>
      <c r="E83" s="8">
        <f>ESF!J23</f>
        <v>153573</v>
      </c>
    </row>
    <row r="84" spans="1:5">
      <c r="A84" s="488"/>
      <c r="B84" s="489"/>
      <c r="C84" s="490" t="s">
        <v>23</v>
      </c>
      <c r="D84" s="490"/>
      <c r="E84" s="8">
        <f>ESF!J24</f>
        <v>0</v>
      </c>
    </row>
    <row r="85" spans="1:5">
      <c r="A85" s="488"/>
      <c r="B85" s="489"/>
      <c r="C85" s="490" t="s">
        <v>24</v>
      </c>
      <c r="D85" s="490"/>
      <c r="E85" s="8">
        <f>ESF!J25</f>
        <v>0</v>
      </c>
    </row>
    <row r="86" spans="1:5" ht="15.75" thickBot="1">
      <c r="A86" s="488"/>
      <c r="B86" s="4"/>
      <c r="C86" s="491" t="s">
        <v>26</v>
      </c>
      <c r="D86" s="491"/>
      <c r="E86" s="9">
        <f>ESF!J27</f>
        <v>324506</v>
      </c>
    </row>
    <row r="87" spans="1:5">
      <c r="A87" s="488"/>
      <c r="B87" s="489" t="s">
        <v>28</v>
      </c>
      <c r="C87" s="490" t="s">
        <v>30</v>
      </c>
      <c r="D87" s="490"/>
      <c r="E87" s="8">
        <f>ESF!J31</f>
        <v>0</v>
      </c>
    </row>
    <row r="88" spans="1:5">
      <c r="A88" s="488"/>
      <c r="B88" s="489"/>
      <c r="C88" s="490" t="s">
        <v>32</v>
      </c>
      <c r="D88" s="490"/>
      <c r="E88" s="8">
        <f>ESF!J32</f>
        <v>0</v>
      </c>
    </row>
    <row r="89" spans="1:5">
      <c r="A89" s="488"/>
      <c r="B89" s="489"/>
      <c r="C89" s="490" t="s">
        <v>34</v>
      </c>
      <c r="D89" s="490"/>
      <c r="E89" s="8">
        <f>ESF!J33</f>
        <v>0</v>
      </c>
    </row>
    <row r="90" spans="1:5">
      <c r="A90" s="488"/>
      <c r="B90" s="489"/>
      <c r="C90" s="490" t="s">
        <v>36</v>
      </c>
      <c r="D90" s="490"/>
      <c r="E90" s="8">
        <f>ESF!J34</f>
        <v>0</v>
      </c>
    </row>
    <row r="91" spans="1:5">
      <c r="A91" s="488"/>
      <c r="B91" s="489"/>
      <c r="C91" s="490" t="s">
        <v>38</v>
      </c>
      <c r="D91" s="490"/>
      <c r="E91" s="8">
        <f>ESF!J35</f>
        <v>0</v>
      </c>
    </row>
    <row r="92" spans="1:5">
      <c r="A92" s="488"/>
      <c r="B92" s="489"/>
      <c r="C92" s="490" t="s">
        <v>40</v>
      </c>
      <c r="D92" s="490"/>
      <c r="E92" s="8">
        <f>ESF!J36</f>
        <v>0</v>
      </c>
    </row>
    <row r="93" spans="1:5" ht="15.75" thickBot="1">
      <c r="A93" s="488"/>
      <c r="B93" s="2"/>
      <c r="C93" s="491" t="s">
        <v>43</v>
      </c>
      <c r="D93" s="491"/>
      <c r="E93" s="9">
        <f>ESF!J38</f>
        <v>0</v>
      </c>
    </row>
    <row r="94" spans="1:5" ht="15.75" thickBot="1">
      <c r="A94" s="488"/>
      <c r="B94" s="2"/>
      <c r="C94" s="491" t="s">
        <v>45</v>
      </c>
      <c r="D94" s="491"/>
      <c r="E94" s="9">
        <f>ESF!J40</f>
        <v>324506</v>
      </c>
    </row>
    <row r="95" spans="1:5">
      <c r="A95" s="3"/>
      <c r="B95" s="489" t="s">
        <v>47</v>
      </c>
      <c r="C95" s="493" t="s">
        <v>49</v>
      </c>
      <c r="D95" s="493"/>
      <c r="E95" s="10">
        <f>ESF!J44</f>
        <v>0</v>
      </c>
    </row>
    <row r="96" spans="1:5">
      <c r="A96" s="3"/>
      <c r="B96" s="489"/>
      <c r="C96" s="490" t="s">
        <v>50</v>
      </c>
      <c r="D96" s="490"/>
      <c r="E96" s="8">
        <f>ESF!J46</f>
        <v>0</v>
      </c>
    </row>
    <row r="97" spans="1:5">
      <c r="A97" s="3"/>
      <c r="B97" s="489"/>
      <c r="C97" s="490" t="s">
        <v>51</v>
      </c>
      <c r="D97" s="490"/>
      <c r="E97" s="8">
        <f>ESF!J47</f>
        <v>0</v>
      </c>
    </row>
    <row r="98" spans="1:5">
      <c r="A98" s="3"/>
      <c r="B98" s="489"/>
      <c r="C98" s="490" t="s">
        <v>52</v>
      </c>
      <c r="D98" s="490"/>
      <c r="E98" s="8">
        <f>ESF!J48</f>
        <v>0</v>
      </c>
    </row>
    <row r="99" spans="1:5">
      <c r="A99" s="3"/>
      <c r="B99" s="489"/>
      <c r="C99" s="493" t="s">
        <v>53</v>
      </c>
      <c r="D99" s="493"/>
      <c r="E99" s="10">
        <f>ESF!J50</f>
        <v>14095921</v>
      </c>
    </row>
    <row r="100" spans="1:5">
      <c r="A100" s="3"/>
      <c r="B100" s="489"/>
      <c r="C100" s="490" t="s">
        <v>54</v>
      </c>
      <c r="D100" s="490"/>
      <c r="E100" s="8">
        <f>ESF!J52</f>
        <v>-372466</v>
      </c>
    </row>
    <row r="101" spans="1:5">
      <c r="A101" s="3"/>
      <c r="B101" s="489"/>
      <c r="C101" s="490" t="s">
        <v>55</v>
      </c>
      <c r="D101" s="490"/>
      <c r="E101" s="8">
        <f>ESF!J53</f>
        <v>963367</v>
      </c>
    </row>
    <row r="102" spans="1:5">
      <c r="A102" s="3"/>
      <c r="B102" s="489"/>
      <c r="C102" s="490" t="s">
        <v>56</v>
      </c>
      <c r="D102" s="490"/>
      <c r="E102" s="8">
        <f>ESF!J54</f>
        <v>0</v>
      </c>
    </row>
    <row r="103" spans="1:5">
      <c r="A103" s="3"/>
      <c r="B103" s="489"/>
      <c r="C103" s="490" t="s">
        <v>57</v>
      </c>
      <c r="D103" s="490"/>
      <c r="E103" s="8">
        <f>ESF!J55</f>
        <v>0</v>
      </c>
    </row>
    <row r="104" spans="1:5">
      <c r="A104" s="3"/>
      <c r="B104" s="489"/>
      <c r="C104" s="490" t="s">
        <v>58</v>
      </c>
      <c r="D104" s="490"/>
      <c r="E104" s="8">
        <f>ESF!J56</f>
        <v>13505020</v>
      </c>
    </row>
    <row r="105" spans="1:5">
      <c r="A105" s="3"/>
      <c r="B105" s="489"/>
      <c r="C105" s="493" t="s">
        <v>59</v>
      </c>
      <c r="D105" s="493"/>
      <c r="E105" s="10">
        <f>ESF!J58</f>
        <v>0</v>
      </c>
    </row>
    <row r="106" spans="1:5">
      <c r="A106" s="3"/>
      <c r="B106" s="489"/>
      <c r="C106" s="490" t="s">
        <v>60</v>
      </c>
      <c r="D106" s="490"/>
      <c r="E106" s="8">
        <f>ESF!J60</f>
        <v>0</v>
      </c>
    </row>
    <row r="107" spans="1:5">
      <c r="A107" s="3"/>
      <c r="B107" s="489"/>
      <c r="C107" s="490" t="s">
        <v>61</v>
      </c>
      <c r="D107" s="490"/>
      <c r="E107" s="8">
        <f>ESF!J61</f>
        <v>0</v>
      </c>
    </row>
    <row r="108" spans="1:5" ht="15.75" thickBot="1">
      <c r="A108" s="3"/>
      <c r="B108" s="489"/>
      <c r="C108" s="491" t="s">
        <v>62</v>
      </c>
      <c r="D108" s="491"/>
      <c r="E108" s="9">
        <f>ESF!J63</f>
        <v>14095921</v>
      </c>
    </row>
    <row r="109" spans="1:5" ht="15.75" thickBot="1">
      <c r="A109" s="3"/>
      <c r="B109" s="2"/>
      <c r="C109" s="491" t="s">
        <v>63</v>
      </c>
      <c r="D109" s="491"/>
      <c r="E109" s="9">
        <f>ESF!J65</f>
        <v>14420427</v>
      </c>
    </row>
    <row r="110" spans="1:5">
      <c r="A110" s="3"/>
      <c r="B110" s="2"/>
      <c r="C110" s="498" t="s">
        <v>75</v>
      </c>
      <c r="D110" s="5" t="s">
        <v>64</v>
      </c>
      <c r="E110" s="10" t="str">
        <f>ESF!C73</f>
        <v>L.E.F. Minerva Reyes Bello</v>
      </c>
    </row>
    <row r="111" spans="1:5">
      <c r="A111" s="3"/>
      <c r="B111" s="2"/>
      <c r="C111" s="499"/>
      <c r="D111" s="5" t="s">
        <v>65</v>
      </c>
      <c r="E111" s="10" t="str">
        <f>ESF!C74</f>
        <v>Dirección General</v>
      </c>
    </row>
    <row r="112" spans="1:5">
      <c r="A112" s="3"/>
      <c r="B112" s="2"/>
      <c r="C112" s="499" t="s">
        <v>74</v>
      </c>
      <c r="D112" s="5" t="s">
        <v>64</v>
      </c>
      <c r="E112" s="10" t="str">
        <f>ESF!G73</f>
        <v>C.P. Verónica Aragón Lima</v>
      </c>
    </row>
    <row r="113" spans="1:5">
      <c r="A113" s="3"/>
      <c r="B113" s="2"/>
      <c r="C113" s="499"/>
      <c r="D113" s="5" t="s">
        <v>65</v>
      </c>
      <c r="E113" s="10" t="str">
        <f>ESF!G74</f>
        <v>Encargada de la Jefatura de Administración y Finanzas</v>
      </c>
    </row>
    <row r="114" spans="1:5">
      <c r="A114" s="497" t="s">
        <v>2</v>
      </c>
      <c r="B114" s="497"/>
      <c r="C114" s="497"/>
      <c r="D114" s="497"/>
      <c r="E114" s="13" t="e">
        <f>ECSF!#REF!</f>
        <v>#REF!</v>
      </c>
    </row>
    <row r="115" spans="1:5" ht="45.75">
      <c r="A115" s="497" t="s">
        <v>4</v>
      </c>
      <c r="B115" s="497"/>
      <c r="C115" s="497"/>
      <c r="D115" s="497"/>
      <c r="E115" s="13" t="str">
        <f>ECSF!C7</f>
        <v xml:space="preserve">                                                                                                                                                               Instituto del Deporte de Tlaxcala</v>
      </c>
    </row>
    <row r="116" spans="1:5">
      <c r="A116" s="497" t="s">
        <v>3</v>
      </c>
      <c r="B116" s="497"/>
      <c r="C116" s="497"/>
      <c r="D116" s="497"/>
      <c r="E116" s="14"/>
    </row>
    <row r="117" spans="1:5">
      <c r="A117" s="497" t="s">
        <v>73</v>
      </c>
      <c r="B117" s="497"/>
      <c r="C117" s="497"/>
      <c r="D117" s="497"/>
      <c r="E117" t="s">
        <v>72</v>
      </c>
    </row>
    <row r="118" spans="1:5">
      <c r="B118" s="494" t="s">
        <v>67</v>
      </c>
      <c r="C118" s="493" t="s">
        <v>6</v>
      </c>
      <c r="D118" s="493"/>
      <c r="E118" s="11">
        <f>ECSF!D14</f>
        <v>479642</v>
      </c>
    </row>
    <row r="119" spans="1:5">
      <c r="B119" s="494"/>
      <c r="C119" s="493" t="s">
        <v>8</v>
      </c>
      <c r="D119" s="493"/>
      <c r="E119" s="11">
        <f>ECSF!D16</f>
        <v>479642</v>
      </c>
    </row>
    <row r="120" spans="1:5">
      <c r="B120" s="494"/>
      <c r="C120" s="490" t="s">
        <v>10</v>
      </c>
      <c r="D120" s="490"/>
      <c r="E120" s="12">
        <f>ECSF!D18</f>
        <v>447362</v>
      </c>
    </row>
    <row r="121" spans="1:5">
      <c r="B121" s="494"/>
      <c r="C121" s="490" t="s">
        <v>12</v>
      </c>
      <c r="D121" s="490"/>
      <c r="E121" s="12">
        <f>ECSF!D19</f>
        <v>0</v>
      </c>
    </row>
    <row r="122" spans="1:5">
      <c r="B122" s="494"/>
      <c r="C122" s="490" t="s">
        <v>14</v>
      </c>
      <c r="D122" s="490"/>
      <c r="E122" s="12">
        <f>ECSF!D20</f>
        <v>0</v>
      </c>
    </row>
    <row r="123" spans="1:5">
      <c r="B123" s="494"/>
      <c r="C123" s="490" t="s">
        <v>16</v>
      </c>
      <c r="D123" s="490"/>
      <c r="E123" s="12">
        <f>ECSF!D21</f>
        <v>0</v>
      </c>
    </row>
    <row r="124" spans="1:5">
      <c r="B124" s="494"/>
      <c r="C124" s="490" t="s">
        <v>18</v>
      </c>
      <c r="D124" s="490"/>
      <c r="E124" s="12">
        <f>ECSF!D22</f>
        <v>0</v>
      </c>
    </row>
    <row r="125" spans="1:5">
      <c r="B125" s="494"/>
      <c r="C125" s="490" t="s">
        <v>20</v>
      </c>
      <c r="D125" s="490"/>
      <c r="E125" s="12">
        <f>ECSF!D23</f>
        <v>0</v>
      </c>
    </row>
    <row r="126" spans="1:5">
      <c r="B126" s="494"/>
      <c r="C126" s="490" t="s">
        <v>22</v>
      </c>
      <c r="D126" s="490"/>
      <c r="E126" s="12">
        <f>ECSF!D24</f>
        <v>32280</v>
      </c>
    </row>
    <row r="127" spans="1:5">
      <c r="B127" s="494"/>
      <c r="C127" s="493" t="s">
        <v>27</v>
      </c>
      <c r="D127" s="493"/>
      <c r="E127" s="11">
        <f>ECSF!D26</f>
        <v>0</v>
      </c>
    </row>
    <row r="128" spans="1:5">
      <c r="B128" s="494"/>
      <c r="C128" s="490" t="s">
        <v>29</v>
      </c>
      <c r="D128" s="490"/>
      <c r="E128" s="12">
        <f>ECSF!D28</f>
        <v>0</v>
      </c>
    </row>
    <row r="129" spans="2:5">
      <c r="B129" s="494"/>
      <c r="C129" s="490" t="s">
        <v>31</v>
      </c>
      <c r="D129" s="490"/>
      <c r="E129" s="12">
        <f>ECSF!D29</f>
        <v>0</v>
      </c>
    </row>
    <row r="130" spans="2:5">
      <c r="B130" s="494"/>
      <c r="C130" s="490" t="s">
        <v>33</v>
      </c>
      <c r="D130" s="490"/>
      <c r="E130" s="12">
        <f>ECSF!D30</f>
        <v>0</v>
      </c>
    </row>
    <row r="131" spans="2:5">
      <c r="B131" s="494"/>
      <c r="C131" s="490" t="s">
        <v>35</v>
      </c>
      <c r="D131" s="490"/>
      <c r="E131" s="12">
        <f>ECSF!D31</f>
        <v>0</v>
      </c>
    </row>
    <row r="132" spans="2:5">
      <c r="B132" s="494"/>
      <c r="C132" s="490" t="s">
        <v>37</v>
      </c>
      <c r="D132" s="490"/>
      <c r="E132" s="12">
        <f>ECSF!D32</f>
        <v>0</v>
      </c>
    </row>
    <row r="133" spans="2:5">
      <c r="B133" s="494"/>
      <c r="C133" s="490" t="s">
        <v>39</v>
      </c>
      <c r="D133" s="490"/>
      <c r="E133" s="12">
        <f>ECSF!D33</f>
        <v>0</v>
      </c>
    </row>
    <row r="134" spans="2:5">
      <c r="B134" s="494"/>
      <c r="C134" s="490" t="s">
        <v>41</v>
      </c>
      <c r="D134" s="490"/>
      <c r="E134" s="12">
        <f>ECSF!D34</f>
        <v>0</v>
      </c>
    </row>
    <row r="135" spans="2:5">
      <c r="B135" s="494"/>
      <c r="C135" s="490" t="s">
        <v>42</v>
      </c>
      <c r="D135" s="490"/>
      <c r="E135" s="12">
        <f>ECSF!D35</f>
        <v>0</v>
      </c>
    </row>
    <row r="136" spans="2:5">
      <c r="B136" s="494"/>
      <c r="C136" s="490" t="s">
        <v>44</v>
      </c>
      <c r="D136" s="490"/>
      <c r="E136" s="12">
        <f>ECSF!D36</f>
        <v>0</v>
      </c>
    </row>
    <row r="137" spans="2:5">
      <c r="B137" s="494"/>
      <c r="C137" s="493" t="s">
        <v>7</v>
      </c>
      <c r="D137" s="493"/>
      <c r="E137" s="11">
        <f>ECSF!I14</f>
        <v>64546</v>
      </c>
    </row>
    <row r="138" spans="2:5">
      <c r="B138" s="494"/>
      <c r="C138" s="493" t="s">
        <v>9</v>
      </c>
      <c r="D138" s="493"/>
      <c r="E138" s="11">
        <f>ECSF!I16</f>
        <v>64546</v>
      </c>
    </row>
    <row r="139" spans="2:5">
      <c r="B139" s="494"/>
      <c r="C139" s="490" t="s">
        <v>11</v>
      </c>
      <c r="D139" s="490"/>
      <c r="E139" s="12">
        <f>ECSF!I18</f>
        <v>0</v>
      </c>
    </row>
    <row r="140" spans="2:5">
      <c r="B140" s="494"/>
      <c r="C140" s="490" t="s">
        <v>13</v>
      </c>
      <c r="D140" s="490"/>
      <c r="E140" s="12">
        <f>ECSF!I19</f>
        <v>0</v>
      </c>
    </row>
    <row r="141" spans="2:5">
      <c r="B141" s="494"/>
      <c r="C141" s="490" t="s">
        <v>15</v>
      </c>
      <c r="D141" s="490"/>
      <c r="E141" s="12">
        <f>ECSF!I20</f>
        <v>0</v>
      </c>
    </row>
    <row r="142" spans="2:5">
      <c r="B142" s="494"/>
      <c r="C142" s="490" t="s">
        <v>17</v>
      </c>
      <c r="D142" s="490"/>
      <c r="E142" s="12">
        <f>ECSF!I21</f>
        <v>0</v>
      </c>
    </row>
    <row r="143" spans="2:5">
      <c r="B143" s="494"/>
      <c r="C143" s="490" t="s">
        <v>19</v>
      </c>
      <c r="D143" s="490"/>
      <c r="E143" s="12">
        <f>ECSF!I22</f>
        <v>0</v>
      </c>
    </row>
    <row r="144" spans="2:5">
      <c r="B144" s="494"/>
      <c r="C144" s="490" t="s">
        <v>21</v>
      </c>
      <c r="D144" s="490"/>
      <c r="E144" s="12">
        <f>ECSF!I23</f>
        <v>45037</v>
      </c>
    </row>
    <row r="145" spans="2:5">
      <c r="B145" s="494"/>
      <c r="C145" s="490" t="s">
        <v>23</v>
      </c>
      <c r="D145" s="490"/>
      <c r="E145" s="12">
        <f>ECSF!I24</f>
        <v>0</v>
      </c>
    </row>
    <row r="146" spans="2:5">
      <c r="B146" s="494"/>
      <c r="C146" s="490" t="s">
        <v>24</v>
      </c>
      <c r="D146" s="490"/>
      <c r="E146" s="12">
        <f>ECSF!I25</f>
        <v>19509</v>
      </c>
    </row>
    <row r="147" spans="2:5">
      <c r="B147" s="494"/>
      <c r="C147" s="496" t="s">
        <v>28</v>
      </c>
      <c r="D147" s="496"/>
      <c r="E147" s="11">
        <f>ECSF!I27</f>
        <v>0</v>
      </c>
    </row>
    <row r="148" spans="2:5">
      <c r="B148" s="494"/>
      <c r="C148" s="490" t="s">
        <v>30</v>
      </c>
      <c r="D148" s="490"/>
      <c r="E148" s="12">
        <f>ECSF!I29</f>
        <v>0</v>
      </c>
    </row>
    <row r="149" spans="2:5">
      <c r="B149" s="494"/>
      <c r="C149" s="490" t="s">
        <v>32</v>
      </c>
      <c r="D149" s="490"/>
      <c r="E149" s="12">
        <f>ECSF!I30</f>
        <v>0</v>
      </c>
    </row>
    <row r="150" spans="2:5">
      <c r="B150" s="494"/>
      <c r="C150" s="490" t="s">
        <v>34</v>
      </c>
      <c r="D150" s="490"/>
      <c r="E150" s="12">
        <f>ECSF!I31</f>
        <v>0</v>
      </c>
    </row>
    <row r="151" spans="2:5">
      <c r="B151" s="494"/>
      <c r="C151" s="490" t="s">
        <v>36</v>
      </c>
      <c r="D151" s="490"/>
      <c r="E151" s="12">
        <f>ECSF!I32</f>
        <v>0</v>
      </c>
    </row>
    <row r="152" spans="2:5">
      <c r="B152" s="494"/>
      <c r="C152" s="490" t="s">
        <v>38</v>
      </c>
      <c r="D152" s="490"/>
      <c r="E152" s="12">
        <f>ECSF!I33</f>
        <v>0</v>
      </c>
    </row>
    <row r="153" spans="2:5">
      <c r="B153" s="494"/>
      <c r="C153" s="490" t="s">
        <v>40</v>
      </c>
      <c r="D153" s="490"/>
      <c r="E153" s="12">
        <f>ECSF!I34</f>
        <v>0</v>
      </c>
    </row>
    <row r="154" spans="2:5">
      <c r="B154" s="494"/>
      <c r="C154" s="493" t="s">
        <v>47</v>
      </c>
      <c r="D154" s="493"/>
      <c r="E154" s="11">
        <f>ECSF!I36</f>
        <v>621689</v>
      </c>
    </row>
    <row r="155" spans="2:5">
      <c r="B155" s="494"/>
      <c r="C155" s="493" t="s">
        <v>49</v>
      </c>
      <c r="D155" s="493"/>
      <c r="E155" s="11">
        <f>ECSF!I38</f>
        <v>0</v>
      </c>
    </row>
    <row r="156" spans="2:5">
      <c r="B156" s="494"/>
      <c r="C156" s="490" t="s">
        <v>50</v>
      </c>
      <c r="D156" s="490"/>
      <c r="E156" s="12">
        <f>ECSF!I40</f>
        <v>0</v>
      </c>
    </row>
    <row r="157" spans="2:5">
      <c r="B157" s="494"/>
      <c r="C157" s="490" t="s">
        <v>51</v>
      </c>
      <c r="D157" s="490"/>
      <c r="E157" s="12">
        <f>ECSF!I41</f>
        <v>0</v>
      </c>
    </row>
    <row r="158" spans="2:5">
      <c r="B158" s="494"/>
      <c r="C158" s="490" t="s">
        <v>52</v>
      </c>
      <c r="D158" s="490"/>
      <c r="E158" s="12">
        <f>ECSF!I42</f>
        <v>0</v>
      </c>
    </row>
    <row r="159" spans="2:5">
      <c r="B159" s="494"/>
      <c r="C159" s="493" t="s">
        <v>53</v>
      </c>
      <c r="D159" s="493"/>
      <c r="E159" s="11">
        <f>ECSF!I44</f>
        <v>621689</v>
      </c>
    </row>
    <row r="160" spans="2:5">
      <c r="B160" s="494"/>
      <c r="C160" s="490" t="s">
        <v>54</v>
      </c>
      <c r="D160" s="490"/>
      <c r="E160" s="12">
        <f>ECSF!I46</f>
        <v>621689</v>
      </c>
    </row>
    <row r="161" spans="2:5">
      <c r="B161" s="494"/>
      <c r="C161" s="490" t="s">
        <v>55</v>
      </c>
      <c r="D161" s="490"/>
      <c r="E161" s="12">
        <f>ECSF!I47</f>
        <v>0</v>
      </c>
    </row>
    <row r="162" spans="2:5">
      <c r="B162" s="494"/>
      <c r="C162" s="490" t="s">
        <v>56</v>
      </c>
      <c r="D162" s="490"/>
      <c r="E162" s="12">
        <f>ECSF!I48</f>
        <v>0</v>
      </c>
    </row>
    <row r="163" spans="2:5">
      <c r="B163" s="494"/>
      <c r="C163" s="490" t="s">
        <v>57</v>
      </c>
      <c r="D163" s="490"/>
      <c r="E163" s="12">
        <f>ECSF!I49</f>
        <v>0</v>
      </c>
    </row>
    <row r="164" spans="2:5">
      <c r="B164" s="494"/>
      <c r="C164" s="490" t="s">
        <v>58</v>
      </c>
      <c r="D164" s="490"/>
      <c r="E164" s="12">
        <f>ECSF!I50</f>
        <v>0</v>
      </c>
    </row>
    <row r="165" spans="2:5">
      <c r="B165" s="494"/>
      <c r="C165" s="493" t="s">
        <v>59</v>
      </c>
      <c r="D165" s="493"/>
      <c r="E165" s="11">
        <f>ECSF!I52</f>
        <v>0</v>
      </c>
    </row>
    <row r="166" spans="2:5">
      <c r="B166" s="494"/>
      <c r="C166" s="490" t="s">
        <v>60</v>
      </c>
      <c r="D166" s="490"/>
      <c r="E166" s="12">
        <f>ECSF!I54</f>
        <v>0</v>
      </c>
    </row>
    <row r="167" spans="2:5" ht="15" customHeight="1" thickBot="1">
      <c r="B167" s="495"/>
      <c r="C167" s="490" t="s">
        <v>61</v>
      </c>
      <c r="D167" s="490"/>
      <c r="E167" s="12">
        <f>ECSF!I55</f>
        <v>0</v>
      </c>
    </row>
    <row r="168" spans="2:5">
      <c r="B168" s="494" t="s">
        <v>68</v>
      </c>
      <c r="C168" s="493" t="s">
        <v>6</v>
      </c>
      <c r="D168" s="493"/>
      <c r="E168" s="11">
        <f>ECSF!E14</f>
        <v>185878</v>
      </c>
    </row>
    <row r="169" spans="2:5" ht="15" customHeight="1">
      <c r="B169" s="494"/>
      <c r="C169" s="493" t="s">
        <v>8</v>
      </c>
      <c r="D169" s="493"/>
      <c r="E169" s="11">
        <f>ECSF!E16</f>
        <v>185878</v>
      </c>
    </row>
    <row r="170" spans="2:5" ht="15" customHeight="1">
      <c r="B170" s="494"/>
      <c r="C170" s="490" t="s">
        <v>10</v>
      </c>
      <c r="D170" s="490"/>
      <c r="E170" s="12">
        <f>ECSF!E18</f>
        <v>0</v>
      </c>
    </row>
    <row r="171" spans="2:5" ht="15" customHeight="1">
      <c r="B171" s="494"/>
      <c r="C171" s="490" t="s">
        <v>12</v>
      </c>
      <c r="D171" s="490"/>
      <c r="E171" s="12">
        <f>ECSF!E19</f>
        <v>185878</v>
      </c>
    </row>
    <row r="172" spans="2:5">
      <c r="B172" s="494"/>
      <c r="C172" s="490" t="s">
        <v>14</v>
      </c>
      <c r="D172" s="490"/>
      <c r="E172" s="12">
        <f>ECSF!E20</f>
        <v>0</v>
      </c>
    </row>
    <row r="173" spans="2:5">
      <c r="B173" s="494"/>
      <c r="C173" s="490" t="s">
        <v>16</v>
      </c>
      <c r="D173" s="490"/>
      <c r="E173" s="12">
        <f>ECSF!E21</f>
        <v>0</v>
      </c>
    </row>
    <row r="174" spans="2:5" ht="15" customHeight="1">
      <c r="B174" s="494"/>
      <c r="C174" s="490" t="s">
        <v>18</v>
      </c>
      <c r="D174" s="490"/>
      <c r="E174" s="12">
        <f>ECSF!E22</f>
        <v>0</v>
      </c>
    </row>
    <row r="175" spans="2:5" ht="15" customHeight="1">
      <c r="B175" s="494"/>
      <c r="C175" s="490" t="s">
        <v>20</v>
      </c>
      <c r="D175" s="490"/>
      <c r="E175" s="12">
        <f>ECSF!E23</f>
        <v>0</v>
      </c>
    </row>
    <row r="176" spans="2:5">
      <c r="B176" s="494"/>
      <c r="C176" s="490" t="s">
        <v>22</v>
      </c>
      <c r="D176" s="490"/>
      <c r="E176" s="12">
        <f>ECSF!E24</f>
        <v>0</v>
      </c>
    </row>
    <row r="177" spans="2:5" ht="15" customHeight="1">
      <c r="B177" s="494"/>
      <c r="C177" s="493" t="s">
        <v>27</v>
      </c>
      <c r="D177" s="493"/>
      <c r="E177" s="11">
        <f>ECSF!E26</f>
        <v>0</v>
      </c>
    </row>
    <row r="178" spans="2:5">
      <c r="B178" s="494"/>
      <c r="C178" s="490" t="s">
        <v>29</v>
      </c>
      <c r="D178" s="490"/>
      <c r="E178" s="12">
        <f>ECSF!E28</f>
        <v>0</v>
      </c>
    </row>
    <row r="179" spans="2:5" ht="15" customHeight="1">
      <c r="B179" s="494"/>
      <c r="C179" s="490" t="s">
        <v>31</v>
      </c>
      <c r="D179" s="490"/>
      <c r="E179" s="12">
        <f>ECSF!E29</f>
        <v>0</v>
      </c>
    </row>
    <row r="180" spans="2:5" ht="15" customHeight="1">
      <c r="B180" s="494"/>
      <c r="C180" s="490" t="s">
        <v>33</v>
      </c>
      <c r="D180" s="490"/>
      <c r="E180" s="12">
        <f>ECSF!E30</f>
        <v>0</v>
      </c>
    </row>
    <row r="181" spans="2:5" ht="15" customHeight="1">
      <c r="B181" s="494"/>
      <c r="C181" s="490" t="s">
        <v>35</v>
      </c>
      <c r="D181" s="490"/>
      <c r="E181" s="12">
        <f>ECSF!E31</f>
        <v>0</v>
      </c>
    </row>
    <row r="182" spans="2:5" ht="15" customHeight="1">
      <c r="B182" s="494"/>
      <c r="C182" s="490" t="s">
        <v>37</v>
      </c>
      <c r="D182" s="490"/>
      <c r="E182" s="12">
        <f>ECSF!E32</f>
        <v>0</v>
      </c>
    </row>
    <row r="183" spans="2:5" ht="15" customHeight="1">
      <c r="B183" s="494"/>
      <c r="C183" s="490" t="s">
        <v>39</v>
      </c>
      <c r="D183" s="490"/>
      <c r="E183" s="12">
        <f>ECSF!E33</f>
        <v>0</v>
      </c>
    </row>
    <row r="184" spans="2:5" ht="15" customHeight="1">
      <c r="B184" s="494"/>
      <c r="C184" s="490" t="s">
        <v>41</v>
      </c>
      <c r="D184" s="490"/>
      <c r="E184" s="12">
        <f>ECSF!E34</f>
        <v>0</v>
      </c>
    </row>
    <row r="185" spans="2:5" ht="15" customHeight="1">
      <c r="B185" s="494"/>
      <c r="C185" s="490" t="s">
        <v>42</v>
      </c>
      <c r="D185" s="490"/>
      <c r="E185" s="12">
        <f>ECSF!E35</f>
        <v>0</v>
      </c>
    </row>
    <row r="186" spans="2:5" ht="15" customHeight="1">
      <c r="B186" s="494"/>
      <c r="C186" s="490" t="s">
        <v>44</v>
      </c>
      <c r="D186" s="490"/>
      <c r="E186" s="12">
        <f>ECSF!E36</f>
        <v>0</v>
      </c>
    </row>
    <row r="187" spans="2:5" ht="15" customHeight="1">
      <c r="B187" s="494"/>
      <c r="C187" s="493" t="s">
        <v>7</v>
      </c>
      <c r="D187" s="493"/>
      <c r="E187" s="11">
        <f>ECSF!J14</f>
        <v>160877</v>
      </c>
    </row>
    <row r="188" spans="2:5">
      <c r="B188" s="494"/>
      <c r="C188" s="493" t="s">
        <v>9</v>
      </c>
      <c r="D188" s="493"/>
      <c r="E188" s="11">
        <f>ECSF!J16</f>
        <v>160877</v>
      </c>
    </row>
    <row r="189" spans="2:5">
      <c r="B189" s="494"/>
      <c r="C189" s="490" t="s">
        <v>11</v>
      </c>
      <c r="D189" s="490"/>
      <c r="E189" s="12">
        <f>ECSF!J18</f>
        <v>160877</v>
      </c>
    </row>
    <row r="190" spans="2:5">
      <c r="B190" s="494"/>
      <c r="C190" s="490" t="s">
        <v>13</v>
      </c>
      <c r="D190" s="490"/>
      <c r="E190" s="12">
        <f>ECSF!J19</f>
        <v>0</v>
      </c>
    </row>
    <row r="191" spans="2:5" ht="15" customHeight="1">
      <c r="B191" s="494"/>
      <c r="C191" s="490" t="s">
        <v>15</v>
      </c>
      <c r="D191" s="490"/>
      <c r="E191" s="12">
        <f>ECSF!J20</f>
        <v>0</v>
      </c>
    </row>
    <row r="192" spans="2:5">
      <c r="B192" s="494"/>
      <c r="C192" s="490" t="s">
        <v>17</v>
      </c>
      <c r="D192" s="490"/>
      <c r="E192" s="12">
        <f>ECSF!J21</f>
        <v>0</v>
      </c>
    </row>
    <row r="193" spans="2:5" ht="15" customHeight="1">
      <c r="B193" s="494"/>
      <c r="C193" s="490" t="s">
        <v>19</v>
      </c>
      <c r="D193" s="490"/>
      <c r="E193" s="12">
        <f>ECSF!J22</f>
        <v>0</v>
      </c>
    </row>
    <row r="194" spans="2:5" ht="15" customHeight="1">
      <c r="B194" s="494"/>
      <c r="C194" s="490" t="s">
        <v>21</v>
      </c>
      <c r="D194" s="490"/>
      <c r="E194" s="12">
        <f>ECSF!J23</f>
        <v>0</v>
      </c>
    </row>
    <row r="195" spans="2:5" ht="15" customHeight="1">
      <c r="B195" s="494"/>
      <c r="C195" s="490" t="s">
        <v>23</v>
      </c>
      <c r="D195" s="490"/>
      <c r="E195" s="12">
        <f>ECSF!J24</f>
        <v>0</v>
      </c>
    </row>
    <row r="196" spans="2:5" ht="15" customHeight="1">
      <c r="B196" s="494"/>
      <c r="C196" s="490" t="s">
        <v>24</v>
      </c>
      <c r="D196" s="490"/>
      <c r="E196" s="12">
        <f>ECSF!J25</f>
        <v>0</v>
      </c>
    </row>
    <row r="197" spans="2:5" ht="15" customHeight="1">
      <c r="B197" s="494"/>
      <c r="C197" s="496" t="s">
        <v>28</v>
      </c>
      <c r="D197" s="496"/>
      <c r="E197" s="11">
        <f>ECSF!J27</f>
        <v>0</v>
      </c>
    </row>
    <row r="198" spans="2:5" ht="15" customHeight="1">
      <c r="B198" s="494"/>
      <c r="C198" s="490" t="s">
        <v>30</v>
      </c>
      <c r="D198" s="490"/>
      <c r="E198" s="12">
        <f>ECSF!J29</f>
        <v>0</v>
      </c>
    </row>
    <row r="199" spans="2:5" ht="15" customHeight="1">
      <c r="B199" s="494"/>
      <c r="C199" s="490" t="s">
        <v>32</v>
      </c>
      <c r="D199" s="490"/>
      <c r="E199" s="12">
        <f>ECSF!J30</f>
        <v>0</v>
      </c>
    </row>
    <row r="200" spans="2:5" ht="15" customHeight="1">
      <c r="B200" s="494"/>
      <c r="C200" s="490" t="s">
        <v>34</v>
      </c>
      <c r="D200" s="490"/>
      <c r="E200" s="12">
        <f>ECSF!J31</f>
        <v>0</v>
      </c>
    </row>
    <row r="201" spans="2:5">
      <c r="B201" s="494"/>
      <c r="C201" s="490" t="s">
        <v>36</v>
      </c>
      <c r="D201" s="490"/>
      <c r="E201" s="12">
        <f>ECSF!J32</f>
        <v>0</v>
      </c>
    </row>
    <row r="202" spans="2:5" ht="15" customHeight="1">
      <c r="B202" s="494"/>
      <c r="C202" s="490" t="s">
        <v>38</v>
      </c>
      <c r="D202" s="490"/>
      <c r="E202" s="12">
        <f>ECSF!J33</f>
        <v>0</v>
      </c>
    </row>
    <row r="203" spans="2:5">
      <c r="B203" s="494"/>
      <c r="C203" s="490" t="s">
        <v>40</v>
      </c>
      <c r="D203" s="490"/>
      <c r="E203" s="12">
        <f>ECSF!J34</f>
        <v>0</v>
      </c>
    </row>
    <row r="204" spans="2:5" ht="15" customHeight="1">
      <c r="B204" s="494"/>
      <c r="C204" s="493" t="s">
        <v>47</v>
      </c>
      <c r="D204" s="493"/>
      <c r="E204" s="11">
        <f>ECSF!J36</f>
        <v>819122</v>
      </c>
    </row>
    <row r="205" spans="2:5" ht="15" customHeight="1">
      <c r="B205" s="494"/>
      <c r="C205" s="493" t="s">
        <v>49</v>
      </c>
      <c r="D205" s="493"/>
      <c r="E205" s="11">
        <f>ECSF!J38</f>
        <v>0</v>
      </c>
    </row>
    <row r="206" spans="2:5" ht="15" customHeight="1">
      <c r="B206" s="494"/>
      <c r="C206" s="490" t="s">
        <v>50</v>
      </c>
      <c r="D206" s="490"/>
      <c r="E206" s="12">
        <f>ECSF!J40</f>
        <v>0</v>
      </c>
    </row>
    <row r="207" spans="2:5" ht="15" customHeight="1">
      <c r="B207" s="494"/>
      <c r="C207" s="490" t="s">
        <v>51</v>
      </c>
      <c r="D207" s="490"/>
      <c r="E207" s="12">
        <f>ECSF!J41</f>
        <v>0</v>
      </c>
    </row>
    <row r="208" spans="2:5" ht="15" customHeight="1">
      <c r="B208" s="494"/>
      <c r="C208" s="490" t="s">
        <v>52</v>
      </c>
      <c r="D208" s="490"/>
      <c r="E208" s="12">
        <f>ECSF!J42</f>
        <v>0</v>
      </c>
    </row>
    <row r="209" spans="2:5" ht="15" customHeight="1">
      <c r="B209" s="494"/>
      <c r="C209" s="493" t="s">
        <v>53</v>
      </c>
      <c r="D209" s="493"/>
      <c r="E209" s="11">
        <f>ECSF!J44</f>
        <v>819122</v>
      </c>
    </row>
    <row r="210" spans="2:5">
      <c r="B210" s="494"/>
      <c r="C210" s="490" t="s">
        <v>54</v>
      </c>
      <c r="D210" s="490"/>
      <c r="E210" s="12">
        <f>ECSF!J46</f>
        <v>0</v>
      </c>
    </row>
    <row r="211" spans="2:5" ht="15" customHeight="1">
      <c r="B211" s="494"/>
      <c r="C211" s="490" t="s">
        <v>55</v>
      </c>
      <c r="D211" s="490"/>
      <c r="E211" s="12">
        <f>ECSF!J47</f>
        <v>819122</v>
      </c>
    </row>
    <row r="212" spans="2:5">
      <c r="B212" s="494"/>
      <c r="C212" s="490" t="s">
        <v>56</v>
      </c>
      <c r="D212" s="490"/>
      <c r="E212" s="12">
        <f>ECSF!J48</f>
        <v>0</v>
      </c>
    </row>
    <row r="213" spans="2:5" ht="15" customHeight="1">
      <c r="B213" s="494"/>
      <c r="C213" s="490" t="s">
        <v>57</v>
      </c>
      <c r="D213" s="490"/>
      <c r="E213" s="12">
        <f>ECSF!J49</f>
        <v>0</v>
      </c>
    </row>
    <row r="214" spans="2:5">
      <c r="B214" s="494"/>
      <c r="C214" s="490" t="s">
        <v>58</v>
      </c>
      <c r="D214" s="490"/>
      <c r="E214" s="12">
        <f>ECSF!J50</f>
        <v>0</v>
      </c>
    </row>
    <row r="215" spans="2:5">
      <c r="B215" s="494"/>
      <c r="C215" s="493" t="s">
        <v>59</v>
      </c>
      <c r="D215" s="493"/>
      <c r="E215" s="11">
        <f>ECSF!J52</f>
        <v>0</v>
      </c>
    </row>
    <row r="216" spans="2:5">
      <c r="B216" s="494"/>
      <c r="C216" s="490" t="s">
        <v>60</v>
      </c>
      <c r="D216" s="490"/>
      <c r="E216" s="12">
        <f>ECSF!J54</f>
        <v>0</v>
      </c>
    </row>
    <row r="217" spans="2:5" ht="15.75" thickBot="1">
      <c r="B217" s="495"/>
      <c r="C217" s="490" t="s">
        <v>61</v>
      </c>
      <c r="D217" s="490"/>
      <c r="E217" s="12">
        <f>ECSF!J55</f>
        <v>0</v>
      </c>
    </row>
    <row r="218" spans="2:5">
      <c r="C218" s="498" t="s">
        <v>75</v>
      </c>
      <c r="D218" s="5" t="s">
        <v>64</v>
      </c>
      <c r="E218" s="15" t="str">
        <f>ECSF!C62</f>
        <v>L.E.F. Minerva Reyes Bello</v>
      </c>
    </row>
    <row r="219" spans="2:5">
      <c r="C219" s="499"/>
      <c r="D219" s="5" t="s">
        <v>65</v>
      </c>
      <c r="E219" s="15" t="str">
        <f>ECSF!C63</f>
        <v>Dirección General</v>
      </c>
    </row>
    <row r="220" spans="2:5">
      <c r="C220" s="499" t="s">
        <v>74</v>
      </c>
      <c r="D220" s="5" t="s">
        <v>64</v>
      </c>
      <c r="E220" s="15" t="str">
        <f>ECSF!G62</f>
        <v>C.P. Verónica Aragón Lima</v>
      </c>
    </row>
    <row r="221" spans="2:5">
      <c r="C221" s="499"/>
      <c r="D221" s="5" t="s">
        <v>65</v>
      </c>
      <c r="E221" s="15" t="str">
        <f>ECSF!G63</f>
        <v>Encargada de la Jefatura de Administración y Finanzas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A7" zoomScaleNormal="100" workbookViewId="0">
      <selection activeCell="F25" sqref="F25"/>
    </sheetView>
  </sheetViews>
  <sheetFormatPr baseColWidth="10" defaultRowHeight="12"/>
  <cols>
    <col min="1" max="1" width="1.140625" style="106" customWidth="1"/>
    <col min="2" max="2" width="11.7109375" style="106" customWidth="1"/>
    <col min="3" max="3" width="54.42578125" style="106" customWidth="1"/>
    <col min="4" max="4" width="19.140625" style="268" customWidth="1"/>
    <col min="5" max="5" width="19.28515625" style="106" customWidth="1"/>
    <col min="6" max="6" width="19" style="106" customWidth="1"/>
    <col min="7" max="7" width="21.28515625" style="106" customWidth="1"/>
    <col min="8" max="8" width="18.7109375" style="106" customWidth="1"/>
    <col min="9" max="9" width="1.140625" style="106" customWidth="1"/>
    <col min="10" max="16384" width="11.42578125" style="106"/>
  </cols>
  <sheetData>
    <row r="1" spans="1:10" s="151" customFormat="1" ht="6" customHeight="1">
      <c r="B1" s="152"/>
      <c r="C1" s="500"/>
      <c r="D1" s="500"/>
      <c r="E1" s="500"/>
      <c r="F1" s="501"/>
      <c r="G1" s="501"/>
      <c r="H1" s="501"/>
      <c r="I1" s="243"/>
    </row>
    <row r="2" spans="1:10" s="151" customFormat="1" ht="6" customHeight="1">
      <c r="B2" s="152"/>
    </row>
    <row r="3" spans="1:10" s="151" customFormat="1" ht="14.1" customHeight="1">
      <c r="B3" s="154"/>
      <c r="C3" s="476" t="s">
        <v>562</v>
      </c>
      <c r="D3" s="476"/>
      <c r="E3" s="476"/>
      <c r="F3" s="476"/>
      <c r="G3" s="476"/>
      <c r="H3" s="154"/>
      <c r="I3" s="154"/>
    </row>
    <row r="4" spans="1:10" s="151" customFormat="1" ht="14.1" customHeight="1">
      <c r="B4" s="154"/>
      <c r="C4" s="476" t="s">
        <v>145</v>
      </c>
      <c r="D4" s="476"/>
      <c r="E4" s="476"/>
      <c r="F4" s="476"/>
      <c r="G4" s="476"/>
      <c r="H4" s="154"/>
      <c r="I4" s="154"/>
    </row>
    <row r="5" spans="1:10" s="151" customFormat="1" ht="14.1" customHeight="1">
      <c r="B5" s="154"/>
      <c r="C5" s="476" t="s">
        <v>565</v>
      </c>
      <c r="D5" s="476"/>
      <c r="E5" s="476"/>
      <c r="F5" s="476"/>
      <c r="G5" s="476"/>
      <c r="H5" s="154"/>
      <c r="I5" s="154"/>
    </row>
    <row r="6" spans="1:10" s="151" customFormat="1" ht="14.1" customHeight="1">
      <c r="B6" s="154"/>
      <c r="C6" s="476" t="s">
        <v>1</v>
      </c>
      <c r="D6" s="476"/>
      <c r="E6" s="476"/>
      <c r="F6" s="476"/>
      <c r="G6" s="476"/>
      <c r="H6" s="154"/>
      <c r="I6" s="154"/>
    </row>
    <row r="7" spans="1:10" s="151" customFormat="1" ht="20.100000000000001" customHeight="1">
      <c r="A7" s="156"/>
      <c r="B7" s="157" t="s">
        <v>4</v>
      </c>
      <c r="C7" s="503" t="s">
        <v>410</v>
      </c>
      <c r="D7" s="503"/>
      <c r="E7" s="503"/>
      <c r="F7" s="503"/>
      <c r="G7" s="503"/>
      <c r="H7" s="115"/>
      <c r="I7" s="244"/>
      <c r="J7" s="244"/>
    </row>
    <row r="8" spans="1:10" s="151" customFormat="1" ht="6.75" customHeight="1">
      <c r="A8" s="477"/>
      <c r="B8" s="477"/>
      <c r="C8" s="477"/>
      <c r="D8" s="477"/>
      <c r="E8" s="477"/>
      <c r="F8" s="477"/>
      <c r="G8" s="477"/>
      <c r="H8" s="477"/>
      <c r="I8" s="477"/>
    </row>
    <row r="9" spans="1:10" s="151" customFormat="1" ht="3" customHeight="1">
      <c r="A9" s="477"/>
      <c r="B9" s="477"/>
      <c r="C9" s="477"/>
      <c r="D9" s="477"/>
      <c r="E9" s="477"/>
      <c r="F9" s="477"/>
      <c r="G9" s="477"/>
      <c r="H9" s="477"/>
      <c r="I9" s="477"/>
    </row>
    <row r="10" spans="1:10" s="249" customFormat="1">
      <c r="A10" s="245"/>
      <c r="B10" s="504" t="s">
        <v>76</v>
      </c>
      <c r="C10" s="504"/>
      <c r="D10" s="246" t="s">
        <v>146</v>
      </c>
      <c r="E10" s="246" t="s">
        <v>147</v>
      </c>
      <c r="F10" s="247" t="s">
        <v>148</v>
      </c>
      <c r="G10" s="247" t="s">
        <v>149</v>
      </c>
      <c r="H10" s="247" t="s">
        <v>150</v>
      </c>
      <c r="I10" s="248"/>
    </row>
    <row r="11" spans="1:10" s="249" customFormat="1">
      <c r="A11" s="250"/>
      <c r="B11" s="505"/>
      <c r="C11" s="505"/>
      <c r="D11" s="251">
        <v>1</v>
      </c>
      <c r="E11" s="251">
        <v>2</v>
      </c>
      <c r="F11" s="252">
        <v>3</v>
      </c>
      <c r="G11" s="252" t="s">
        <v>151</v>
      </c>
      <c r="H11" s="252" t="s">
        <v>152</v>
      </c>
      <c r="I11" s="253"/>
    </row>
    <row r="12" spans="1:10" s="151" customFormat="1" ht="3" customHeight="1">
      <c r="A12" s="506"/>
      <c r="B12" s="477"/>
      <c r="C12" s="477"/>
      <c r="D12" s="477"/>
      <c r="E12" s="477"/>
      <c r="F12" s="477"/>
      <c r="G12" s="477"/>
      <c r="H12" s="477"/>
      <c r="I12" s="507"/>
    </row>
    <row r="13" spans="1:10" s="151" customFormat="1" ht="3" customHeight="1">
      <c r="A13" s="508"/>
      <c r="B13" s="509"/>
      <c r="C13" s="509"/>
      <c r="D13" s="509"/>
      <c r="E13" s="509"/>
      <c r="F13" s="509"/>
      <c r="G13" s="509"/>
      <c r="H13" s="509"/>
      <c r="I13" s="510"/>
    </row>
    <row r="14" spans="1:10" s="151" customFormat="1">
      <c r="A14" s="180"/>
      <c r="B14" s="511" t="s">
        <v>6</v>
      </c>
      <c r="C14" s="511"/>
      <c r="D14" s="254">
        <f>+D16+D26</f>
        <v>14420427</v>
      </c>
      <c r="E14" s="254">
        <f>+E16+E26</f>
        <v>42032271</v>
      </c>
      <c r="F14" s="254">
        <f>+F16+F26</f>
        <v>42326035</v>
      </c>
      <c r="G14" s="254">
        <f t="shared" ref="G14:H14" si="0">+G16+G26</f>
        <v>14126663</v>
      </c>
      <c r="H14" s="254">
        <f t="shared" si="0"/>
        <v>-293764</v>
      </c>
      <c r="I14" s="255"/>
    </row>
    <row r="15" spans="1:10" s="151" customFormat="1" ht="5.0999999999999996" customHeight="1">
      <c r="A15" s="180"/>
      <c r="B15" s="256"/>
      <c r="C15" s="256"/>
      <c r="D15" s="254"/>
      <c r="E15" s="254"/>
      <c r="F15" s="254"/>
      <c r="G15" s="254"/>
      <c r="H15" s="254"/>
      <c r="I15" s="255"/>
    </row>
    <row r="16" spans="1:10" s="151" customFormat="1">
      <c r="A16" s="257"/>
      <c r="B16" s="467" t="s">
        <v>8</v>
      </c>
      <c r="C16" s="467"/>
      <c r="D16" s="258">
        <f>SUM(D18:D24)</f>
        <v>892333</v>
      </c>
      <c r="E16" s="258">
        <f>SUM(E18:E24)</f>
        <v>42032271</v>
      </c>
      <c r="F16" s="258">
        <f>SUM(F18:F24)</f>
        <v>42326035</v>
      </c>
      <c r="G16" s="258">
        <f>D16+E16-F16</f>
        <v>598569</v>
      </c>
      <c r="H16" s="258">
        <f>G16-D16</f>
        <v>-293764</v>
      </c>
      <c r="I16" s="259"/>
    </row>
    <row r="17" spans="1:11" s="151" customFormat="1" ht="5.0999999999999996" customHeight="1">
      <c r="A17" s="167"/>
      <c r="B17" s="152"/>
      <c r="C17" s="152"/>
      <c r="D17" s="260"/>
      <c r="E17" s="260"/>
      <c r="F17" s="260"/>
      <c r="G17" s="260"/>
      <c r="H17" s="260"/>
      <c r="I17" s="261"/>
    </row>
    <row r="18" spans="1:11" s="151" customFormat="1" ht="19.5" customHeight="1">
      <c r="A18" s="167"/>
      <c r="B18" s="502" t="s">
        <v>10</v>
      </c>
      <c r="C18" s="502"/>
      <c r="D18" s="262">
        <f>+ESF!E18</f>
        <v>711349</v>
      </c>
      <c r="E18" s="262">
        <v>41373083</v>
      </c>
      <c r="F18" s="262">
        <v>41820445</v>
      </c>
      <c r="G18" s="179">
        <f>D18+E18-F18</f>
        <v>263987</v>
      </c>
      <c r="H18" s="179">
        <f>G18-D18</f>
        <v>-447362</v>
      </c>
      <c r="I18" s="261"/>
    </row>
    <row r="19" spans="1:11" s="151" customFormat="1" ht="19.5" customHeight="1">
      <c r="A19" s="167"/>
      <c r="B19" s="502" t="s">
        <v>12</v>
      </c>
      <c r="C19" s="502"/>
      <c r="D19" s="262">
        <f>+ESF!E19</f>
        <v>153262</v>
      </c>
      <c r="E19" s="262">
        <v>622850</v>
      </c>
      <c r="F19" s="262">
        <v>436972</v>
      </c>
      <c r="G19" s="179">
        <f t="shared" ref="G19:G24" si="1">D19+E19-F19</f>
        <v>339140</v>
      </c>
      <c r="H19" s="179">
        <f t="shared" ref="H19:H24" si="2">G19-D19</f>
        <v>185878</v>
      </c>
      <c r="I19" s="261"/>
    </row>
    <row r="20" spans="1:11" s="151" customFormat="1" ht="19.5" customHeight="1">
      <c r="A20" s="167"/>
      <c r="B20" s="502" t="s">
        <v>14</v>
      </c>
      <c r="C20" s="502"/>
      <c r="D20" s="262">
        <f>+ESF!E20</f>
        <v>0</v>
      </c>
      <c r="E20" s="262">
        <v>0</v>
      </c>
      <c r="F20" s="262">
        <v>0</v>
      </c>
      <c r="G20" s="179">
        <f t="shared" si="1"/>
        <v>0</v>
      </c>
      <c r="H20" s="179">
        <f t="shared" si="2"/>
        <v>0</v>
      </c>
      <c r="I20" s="261"/>
    </row>
    <row r="21" spans="1:11" s="151" customFormat="1" ht="19.5" customHeight="1">
      <c r="A21" s="167"/>
      <c r="B21" s="502" t="s">
        <v>16</v>
      </c>
      <c r="C21" s="502"/>
      <c r="D21" s="262">
        <f>+ESF!E21</f>
        <v>0</v>
      </c>
      <c r="E21" s="262">
        <v>0</v>
      </c>
      <c r="F21" s="262">
        <v>0</v>
      </c>
      <c r="G21" s="179">
        <f t="shared" si="1"/>
        <v>0</v>
      </c>
      <c r="H21" s="179">
        <f t="shared" si="2"/>
        <v>0</v>
      </c>
      <c r="I21" s="261"/>
      <c r="K21" s="151" t="s">
        <v>134</v>
      </c>
    </row>
    <row r="22" spans="1:11" s="151" customFormat="1" ht="19.5" customHeight="1">
      <c r="A22" s="167"/>
      <c r="B22" s="502" t="s">
        <v>18</v>
      </c>
      <c r="C22" s="502"/>
      <c r="D22" s="262">
        <f>+ESF!E22</f>
        <v>0</v>
      </c>
      <c r="E22" s="262">
        <v>0</v>
      </c>
      <c r="F22" s="262">
        <v>0</v>
      </c>
      <c r="G22" s="179">
        <f t="shared" si="1"/>
        <v>0</v>
      </c>
      <c r="H22" s="179">
        <f t="shared" si="2"/>
        <v>0</v>
      </c>
      <c r="I22" s="261"/>
    </row>
    <row r="23" spans="1:11" s="151" customFormat="1" ht="19.5" customHeight="1">
      <c r="A23" s="167"/>
      <c r="B23" s="502" t="s">
        <v>20</v>
      </c>
      <c r="C23" s="502"/>
      <c r="D23" s="262">
        <f>+ESF!E23</f>
        <v>0</v>
      </c>
      <c r="E23" s="262">
        <v>0</v>
      </c>
      <c r="F23" s="262">
        <v>0</v>
      </c>
      <c r="G23" s="179">
        <f t="shared" si="1"/>
        <v>0</v>
      </c>
      <c r="H23" s="179">
        <f t="shared" si="2"/>
        <v>0</v>
      </c>
      <c r="I23" s="261"/>
    </row>
    <row r="24" spans="1:11" ht="19.5" customHeight="1">
      <c r="A24" s="167"/>
      <c r="B24" s="502" t="s">
        <v>22</v>
      </c>
      <c r="C24" s="502"/>
      <c r="D24" s="262">
        <f>+ESF!E24</f>
        <v>27722</v>
      </c>
      <c r="E24" s="262">
        <v>36338</v>
      </c>
      <c r="F24" s="262">
        <v>68618</v>
      </c>
      <c r="G24" s="179">
        <f t="shared" si="1"/>
        <v>-4558</v>
      </c>
      <c r="H24" s="179">
        <f t="shared" si="2"/>
        <v>-32280</v>
      </c>
      <c r="I24" s="261"/>
    </row>
    <row r="25" spans="1:11">
      <c r="A25" s="167"/>
      <c r="B25" s="263"/>
      <c r="C25" s="263"/>
      <c r="D25" s="264"/>
      <c r="E25" s="264"/>
      <c r="F25" s="264"/>
      <c r="G25" s="264"/>
      <c r="H25" s="264"/>
      <c r="I25" s="261"/>
    </row>
    <row r="26" spans="1:11">
      <c r="A26" s="257"/>
      <c r="B26" s="467" t="s">
        <v>27</v>
      </c>
      <c r="C26" s="467"/>
      <c r="D26" s="258">
        <f>SUM(D28:D36)</f>
        <v>13528094</v>
      </c>
      <c r="E26" s="258">
        <f>SUM(E28:E36)</f>
        <v>0</v>
      </c>
      <c r="F26" s="258">
        <f>SUM(F28:F36)</f>
        <v>0</v>
      </c>
      <c r="G26" s="258">
        <f>D26+E26-F26</f>
        <v>13528094</v>
      </c>
      <c r="H26" s="258">
        <f>G26-D26</f>
        <v>0</v>
      </c>
      <c r="I26" s="259"/>
    </row>
    <row r="27" spans="1:11" ht="5.0999999999999996" customHeight="1">
      <c r="A27" s="167"/>
      <c r="B27" s="152"/>
      <c r="C27" s="263"/>
      <c r="D27" s="260"/>
      <c r="E27" s="260"/>
      <c r="F27" s="260"/>
      <c r="G27" s="260"/>
      <c r="H27" s="260"/>
      <c r="I27" s="261"/>
    </row>
    <row r="28" spans="1:11" ht="19.5" customHeight="1">
      <c r="A28" s="167"/>
      <c r="B28" s="502" t="s">
        <v>29</v>
      </c>
      <c r="C28" s="502"/>
      <c r="D28" s="262">
        <f>+ESF!E31</f>
        <v>0</v>
      </c>
      <c r="E28" s="262">
        <v>0</v>
      </c>
      <c r="F28" s="262">
        <v>0</v>
      </c>
      <c r="G28" s="179">
        <f>D28+E28-F28</f>
        <v>0</v>
      </c>
      <c r="H28" s="179">
        <f>G28-D28</f>
        <v>0</v>
      </c>
      <c r="I28" s="261"/>
    </row>
    <row r="29" spans="1:11" ht="19.5" customHeight="1">
      <c r="A29" s="167"/>
      <c r="B29" s="502" t="s">
        <v>31</v>
      </c>
      <c r="C29" s="502"/>
      <c r="D29" s="262">
        <f>+ESF!E32</f>
        <v>0</v>
      </c>
      <c r="E29" s="262">
        <v>0</v>
      </c>
      <c r="F29" s="262">
        <v>0</v>
      </c>
      <c r="G29" s="179">
        <f t="shared" ref="G29:G36" si="3">D29+E29-F29</f>
        <v>0</v>
      </c>
      <c r="H29" s="179">
        <f t="shared" ref="H29:H36" si="4">G29-D29</f>
        <v>0</v>
      </c>
      <c r="I29" s="261"/>
    </row>
    <row r="30" spans="1:11" ht="19.5" customHeight="1">
      <c r="A30" s="167"/>
      <c r="B30" s="502" t="s">
        <v>33</v>
      </c>
      <c r="C30" s="502"/>
      <c r="D30" s="262">
        <f>+ESF!E33</f>
        <v>4560940</v>
      </c>
      <c r="E30" s="262">
        <v>0</v>
      </c>
      <c r="F30" s="262">
        <v>0</v>
      </c>
      <c r="G30" s="179">
        <f t="shared" si="3"/>
        <v>4560940</v>
      </c>
      <c r="H30" s="179">
        <f t="shared" si="4"/>
        <v>0</v>
      </c>
      <c r="I30" s="261"/>
    </row>
    <row r="31" spans="1:11" ht="19.5" customHeight="1">
      <c r="A31" s="167"/>
      <c r="B31" s="502" t="s">
        <v>153</v>
      </c>
      <c r="C31" s="502"/>
      <c r="D31" s="262">
        <f>+ESF!E34</f>
        <v>8944080</v>
      </c>
      <c r="E31" s="262">
        <v>0</v>
      </c>
      <c r="F31" s="262">
        <v>0</v>
      </c>
      <c r="G31" s="179">
        <f t="shared" si="3"/>
        <v>8944080</v>
      </c>
      <c r="H31" s="179">
        <f t="shared" si="4"/>
        <v>0</v>
      </c>
      <c r="I31" s="261"/>
    </row>
    <row r="32" spans="1:11" ht="19.5" customHeight="1">
      <c r="A32" s="167"/>
      <c r="B32" s="502" t="s">
        <v>37</v>
      </c>
      <c r="C32" s="502"/>
      <c r="D32" s="262">
        <f>+ESF!E35</f>
        <v>0</v>
      </c>
      <c r="E32" s="262">
        <v>0</v>
      </c>
      <c r="F32" s="262">
        <v>0</v>
      </c>
      <c r="G32" s="179">
        <f t="shared" si="3"/>
        <v>0</v>
      </c>
      <c r="H32" s="179">
        <f t="shared" si="4"/>
        <v>0</v>
      </c>
      <c r="I32" s="261"/>
    </row>
    <row r="33" spans="1:14" ht="19.5" customHeight="1">
      <c r="A33" s="167"/>
      <c r="B33" s="502" t="s">
        <v>39</v>
      </c>
      <c r="C33" s="502"/>
      <c r="D33" s="262">
        <f>+ESF!E36</f>
        <v>0</v>
      </c>
      <c r="E33" s="262">
        <v>0</v>
      </c>
      <c r="F33" s="262">
        <v>0</v>
      </c>
      <c r="G33" s="179">
        <f t="shared" si="3"/>
        <v>0</v>
      </c>
      <c r="H33" s="179">
        <f t="shared" si="4"/>
        <v>0</v>
      </c>
      <c r="I33" s="261"/>
    </row>
    <row r="34" spans="1:14" ht="19.5" customHeight="1">
      <c r="A34" s="167"/>
      <c r="B34" s="502" t="s">
        <v>41</v>
      </c>
      <c r="C34" s="502"/>
      <c r="D34" s="262">
        <f>+ESF!E37</f>
        <v>0</v>
      </c>
      <c r="E34" s="262">
        <v>0</v>
      </c>
      <c r="F34" s="262">
        <v>0</v>
      </c>
      <c r="G34" s="179">
        <f t="shared" si="3"/>
        <v>0</v>
      </c>
      <c r="H34" s="179">
        <f t="shared" si="4"/>
        <v>0</v>
      </c>
      <c r="I34" s="261"/>
    </row>
    <row r="35" spans="1:14" ht="19.5" customHeight="1">
      <c r="A35" s="167"/>
      <c r="B35" s="502" t="s">
        <v>42</v>
      </c>
      <c r="C35" s="502"/>
      <c r="D35" s="262">
        <f>+ESF!E38</f>
        <v>0</v>
      </c>
      <c r="E35" s="262">
        <v>0</v>
      </c>
      <c r="F35" s="262">
        <v>0</v>
      </c>
      <c r="G35" s="179">
        <f t="shared" si="3"/>
        <v>0</v>
      </c>
      <c r="H35" s="179">
        <f t="shared" si="4"/>
        <v>0</v>
      </c>
      <c r="I35" s="261"/>
    </row>
    <row r="36" spans="1:14" ht="19.5" customHeight="1">
      <c r="A36" s="167"/>
      <c r="B36" s="502" t="s">
        <v>44</v>
      </c>
      <c r="C36" s="502"/>
      <c r="D36" s="262">
        <f>+ESF!E39</f>
        <v>23074</v>
      </c>
      <c r="E36" s="262">
        <v>0</v>
      </c>
      <c r="F36" s="262">
        <v>0</v>
      </c>
      <c r="G36" s="179">
        <f t="shared" si="3"/>
        <v>23074</v>
      </c>
      <c r="H36" s="179">
        <f t="shared" si="4"/>
        <v>0</v>
      </c>
      <c r="I36" s="261"/>
    </row>
    <row r="37" spans="1:14">
      <c r="A37" s="167"/>
      <c r="B37" s="263"/>
      <c r="C37" s="263"/>
      <c r="D37" s="264"/>
      <c r="E37" s="260"/>
      <c r="F37" s="260"/>
      <c r="G37" s="260"/>
      <c r="H37" s="260"/>
      <c r="I37" s="261"/>
    </row>
    <row r="38" spans="1:14" ht="6" customHeight="1">
      <c r="A38" s="512"/>
      <c r="B38" s="513"/>
      <c r="C38" s="513"/>
      <c r="D38" s="513"/>
      <c r="E38" s="513"/>
      <c r="F38" s="513"/>
      <c r="G38" s="513"/>
      <c r="H38" s="513"/>
      <c r="I38" s="514"/>
    </row>
    <row r="39" spans="1:14" ht="6" customHeight="1">
      <c r="A39" s="265"/>
      <c r="B39" s="266"/>
      <c r="C39" s="267"/>
      <c r="E39" s="265"/>
      <c r="F39" s="265"/>
      <c r="G39" s="265"/>
      <c r="H39" s="265"/>
      <c r="I39" s="265"/>
    </row>
    <row r="40" spans="1:14" ht="15" customHeight="1">
      <c r="A40" s="151"/>
      <c r="B40" s="465" t="s">
        <v>78</v>
      </c>
      <c r="C40" s="465"/>
      <c r="D40" s="465"/>
      <c r="E40" s="465"/>
      <c r="F40" s="465"/>
      <c r="G40" s="465"/>
      <c r="H40" s="465"/>
      <c r="I40" s="169"/>
      <c r="J40" s="151"/>
      <c r="K40" s="151"/>
      <c r="L40" s="151"/>
      <c r="M40" s="151"/>
      <c r="N40" s="151"/>
    </row>
    <row r="41" spans="1:14" ht="9.75" customHeight="1">
      <c r="A41" s="151"/>
      <c r="B41" s="169"/>
      <c r="C41" s="193"/>
      <c r="D41" s="194"/>
      <c r="E41" s="194"/>
      <c r="F41" s="151"/>
      <c r="G41" s="195"/>
      <c r="H41" s="193"/>
      <c r="I41" s="194"/>
      <c r="J41" s="151"/>
      <c r="K41" s="151"/>
      <c r="L41" s="151"/>
      <c r="M41" s="151"/>
      <c r="N41" s="151"/>
    </row>
    <row r="42" spans="1:14" ht="50.1" customHeight="1">
      <c r="A42" s="151"/>
      <c r="B42" s="515"/>
      <c r="C42" s="515"/>
      <c r="D42" s="194"/>
      <c r="E42" s="516"/>
      <c r="F42" s="516"/>
      <c r="G42" s="516"/>
      <c r="H42" s="516"/>
      <c r="I42" s="194"/>
      <c r="J42" s="151"/>
      <c r="K42" s="151"/>
      <c r="L42" s="151"/>
      <c r="M42" s="151"/>
      <c r="N42" s="151"/>
    </row>
    <row r="43" spans="1:14" ht="14.1" customHeight="1">
      <c r="A43" s="151"/>
      <c r="B43" s="475" t="str">
        <f>EA!C62</f>
        <v>L.E.F. Minerva Reyes Bello</v>
      </c>
      <c r="C43" s="475"/>
      <c r="D43" s="208"/>
      <c r="E43" s="475" t="str">
        <f>EA!G62</f>
        <v>C.P. Verónica Aragón Lima</v>
      </c>
      <c r="F43" s="475"/>
      <c r="G43" s="475"/>
      <c r="H43" s="475"/>
      <c r="I43" s="170"/>
      <c r="M43" s="151"/>
      <c r="N43" s="151"/>
    </row>
    <row r="44" spans="1:14" ht="14.1" customHeight="1">
      <c r="A44" s="151"/>
      <c r="B44" s="470" t="str">
        <f>EA!C63</f>
        <v>Dirección General</v>
      </c>
      <c r="C44" s="470"/>
      <c r="D44" s="177"/>
      <c r="E44" s="470" t="str">
        <f>EA!G63</f>
        <v>Encargada de la Jefatura de Administración y Finanzas</v>
      </c>
      <c r="F44" s="470"/>
      <c r="G44" s="470"/>
      <c r="H44" s="470"/>
      <c r="I44" s="170"/>
      <c r="M44" s="151"/>
      <c r="N44" s="151"/>
    </row>
    <row r="45" spans="1:14">
      <c r="B45" s="151"/>
      <c r="C45" s="151"/>
      <c r="D45" s="217"/>
      <c r="E45" s="151"/>
      <c r="F45" s="151"/>
      <c r="G45" s="151"/>
    </row>
    <row r="46" spans="1:14">
      <c r="B46" s="151"/>
      <c r="C46" s="151"/>
      <c r="D46" s="217"/>
      <c r="E46" s="151"/>
      <c r="F46" s="151"/>
      <c r="G46" s="151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I44" sqref="I44"/>
    </sheetView>
  </sheetViews>
  <sheetFormatPr baseColWidth="10" defaultRowHeight="12"/>
  <cols>
    <col min="1" max="1" width="4.85546875" style="270" customWidth="1"/>
    <col min="2" max="2" width="14.5703125" style="270" customWidth="1"/>
    <col min="3" max="3" width="18.85546875" style="270" customWidth="1"/>
    <col min="4" max="4" width="21.85546875" style="270" customWidth="1"/>
    <col min="5" max="5" width="3.42578125" style="270" customWidth="1"/>
    <col min="6" max="6" width="22.28515625" style="270" customWidth="1"/>
    <col min="7" max="7" width="29.7109375" style="270" customWidth="1"/>
    <col min="8" max="8" width="20.7109375" style="270" customWidth="1"/>
    <col min="9" max="9" width="20.85546875" style="270" customWidth="1"/>
    <col min="10" max="10" width="3.7109375" style="270" customWidth="1"/>
    <col min="11" max="16384" width="11.42578125" style="126"/>
  </cols>
  <sheetData>
    <row r="1" spans="1:17" s="112" customFormat="1" ht="6" customHeight="1">
      <c r="A1" s="123"/>
      <c r="B1" s="269"/>
      <c r="C1" s="117"/>
      <c r="D1" s="144"/>
      <c r="E1" s="144"/>
      <c r="F1" s="144"/>
      <c r="G1" s="144"/>
      <c r="H1" s="144"/>
      <c r="I1" s="144"/>
      <c r="J1" s="144"/>
      <c r="K1" s="270"/>
      <c r="P1" s="126"/>
      <c r="Q1" s="126"/>
    </row>
    <row r="2" spans="1:17" ht="6" customHeight="1">
      <c r="A2" s="126"/>
      <c r="B2" s="271"/>
      <c r="C2" s="126"/>
      <c r="D2" s="126"/>
      <c r="E2" s="126"/>
      <c r="F2" s="126"/>
      <c r="G2" s="126"/>
      <c r="H2" s="126"/>
      <c r="I2" s="126"/>
      <c r="J2" s="126"/>
    </row>
    <row r="3" spans="1:17" ht="6" customHeight="1"/>
    <row r="4" spans="1:17" ht="14.1" customHeight="1">
      <c r="B4" s="272"/>
      <c r="C4" s="519" t="s">
        <v>562</v>
      </c>
      <c r="D4" s="519"/>
      <c r="E4" s="519"/>
      <c r="F4" s="519"/>
      <c r="G4" s="519"/>
      <c r="H4" s="519"/>
      <c r="I4" s="272"/>
      <c r="J4" s="272"/>
    </row>
    <row r="5" spans="1:17" ht="14.1" customHeight="1">
      <c r="B5" s="272"/>
      <c r="C5" s="519" t="s">
        <v>154</v>
      </c>
      <c r="D5" s="519"/>
      <c r="E5" s="519"/>
      <c r="F5" s="519"/>
      <c r="G5" s="519"/>
      <c r="H5" s="519"/>
      <c r="I5" s="272"/>
      <c r="J5" s="272"/>
    </row>
    <row r="6" spans="1:17" ht="14.1" customHeight="1">
      <c r="B6" s="272"/>
      <c r="C6" s="519" t="s">
        <v>565</v>
      </c>
      <c r="D6" s="519"/>
      <c r="E6" s="519"/>
      <c r="F6" s="519"/>
      <c r="G6" s="519"/>
      <c r="H6" s="519"/>
      <c r="I6" s="272"/>
      <c r="J6" s="272"/>
    </row>
    <row r="7" spans="1:17" ht="14.1" customHeight="1">
      <c r="B7" s="272"/>
      <c r="C7" s="519" t="s">
        <v>1</v>
      </c>
      <c r="D7" s="519"/>
      <c r="E7" s="519"/>
      <c r="F7" s="519"/>
      <c r="G7" s="519"/>
      <c r="H7" s="519"/>
      <c r="I7" s="272"/>
      <c r="J7" s="272"/>
    </row>
    <row r="8" spans="1:17" ht="6" customHeight="1">
      <c r="A8" s="273"/>
      <c r="B8" s="520"/>
      <c r="C8" s="520"/>
      <c r="D8" s="521"/>
      <c r="E8" s="521"/>
      <c r="F8" s="521"/>
      <c r="G8" s="521"/>
      <c r="H8" s="521"/>
      <c r="I8" s="521"/>
      <c r="J8" s="274"/>
    </row>
    <row r="9" spans="1:17" ht="20.100000000000001" customHeight="1">
      <c r="A9" s="273"/>
      <c r="B9" s="275" t="s">
        <v>4</v>
      </c>
      <c r="C9" s="464" t="s">
        <v>557</v>
      </c>
      <c r="D9" s="464"/>
      <c r="E9" s="464"/>
      <c r="F9" s="464"/>
      <c r="G9" s="464"/>
      <c r="H9" s="464"/>
      <c r="I9" s="464"/>
      <c r="J9" s="274"/>
    </row>
    <row r="10" spans="1:17" ht="5.0999999999999996" customHeight="1">
      <c r="A10" s="276"/>
      <c r="B10" s="522"/>
      <c r="C10" s="522"/>
      <c r="D10" s="522"/>
      <c r="E10" s="522"/>
      <c r="F10" s="522"/>
      <c r="G10" s="522"/>
      <c r="H10" s="522"/>
      <c r="I10" s="522"/>
      <c r="J10" s="522"/>
    </row>
    <row r="11" spans="1:17" ht="3" customHeight="1">
      <c r="A11" s="276"/>
      <c r="B11" s="522"/>
      <c r="C11" s="522"/>
      <c r="D11" s="522"/>
      <c r="E11" s="522"/>
      <c r="F11" s="522"/>
      <c r="G11" s="522"/>
      <c r="H11" s="522"/>
      <c r="I11" s="522"/>
      <c r="J11" s="522"/>
    </row>
    <row r="12" spans="1:17" ht="30" customHeight="1">
      <c r="A12" s="277"/>
      <c r="B12" s="523" t="s">
        <v>155</v>
      </c>
      <c r="C12" s="523"/>
      <c r="D12" s="523"/>
      <c r="E12" s="278"/>
      <c r="F12" s="279" t="s">
        <v>156</v>
      </c>
      <c r="G12" s="279" t="s">
        <v>157</v>
      </c>
      <c r="H12" s="278" t="s">
        <v>158</v>
      </c>
      <c r="I12" s="278" t="s">
        <v>159</v>
      </c>
      <c r="J12" s="280"/>
    </row>
    <row r="13" spans="1:17" ht="3" customHeight="1">
      <c r="A13" s="281"/>
      <c r="B13" s="522"/>
      <c r="C13" s="522"/>
      <c r="D13" s="522"/>
      <c r="E13" s="522"/>
      <c r="F13" s="522"/>
      <c r="G13" s="522"/>
      <c r="H13" s="522"/>
      <c r="I13" s="522"/>
      <c r="J13" s="524"/>
    </row>
    <row r="14" spans="1:17" ht="9.9499999999999993" customHeight="1">
      <c r="A14" s="282"/>
      <c r="B14" s="517"/>
      <c r="C14" s="517"/>
      <c r="D14" s="517"/>
      <c r="E14" s="517"/>
      <c r="F14" s="517"/>
      <c r="G14" s="517"/>
      <c r="H14" s="517"/>
      <c r="I14" s="517"/>
      <c r="J14" s="518"/>
    </row>
    <row r="15" spans="1:17">
      <c r="A15" s="282"/>
      <c r="B15" s="528" t="s">
        <v>160</v>
      </c>
      <c r="C15" s="528"/>
      <c r="D15" s="528"/>
      <c r="E15" s="283"/>
      <c r="F15" s="283"/>
      <c r="G15" s="283"/>
      <c r="H15" s="283"/>
      <c r="I15" s="283"/>
      <c r="J15" s="284"/>
    </row>
    <row r="16" spans="1:17">
      <c r="A16" s="285"/>
      <c r="B16" s="525" t="s">
        <v>161</v>
      </c>
      <c r="C16" s="525"/>
      <c r="D16" s="525"/>
      <c r="E16" s="286"/>
      <c r="F16" s="286"/>
      <c r="G16" s="286"/>
      <c r="H16" s="286"/>
      <c r="I16" s="286"/>
      <c r="J16" s="287"/>
    </row>
    <row r="17" spans="1:10">
      <c r="A17" s="285"/>
      <c r="B17" s="528" t="s">
        <v>162</v>
      </c>
      <c r="C17" s="528"/>
      <c r="D17" s="528"/>
      <c r="E17" s="286"/>
      <c r="F17" s="288"/>
      <c r="G17" s="288"/>
      <c r="H17" s="228">
        <f>SUM(H18:H20)</f>
        <v>0</v>
      </c>
      <c r="I17" s="228">
        <f>SUM(I18:I20)</f>
        <v>0</v>
      </c>
      <c r="J17" s="289"/>
    </row>
    <row r="18" spans="1:10">
      <c r="A18" s="290"/>
      <c r="B18" s="291"/>
      <c r="C18" s="526" t="s">
        <v>163</v>
      </c>
      <c r="D18" s="526"/>
      <c r="E18" s="286"/>
      <c r="F18" s="292"/>
      <c r="G18" s="292"/>
      <c r="H18" s="293">
        <v>0</v>
      </c>
      <c r="I18" s="293">
        <v>0</v>
      </c>
      <c r="J18" s="294"/>
    </row>
    <row r="19" spans="1:10">
      <c r="A19" s="290"/>
      <c r="B19" s="291"/>
      <c r="C19" s="526" t="s">
        <v>164</v>
      </c>
      <c r="D19" s="526"/>
      <c r="E19" s="286"/>
      <c r="F19" s="292"/>
      <c r="G19" s="292"/>
      <c r="H19" s="293">
        <v>0</v>
      </c>
      <c r="I19" s="293">
        <v>0</v>
      </c>
      <c r="J19" s="294"/>
    </row>
    <row r="20" spans="1:10">
      <c r="A20" s="290"/>
      <c r="B20" s="291"/>
      <c r="C20" s="526" t="s">
        <v>165</v>
      </c>
      <c r="D20" s="526"/>
      <c r="E20" s="286"/>
      <c r="F20" s="292"/>
      <c r="G20" s="292"/>
      <c r="H20" s="293">
        <v>0</v>
      </c>
      <c r="I20" s="293">
        <v>0</v>
      </c>
      <c r="J20" s="294"/>
    </row>
    <row r="21" spans="1:10" ht="9.9499999999999993" customHeight="1">
      <c r="A21" s="290"/>
      <c r="B21" s="291"/>
      <c r="C21" s="291"/>
      <c r="D21" s="295"/>
      <c r="E21" s="286"/>
      <c r="F21" s="296"/>
      <c r="G21" s="296"/>
      <c r="H21" s="297"/>
      <c r="I21" s="297"/>
      <c r="J21" s="294"/>
    </row>
    <row r="22" spans="1:10">
      <c r="A22" s="285"/>
      <c r="B22" s="528" t="s">
        <v>166</v>
      </c>
      <c r="C22" s="528"/>
      <c r="D22" s="528"/>
      <c r="E22" s="286"/>
      <c r="F22" s="288"/>
      <c r="G22" s="288"/>
      <c r="H22" s="228">
        <f>SUM(H23:H26)</f>
        <v>0</v>
      </c>
      <c r="I22" s="228">
        <f>SUM(I23:I26)</f>
        <v>0</v>
      </c>
      <c r="J22" s="289"/>
    </row>
    <row r="23" spans="1:10">
      <c r="A23" s="290"/>
      <c r="B23" s="291"/>
      <c r="C23" s="526" t="s">
        <v>167</v>
      </c>
      <c r="D23" s="526"/>
      <c r="E23" s="286"/>
      <c r="F23" s="292"/>
      <c r="G23" s="292"/>
      <c r="H23" s="293">
        <v>0</v>
      </c>
      <c r="I23" s="293">
        <v>0</v>
      </c>
      <c r="J23" s="294"/>
    </row>
    <row r="24" spans="1:10">
      <c r="A24" s="290"/>
      <c r="B24" s="291"/>
      <c r="C24" s="526" t="s">
        <v>168</v>
      </c>
      <c r="D24" s="526"/>
      <c r="E24" s="286"/>
      <c r="F24" s="292"/>
      <c r="G24" s="292"/>
      <c r="H24" s="293">
        <v>0</v>
      </c>
      <c r="I24" s="293">
        <v>0</v>
      </c>
      <c r="J24" s="294"/>
    </row>
    <row r="25" spans="1:10">
      <c r="A25" s="290"/>
      <c r="B25" s="291"/>
      <c r="C25" s="526" t="s">
        <v>164</v>
      </c>
      <c r="D25" s="526"/>
      <c r="E25" s="286"/>
      <c r="F25" s="292"/>
      <c r="G25" s="292"/>
      <c r="H25" s="293">
        <v>0</v>
      </c>
      <c r="I25" s="293">
        <v>0</v>
      </c>
      <c r="J25" s="294"/>
    </row>
    <row r="26" spans="1:10">
      <c r="A26" s="290"/>
      <c r="B26" s="271"/>
      <c r="C26" s="526" t="s">
        <v>165</v>
      </c>
      <c r="D26" s="526"/>
      <c r="E26" s="286"/>
      <c r="F26" s="292"/>
      <c r="G26" s="292"/>
      <c r="H26" s="298">
        <v>0</v>
      </c>
      <c r="I26" s="298">
        <v>0</v>
      </c>
      <c r="J26" s="294"/>
    </row>
    <row r="27" spans="1:10" ht="9.9499999999999993" customHeight="1">
      <c r="A27" s="290"/>
      <c r="B27" s="291"/>
      <c r="C27" s="291"/>
      <c r="D27" s="295"/>
      <c r="E27" s="286"/>
      <c r="F27" s="299"/>
      <c r="G27" s="299"/>
      <c r="H27" s="300"/>
      <c r="I27" s="300"/>
      <c r="J27" s="294"/>
    </row>
    <row r="28" spans="1:10">
      <c r="A28" s="301"/>
      <c r="B28" s="527" t="s">
        <v>169</v>
      </c>
      <c r="C28" s="527"/>
      <c r="D28" s="527"/>
      <c r="E28" s="302"/>
      <c r="F28" s="303"/>
      <c r="G28" s="303"/>
      <c r="H28" s="304">
        <f>H17+H22</f>
        <v>0</v>
      </c>
      <c r="I28" s="304">
        <f>I17+I22</f>
        <v>0</v>
      </c>
      <c r="J28" s="305"/>
    </row>
    <row r="29" spans="1:10">
      <c r="A29" s="285"/>
      <c r="B29" s="291"/>
      <c r="C29" s="291"/>
      <c r="D29" s="306"/>
      <c r="E29" s="286"/>
      <c r="F29" s="299"/>
      <c r="G29" s="299"/>
      <c r="H29" s="300"/>
      <c r="I29" s="300"/>
      <c r="J29" s="289"/>
    </row>
    <row r="30" spans="1:10">
      <c r="A30" s="285"/>
      <c r="B30" s="525" t="s">
        <v>170</v>
      </c>
      <c r="C30" s="525"/>
      <c r="D30" s="525"/>
      <c r="E30" s="286"/>
      <c r="F30" s="299"/>
      <c r="G30" s="299"/>
      <c r="H30" s="300"/>
      <c r="I30" s="300"/>
      <c r="J30" s="289"/>
    </row>
    <row r="31" spans="1:10">
      <c r="A31" s="285"/>
      <c r="B31" s="528" t="s">
        <v>162</v>
      </c>
      <c r="C31" s="528"/>
      <c r="D31" s="528"/>
      <c r="E31" s="286"/>
      <c r="F31" s="288"/>
      <c r="G31" s="288"/>
      <c r="H31" s="228">
        <f>SUM(H32:H34)</f>
        <v>0</v>
      </c>
      <c r="I31" s="228">
        <f>SUM(I32:I34)</f>
        <v>0</v>
      </c>
      <c r="J31" s="289"/>
    </row>
    <row r="32" spans="1:10">
      <c r="A32" s="290"/>
      <c r="B32" s="291"/>
      <c r="C32" s="526" t="s">
        <v>163</v>
      </c>
      <c r="D32" s="526"/>
      <c r="E32" s="286"/>
      <c r="F32" s="292"/>
      <c r="G32" s="292"/>
      <c r="H32" s="293">
        <v>0</v>
      </c>
      <c r="I32" s="293">
        <v>0</v>
      </c>
      <c r="J32" s="294"/>
    </row>
    <row r="33" spans="1:10">
      <c r="A33" s="290"/>
      <c r="B33" s="271"/>
      <c r="C33" s="526" t="s">
        <v>164</v>
      </c>
      <c r="D33" s="526"/>
      <c r="E33" s="271"/>
      <c r="F33" s="307"/>
      <c r="G33" s="307"/>
      <c r="H33" s="293">
        <v>0</v>
      </c>
      <c r="I33" s="293">
        <v>0</v>
      </c>
      <c r="J33" s="294"/>
    </row>
    <row r="34" spans="1:10">
      <c r="A34" s="290"/>
      <c r="B34" s="271"/>
      <c r="C34" s="526" t="s">
        <v>165</v>
      </c>
      <c r="D34" s="526"/>
      <c r="E34" s="271"/>
      <c r="F34" s="307"/>
      <c r="G34" s="307"/>
      <c r="H34" s="293">
        <v>0</v>
      </c>
      <c r="I34" s="293">
        <v>0</v>
      </c>
      <c r="J34" s="294"/>
    </row>
    <row r="35" spans="1:10" ht="9.9499999999999993" customHeight="1">
      <c r="A35" s="290"/>
      <c r="B35" s="291"/>
      <c r="C35" s="291"/>
      <c r="D35" s="295"/>
      <c r="E35" s="286"/>
      <c r="F35" s="299"/>
      <c r="G35" s="299"/>
      <c r="H35" s="300"/>
      <c r="I35" s="300"/>
      <c r="J35" s="294"/>
    </row>
    <row r="36" spans="1:10">
      <c r="A36" s="285"/>
      <c r="B36" s="528" t="s">
        <v>166</v>
      </c>
      <c r="C36" s="528"/>
      <c r="D36" s="528"/>
      <c r="E36" s="286"/>
      <c r="F36" s="288"/>
      <c r="G36" s="288"/>
      <c r="H36" s="228">
        <f>SUM(H37:H40)</f>
        <v>0</v>
      </c>
      <c r="I36" s="228">
        <f>SUM(I37:I40)</f>
        <v>0</v>
      </c>
      <c r="J36" s="289"/>
    </row>
    <row r="37" spans="1:10">
      <c r="A37" s="290"/>
      <c r="B37" s="291"/>
      <c r="C37" s="526" t="s">
        <v>167</v>
      </c>
      <c r="D37" s="526"/>
      <c r="E37" s="286"/>
      <c r="F37" s="292"/>
      <c r="G37" s="292"/>
      <c r="H37" s="293">
        <v>0</v>
      </c>
      <c r="I37" s="293">
        <v>0</v>
      </c>
      <c r="J37" s="294"/>
    </row>
    <row r="38" spans="1:10">
      <c r="A38" s="290"/>
      <c r="B38" s="291"/>
      <c r="C38" s="526" t="s">
        <v>168</v>
      </c>
      <c r="D38" s="526"/>
      <c r="E38" s="286"/>
      <c r="F38" s="292"/>
      <c r="G38" s="292"/>
      <c r="H38" s="293">
        <v>0</v>
      </c>
      <c r="I38" s="293">
        <v>0</v>
      </c>
      <c r="J38" s="294"/>
    </row>
    <row r="39" spans="1:10">
      <c r="A39" s="290"/>
      <c r="B39" s="291"/>
      <c r="C39" s="526" t="s">
        <v>164</v>
      </c>
      <c r="D39" s="526"/>
      <c r="E39" s="286"/>
      <c r="F39" s="292"/>
      <c r="G39" s="292"/>
      <c r="H39" s="293">
        <v>0</v>
      </c>
      <c r="I39" s="293">
        <v>0</v>
      </c>
      <c r="J39" s="294"/>
    </row>
    <row r="40" spans="1:10">
      <c r="A40" s="290"/>
      <c r="B40" s="286"/>
      <c r="C40" s="526" t="s">
        <v>165</v>
      </c>
      <c r="D40" s="526"/>
      <c r="E40" s="286"/>
      <c r="F40" s="292"/>
      <c r="G40" s="292"/>
      <c r="H40" s="293">
        <v>0</v>
      </c>
      <c r="I40" s="293">
        <v>0</v>
      </c>
      <c r="J40" s="294"/>
    </row>
    <row r="41" spans="1:10" ht="9.9499999999999993" customHeight="1">
      <c r="A41" s="290"/>
      <c r="B41" s="286"/>
      <c r="C41" s="286"/>
      <c r="D41" s="295"/>
      <c r="E41" s="286"/>
      <c r="F41" s="299"/>
      <c r="G41" s="299"/>
      <c r="H41" s="300"/>
      <c r="I41" s="300"/>
      <c r="J41" s="294"/>
    </row>
    <row r="42" spans="1:10">
      <c r="A42" s="301"/>
      <c r="B42" s="527" t="s">
        <v>171</v>
      </c>
      <c r="C42" s="527"/>
      <c r="D42" s="527"/>
      <c r="E42" s="302"/>
      <c r="F42" s="308"/>
      <c r="G42" s="308"/>
      <c r="H42" s="304">
        <f>+H31+H36</f>
        <v>0</v>
      </c>
      <c r="I42" s="304">
        <f>+I31+I36</f>
        <v>0</v>
      </c>
      <c r="J42" s="305"/>
    </row>
    <row r="43" spans="1:10">
      <c r="A43" s="290"/>
      <c r="B43" s="291"/>
      <c r="C43" s="291"/>
      <c r="D43" s="295"/>
      <c r="E43" s="286"/>
      <c r="F43" s="299"/>
      <c r="G43" s="299"/>
      <c r="H43" s="300"/>
      <c r="I43" s="300"/>
      <c r="J43" s="294"/>
    </row>
    <row r="44" spans="1:10">
      <c r="A44" s="290"/>
      <c r="B44" s="528" t="s">
        <v>172</v>
      </c>
      <c r="C44" s="528"/>
      <c r="D44" s="528"/>
      <c r="E44" s="286"/>
      <c r="F44" s="292"/>
      <c r="G44" s="292"/>
      <c r="H44" s="309">
        <f>ESF!J40</f>
        <v>324506</v>
      </c>
      <c r="I44" s="309">
        <f>ESF!I40</f>
        <v>228175</v>
      </c>
      <c r="J44" s="294"/>
    </row>
    <row r="45" spans="1:10">
      <c r="A45" s="290"/>
      <c r="B45" s="291"/>
      <c r="C45" s="291"/>
      <c r="D45" s="295"/>
      <c r="E45" s="286"/>
      <c r="F45" s="299"/>
      <c r="G45" s="299"/>
      <c r="H45" s="300"/>
      <c r="I45" s="300"/>
      <c r="J45" s="294"/>
    </row>
    <row r="46" spans="1:10">
      <c r="A46" s="310"/>
      <c r="B46" s="529" t="s">
        <v>173</v>
      </c>
      <c r="C46" s="529"/>
      <c r="D46" s="529"/>
      <c r="E46" s="311"/>
      <c r="F46" s="312"/>
      <c r="G46" s="312"/>
      <c r="H46" s="313">
        <f>H28+H42+H44</f>
        <v>324506</v>
      </c>
      <c r="I46" s="313">
        <f>I28+I42+I44</f>
        <v>228175</v>
      </c>
      <c r="J46" s="314"/>
    </row>
    <row r="47" spans="1:10" ht="6" customHeight="1">
      <c r="B47" s="525"/>
      <c r="C47" s="525"/>
      <c r="D47" s="525"/>
      <c r="E47" s="525"/>
      <c r="F47" s="525"/>
      <c r="G47" s="525"/>
      <c r="H47" s="525"/>
      <c r="I47" s="525"/>
      <c r="J47" s="525"/>
    </row>
    <row r="48" spans="1:10" ht="6" customHeight="1">
      <c r="B48" s="315"/>
      <c r="C48" s="315"/>
      <c r="D48" s="316"/>
      <c r="E48" s="317"/>
      <c r="F48" s="316"/>
      <c r="G48" s="317"/>
      <c r="H48" s="317"/>
      <c r="I48" s="317"/>
    </row>
    <row r="49" spans="1:11" s="112" customFormat="1" ht="15" customHeight="1">
      <c r="A49" s="126"/>
      <c r="B49" s="526" t="s">
        <v>78</v>
      </c>
      <c r="C49" s="526"/>
      <c r="D49" s="526"/>
      <c r="E49" s="526"/>
      <c r="F49" s="526"/>
      <c r="G49" s="526"/>
      <c r="H49" s="526"/>
      <c r="I49" s="526"/>
      <c r="J49" s="526"/>
    </row>
    <row r="50" spans="1:11" s="112" customFormat="1" ht="28.5" customHeight="1">
      <c r="A50" s="126"/>
      <c r="B50" s="295"/>
      <c r="C50" s="318"/>
      <c r="D50" s="319"/>
      <c r="E50" s="319"/>
      <c r="F50" s="126"/>
      <c r="G50" s="320"/>
      <c r="H50" s="321" t="str">
        <f>IF(H46=ESF!J40," ","ERROR")</f>
        <v xml:space="preserve"> </v>
      </c>
      <c r="I50" s="321" t="str">
        <f>IF(I46=ESF!I40," ","ERROR")</f>
        <v xml:space="preserve"> </v>
      </c>
      <c r="J50" s="319"/>
      <c r="K50" s="461"/>
    </row>
    <row r="51" spans="1:11" s="112" customFormat="1" ht="25.5" customHeight="1">
      <c r="A51" s="126"/>
      <c r="B51" s="295"/>
      <c r="C51" s="473"/>
      <c r="D51" s="473"/>
      <c r="E51" s="319"/>
      <c r="F51" s="126"/>
      <c r="G51" s="474"/>
      <c r="H51" s="474"/>
      <c r="I51" s="319"/>
      <c r="J51" s="319"/>
    </row>
    <row r="52" spans="1:11" s="112" customFormat="1" ht="14.1" customHeight="1">
      <c r="A52" s="126"/>
      <c r="B52" s="300"/>
      <c r="C52" s="475" t="str">
        <f>EA!C62</f>
        <v>L.E.F. Minerva Reyes Bello</v>
      </c>
      <c r="D52" s="475"/>
      <c r="E52" s="319"/>
      <c r="F52" s="319"/>
      <c r="G52" s="475" t="str">
        <f>EA!G62</f>
        <v>C.P. Verónica Aragón Lima</v>
      </c>
      <c r="H52" s="475"/>
      <c r="I52" s="286"/>
      <c r="J52" s="319"/>
    </row>
    <row r="53" spans="1:11" s="112" customFormat="1" ht="14.1" customHeight="1">
      <c r="A53" s="126"/>
      <c r="B53" s="322"/>
      <c r="C53" s="470" t="str">
        <f>EA!C63</f>
        <v>Dirección General</v>
      </c>
      <c r="D53" s="470"/>
      <c r="E53" s="323"/>
      <c r="F53" s="323"/>
      <c r="G53" s="470" t="str">
        <f>EA!G63</f>
        <v>Encargada de la Jefatura de Administración y Finanzas</v>
      </c>
      <c r="H53" s="470"/>
      <c r="I53" s="286"/>
      <c r="J53" s="319"/>
    </row>
  </sheetData>
  <sheetProtection selectLockedCells="1"/>
  <mergeCells count="45">
    <mergeCell ref="B31:D31"/>
    <mergeCell ref="C32:D32"/>
    <mergeCell ref="C33:D33"/>
    <mergeCell ref="C37:D37"/>
    <mergeCell ref="C38:D38"/>
    <mergeCell ref="B36:D36"/>
    <mergeCell ref="C39:D39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C34:D34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B7" zoomScale="90" zoomScaleNormal="90" workbookViewId="0">
      <selection activeCell="F32" sqref="F32"/>
    </sheetView>
  </sheetViews>
  <sheetFormatPr baseColWidth="10" defaultRowHeight="12"/>
  <cols>
    <col min="1" max="1" width="3.7109375" style="324" customWidth="1"/>
    <col min="2" max="2" width="11.7109375" style="345" customWidth="1"/>
    <col min="3" max="3" width="57.42578125" style="345" customWidth="1"/>
    <col min="4" max="6" width="18.7109375" style="346" customWidth="1"/>
    <col min="7" max="7" width="15.85546875" style="346" customWidth="1"/>
    <col min="8" max="8" width="16.140625" style="346" customWidth="1"/>
    <col min="9" max="9" width="3.28515625" style="324" customWidth="1"/>
    <col min="10" max="16384" width="11.42578125" style="106"/>
  </cols>
  <sheetData>
    <row r="1" spans="1:9" ht="6" customHeight="1">
      <c r="A1" s="117"/>
      <c r="B1" s="147"/>
      <c r="C1" s="117"/>
      <c r="D1" s="530"/>
      <c r="E1" s="530"/>
      <c r="F1" s="531"/>
      <c r="G1" s="531"/>
      <c r="H1" s="531"/>
      <c r="I1" s="531"/>
    </row>
    <row r="2" spans="1:9" s="151" customFormat="1" ht="6" customHeight="1">
      <c r="B2" s="152"/>
    </row>
    <row r="3" spans="1:9" s="151" customFormat="1" ht="14.1" customHeight="1">
      <c r="B3" s="154"/>
      <c r="C3" s="476" t="s">
        <v>562</v>
      </c>
      <c r="D3" s="476"/>
      <c r="E3" s="476"/>
      <c r="F3" s="476"/>
      <c r="G3" s="476"/>
      <c r="H3" s="154"/>
      <c r="I3" s="154"/>
    </row>
    <row r="4" spans="1:9" ht="14.1" customHeight="1">
      <c r="B4" s="154"/>
      <c r="C4" s="476" t="s">
        <v>132</v>
      </c>
      <c r="D4" s="476"/>
      <c r="E4" s="476"/>
      <c r="F4" s="476"/>
      <c r="G4" s="476"/>
      <c r="H4" s="154"/>
      <c r="I4" s="154"/>
    </row>
    <row r="5" spans="1:9" ht="14.1" customHeight="1">
      <c r="B5" s="154"/>
      <c r="C5" s="476" t="s">
        <v>565</v>
      </c>
      <c r="D5" s="476"/>
      <c r="E5" s="476"/>
      <c r="F5" s="476"/>
      <c r="G5" s="476"/>
      <c r="H5" s="154"/>
      <c r="I5" s="154"/>
    </row>
    <row r="6" spans="1:9" ht="14.1" customHeight="1">
      <c r="B6" s="154"/>
      <c r="C6" s="476" t="s">
        <v>133</v>
      </c>
      <c r="D6" s="476"/>
      <c r="E6" s="476"/>
      <c r="F6" s="476"/>
      <c r="G6" s="476"/>
      <c r="H6" s="154"/>
      <c r="I6" s="154"/>
    </row>
    <row r="7" spans="1:9" s="151" customFormat="1" ht="3" customHeight="1">
      <c r="A7" s="156"/>
      <c r="B7" s="157"/>
      <c r="C7" s="533"/>
      <c r="D7" s="533"/>
      <c r="E7" s="533"/>
      <c r="F7" s="533"/>
      <c r="G7" s="533"/>
      <c r="H7" s="533"/>
      <c r="I7" s="533"/>
    </row>
    <row r="8" spans="1:9" ht="20.100000000000001" customHeight="1">
      <c r="A8" s="156"/>
      <c r="B8" s="157" t="s">
        <v>4</v>
      </c>
      <c r="C8" s="503" t="s">
        <v>410</v>
      </c>
      <c r="D8" s="503"/>
      <c r="E8" s="503"/>
      <c r="F8" s="503"/>
      <c r="G8" s="503"/>
      <c r="H8" s="115"/>
      <c r="I8" s="115"/>
    </row>
    <row r="9" spans="1:9" ht="3" customHeight="1">
      <c r="A9" s="156"/>
      <c r="B9" s="156"/>
      <c r="C9" s="156" t="s">
        <v>134</v>
      </c>
      <c r="D9" s="156"/>
      <c r="E9" s="156"/>
      <c r="F9" s="156"/>
      <c r="G9" s="156"/>
      <c r="H9" s="156"/>
      <c r="I9" s="156"/>
    </row>
    <row r="10" spans="1:9" s="151" customFormat="1" ht="3" customHeight="1">
      <c r="A10" s="156"/>
      <c r="B10" s="156"/>
      <c r="C10" s="156"/>
      <c r="D10" s="156"/>
      <c r="E10" s="156"/>
      <c r="F10" s="156"/>
      <c r="G10" s="156"/>
      <c r="H10" s="156"/>
      <c r="I10" s="156"/>
    </row>
    <row r="11" spans="1:9" s="151" customFormat="1" ht="58.5" customHeight="1">
      <c r="A11" s="325"/>
      <c r="B11" s="462" t="s">
        <v>76</v>
      </c>
      <c r="C11" s="462"/>
      <c r="D11" s="326" t="s">
        <v>49</v>
      </c>
      <c r="E11" s="326" t="s">
        <v>135</v>
      </c>
      <c r="F11" s="326" t="s">
        <v>136</v>
      </c>
      <c r="G11" s="326" t="s">
        <v>137</v>
      </c>
      <c r="H11" s="326" t="s">
        <v>138</v>
      </c>
      <c r="I11" s="327"/>
    </row>
    <row r="12" spans="1:9" s="151" customFormat="1" ht="3" customHeight="1">
      <c r="A12" s="328"/>
      <c r="B12" s="156"/>
      <c r="C12" s="156"/>
      <c r="D12" s="156"/>
      <c r="E12" s="156"/>
      <c r="F12" s="156"/>
      <c r="G12" s="156"/>
      <c r="H12" s="156"/>
      <c r="I12" s="329"/>
    </row>
    <row r="13" spans="1:9" s="151" customFormat="1" ht="3" customHeight="1">
      <c r="A13" s="167"/>
      <c r="B13" s="330"/>
      <c r="C13" s="171"/>
      <c r="D13" s="170"/>
      <c r="E13" s="168"/>
      <c r="F13" s="169"/>
      <c r="G13" s="152"/>
      <c r="H13" s="330"/>
      <c r="I13" s="331"/>
    </row>
    <row r="14" spans="1:9">
      <c r="A14" s="180"/>
      <c r="B14" s="467" t="s">
        <v>58</v>
      </c>
      <c r="C14" s="467"/>
      <c r="D14" s="332">
        <v>0</v>
      </c>
      <c r="E14" s="332">
        <f>ESF!J56</f>
        <v>13505020</v>
      </c>
      <c r="F14" s="332">
        <v>0</v>
      </c>
      <c r="G14" s="332">
        <v>0</v>
      </c>
      <c r="H14" s="333">
        <f>SUM(D14:G14)</f>
        <v>13505020</v>
      </c>
      <c r="I14" s="331"/>
    </row>
    <row r="15" spans="1:9" ht="9.9499999999999993" customHeight="1">
      <c r="A15" s="180"/>
      <c r="B15" s="334"/>
      <c r="C15" s="170"/>
      <c r="D15" s="335"/>
      <c r="E15" s="335"/>
      <c r="F15" s="335"/>
      <c r="G15" s="335"/>
      <c r="H15" s="335"/>
      <c r="I15" s="331"/>
    </row>
    <row r="16" spans="1:9">
      <c r="A16" s="180"/>
      <c r="B16" s="532" t="s">
        <v>139</v>
      </c>
      <c r="C16" s="532"/>
      <c r="D16" s="336">
        <f>SUM(D17:D19)</f>
        <v>0</v>
      </c>
      <c r="E16" s="336">
        <f>SUM(E17:E19)</f>
        <v>0</v>
      </c>
      <c r="F16" s="336">
        <f>SUM(F17:F19)</f>
        <v>0</v>
      </c>
      <c r="G16" s="336">
        <f>SUM(G17:G19)</f>
        <v>0</v>
      </c>
      <c r="H16" s="336">
        <f>SUM(D16:G16)</f>
        <v>0</v>
      </c>
      <c r="I16" s="331"/>
    </row>
    <row r="17" spans="1:10">
      <c r="A17" s="167"/>
      <c r="B17" s="465" t="s">
        <v>140</v>
      </c>
      <c r="C17" s="465"/>
      <c r="D17" s="337">
        <v>0</v>
      </c>
      <c r="E17" s="337">
        <v>0</v>
      </c>
      <c r="F17" s="337">
        <v>0</v>
      </c>
      <c r="G17" s="337">
        <v>0</v>
      </c>
      <c r="H17" s="335">
        <f t="shared" ref="H17:H25" si="0">SUM(D17:G17)</f>
        <v>0</v>
      </c>
      <c r="I17" s="331"/>
    </row>
    <row r="18" spans="1:10">
      <c r="A18" s="167"/>
      <c r="B18" s="465" t="s">
        <v>51</v>
      </c>
      <c r="C18" s="465"/>
      <c r="D18" s="337">
        <v>0</v>
      </c>
      <c r="E18" s="337">
        <v>0</v>
      </c>
      <c r="F18" s="337">
        <v>0</v>
      </c>
      <c r="G18" s="337">
        <v>0</v>
      </c>
      <c r="H18" s="335">
        <f t="shared" si="0"/>
        <v>0</v>
      </c>
      <c r="I18" s="331"/>
    </row>
    <row r="19" spans="1:10">
      <c r="A19" s="167"/>
      <c r="B19" s="465" t="s">
        <v>141</v>
      </c>
      <c r="C19" s="465"/>
      <c r="D19" s="337">
        <v>0</v>
      </c>
      <c r="E19" s="337">
        <v>0</v>
      </c>
      <c r="F19" s="337">
        <v>0</v>
      </c>
      <c r="G19" s="337">
        <v>0</v>
      </c>
      <c r="H19" s="335">
        <f t="shared" si="0"/>
        <v>0</v>
      </c>
      <c r="I19" s="331"/>
    </row>
    <row r="20" spans="1:10" ht="9.9499999999999993" customHeight="1">
      <c r="A20" s="180"/>
      <c r="B20" s="334"/>
      <c r="C20" s="170"/>
      <c r="D20" s="335"/>
      <c r="E20" s="335"/>
      <c r="F20" s="335"/>
      <c r="G20" s="335"/>
      <c r="H20" s="335"/>
      <c r="I20" s="331"/>
    </row>
    <row r="21" spans="1:10">
      <c r="A21" s="180"/>
      <c r="B21" s="532" t="s">
        <v>142</v>
      </c>
      <c r="C21" s="532"/>
      <c r="D21" s="336">
        <f>SUM(D22:D25)</f>
        <v>0</v>
      </c>
      <c r="E21" s="336">
        <f>SUM(E22:E25)</f>
        <v>963367</v>
      </c>
      <c r="F21" s="336">
        <f>SUM(F22:F25)</f>
        <v>-372466</v>
      </c>
      <c r="G21" s="336">
        <f>SUM(G22:G25)</f>
        <v>0</v>
      </c>
      <c r="H21" s="336">
        <f t="shared" si="0"/>
        <v>590901</v>
      </c>
      <c r="I21" s="331"/>
    </row>
    <row r="22" spans="1:10">
      <c r="A22" s="167"/>
      <c r="B22" s="465" t="s">
        <v>143</v>
      </c>
      <c r="C22" s="465"/>
      <c r="D22" s="337">
        <v>0</v>
      </c>
      <c r="E22" s="337">
        <v>0</v>
      </c>
      <c r="F22" s="337">
        <f>+ESF!J52</f>
        <v>-372466</v>
      </c>
      <c r="G22" s="337">
        <v>0</v>
      </c>
      <c r="H22" s="335">
        <f t="shared" si="0"/>
        <v>-372466</v>
      </c>
      <c r="I22" s="331"/>
    </row>
    <row r="23" spans="1:10">
      <c r="A23" s="167"/>
      <c r="B23" s="465" t="s">
        <v>55</v>
      </c>
      <c r="C23" s="465"/>
      <c r="D23" s="337">
        <v>0</v>
      </c>
      <c r="E23" s="337">
        <f>+ESF!J53</f>
        <v>963367</v>
      </c>
      <c r="F23" s="337">
        <v>0</v>
      </c>
      <c r="G23" s="337">
        <v>0</v>
      </c>
      <c r="H23" s="335">
        <f t="shared" si="0"/>
        <v>963367</v>
      </c>
      <c r="I23" s="331"/>
    </row>
    <row r="24" spans="1:10">
      <c r="A24" s="167"/>
      <c r="B24" s="465" t="s">
        <v>144</v>
      </c>
      <c r="C24" s="465"/>
      <c r="D24" s="337">
        <v>0</v>
      </c>
      <c r="E24" s="337">
        <v>0</v>
      </c>
      <c r="F24" s="337">
        <v>0</v>
      </c>
      <c r="G24" s="337">
        <v>0</v>
      </c>
      <c r="H24" s="335">
        <f t="shared" si="0"/>
        <v>0</v>
      </c>
      <c r="I24" s="331"/>
    </row>
    <row r="25" spans="1:10">
      <c r="A25" s="167"/>
      <c r="B25" s="465" t="s">
        <v>57</v>
      </c>
      <c r="C25" s="465"/>
      <c r="D25" s="337">
        <v>0</v>
      </c>
      <c r="E25" s="337">
        <v>0</v>
      </c>
      <c r="F25" s="337">
        <v>0</v>
      </c>
      <c r="G25" s="337">
        <v>0</v>
      </c>
      <c r="H25" s="335">
        <f t="shared" si="0"/>
        <v>0</v>
      </c>
      <c r="I25" s="331"/>
    </row>
    <row r="26" spans="1:10" ht="9.9499999999999993" customHeight="1">
      <c r="A26" s="180"/>
      <c r="B26" s="334"/>
      <c r="C26" s="170"/>
      <c r="D26" s="335"/>
      <c r="E26" s="335"/>
      <c r="F26" s="335"/>
      <c r="G26" s="335"/>
      <c r="H26" s="335"/>
      <c r="I26" s="331"/>
    </row>
    <row r="27" spans="1:10" ht="18.75" thickBot="1">
      <c r="A27" s="180"/>
      <c r="B27" s="535" t="s">
        <v>558</v>
      </c>
      <c r="C27" s="535"/>
      <c r="D27" s="338">
        <f>D14+D16+D21</f>
        <v>0</v>
      </c>
      <c r="E27" s="338">
        <f>E14+E16+E21</f>
        <v>14468387</v>
      </c>
      <c r="F27" s="338">
        <f>F14+F16+F21</f>
        <v>-372466</v>
      </c>
      <c r="G27" s="338">
        <f>G14+G16+G21</f>
        <v>0</v>
      </c>
      <c r="H27" s="338">
        <f>SUM(D27:G27)</f>
        <v>14095921</v>
      </c>
      <c r="I27" s="331"/>
      <c r="J27" s="339" t="str">
        <f>IF(H27=ESF!J63," ","ERROR")</f>
        <v xml:space="preserve"> </v>
      </c>
    </row>
    <row r="28" spans="1:10">
      <c r="A28" s="167"/>
      <c r="B28" s="170"/>
      <c r="C28" s="169"/>
      <c r="D28" s="335"/>
      <c r="E28" s="335"/>
      <c r="F28" s="335"/>
      <c r="G28" s="335"/>
      <c r="H28" s="335"/>
      <c r="I28" s="331"/>
    </row>
    <row r="29" spans="1:10">
      <c r="A29" s="180"/>
      <c r="B29" s="532" t="s">
        <v>560</v>
      </c>
      <c r="C29" s="532"/>
      <c r="D29" s="336">
        <f>SUM(D30:D32)</f>
        <v>0</v>
      </c>
      <c r="E29" s="336">
        <f>SUM(E30:E32)</f>
        <v>0</v>
      </c>
      <c r="F29" s="336">
        <f>SUM(F30:F32)</f>
        <v>372466</v>
      </c>
      <c r="G29" s="336">
        <f>SUM(G30:G32)</f>
        <v>0</v>
      </c>
      <c r="H29" s="336">
        <f>SUM(D29:G29)</f>
        <v>372466</v>
      </c>
      <c r="I29" s="331"/>
    </row>
    <row r="30" spans="1:10">
      <c r="A30" s="167"/>
      <c r="B30" s="465" t="s">
        <v>50</v>
      </c>
      <c r="C30" s="465"/>
      <c r="D30" s="337">
        <v>0</v>
      </c>
      <c r="E30" s="337">
        <v>0</v>
      </c>
      <c r="F30" s="337">
        <v>0</v>
      </c>
      <c r="G30" s="337">
        <v>0</v>
      </c>
      <c r="H30" s="335">
        <f>SUM(D30:G30)</f>
        <v>0</v>
      </c>
      <c r="I30" s="331"/>
    </row>
    <row r="31" spans="1:10">
      <c r="A31" s="167"/>
      <c r="B31" s="465" t="s">
        <v>51</v>
      </c>
      <c r="C31" s="465"/>
      <c r="D31" s="337">
        <v>0</v>
      </c>
      <c r="E31" s="337">
        <v>0</v>
      </c>
      <c r="F31" s="337">
        <v>0</v>
      </c>
      <c r="G31" s="337">
        <v>0</v>
      </c>
      <c r="H31" s="335">
        <f>SUM(D31:G31)</f>
        <v>0</v>
      </c>
      <c r="I31" s="331"/>
    </row>
    <row r="32" spans="1:10">
      <c r="A32" s="167"/>
      <c r="B32" s="465" t="s">
        <v>141</v>
      </c>
      <c r="C32" s="465"/>
      <c r="D32" s="337">
        <v>0</v>
      </c>
      <c r="E32" s="337">
        <v>0</v>
      </c>
      <c r="F32" s="337">
        <v>372466</v>
      </c>
      <c r="G32" s="337">
        <v>0</v>
      </c>
      <c r="H32" s="335">
        <f>SUM(D32:G32)</f>
        <v>372466</v>
      </c>
      <c r="I32" s="331"/>
    </row>
    <row r="33" spans="1:11" ht="9.9499999999999993" customHeight="1">
      <c r="A33" s="180"/>
      <c r="B33" s="334"/>
      <c r="C33" s="170"/>
      <c r="D33" s="335"/>
      <c r="E33" s="335"/>
      <c r="F33" s="335"/>
      <c r="G33" s="335"/>
      <c r="H33" s="335"/>
      <c r="I33" s="331"/>
      <c r="K33" s="459"/>
    </row>
    <row r="34" spans="1:11">
      <c r="A34" s="180" t="s">
        <v>134</v>
      </c>
      <c r="B34" s="532" t="s">
        <v>142</v>
      </c>
      <c r="C34" s="532"/>
      <c r="D34" s="336">
        <f>SUM(D35:D38)</f>
        <v>0</v>
      </c>
      <c r="E34" s="336">
        <f>SUM(E35:E38)</f>
        <v>-819122</v>
      </c>
      <c r="F34" s="336">
        <f>SUM(F35:F38)</f>
        <v>249223</v>
      </c>
      <c r="G34" s="336">
        <f>SUM(G35:G38)</f>
        <v>0</v>
      </c>
      <c r="H34" s="336">
        <f>SUM(D34:G34)</f>
        <v>-569899</v>
      </c>
      <c r="I34" s="331"/>
    </row>
    <row r="35" spans="1:11">
      <c r="A35" s="167"/>
      <c r="B35" s="465" t="s">
        <v>143</v>
      </c>
      <c r="C35" s="465"/>
      <c r="D35" s="337">
        <v>0</v>
      </c>
      <c r="E35" s="337">
        <v>0</v>
      </c>
      <c r="F35" s="337">
        <f>+ESF!I52</f>
        <v>249223</v>
      </c>
      <c r="G35" s="337">
        <v>0</v>
      </c>
      <c r="H35" s="335">
        <f>SUM(D35:G35)</f>
        <v>249223</v>
      </c>
      <c r="I35" s="331"/>
    </row>
    <row r="36" spans="1:11">
      <c r="A36" s="167"/>
      <c r="B36" s="465" t="s">
        <v>55</v>
      </c>
      <c r="C36" s="465"/>
      <c r="D36" s="337">
        <v>0</v>
      </c>
      <c r="E36" s="337">
        <f>+ESF!I53-E23</f>
        <v>-819122</v>
      </c>
      <c r="F36" s="337">
        <v>0</v>
      </c>
      <c r="G36" s="337">
        <v>0</v>
      </c>
      <c r="H36" s="335">
        <f>SUM(D36:G36)</f>
        <v>-819122</v>
      </c>
      <c r="I36" s="331"/>
    </row>
    <row r="37" spans="1:11">
      <c r="A37" s="167"/>
      <c r="B37" s="465" t="s">
        <v>144</v>
      </c>
      <c r="C37" s="465"/>
      <c r="D37" s="337">
        <v>0</v>
      </c>
      <c r="E37" s="337">
        <v>0</v>
      </c>
      <c r="F37" s="337">
        <v>0</v>
      </c>
      <c r="G37" s="337">
        <v>0</v>
      </c>
      <c r="H37" s="335">
        <f>SUM(D37:G37)</f>
        <v>0</v>
      </c>
      <c r="I37" s="331"/>
    </row>
    <row r="38" spans="1:11">
      <c r="A38" s="167"/>
      <c r="B38" s="465" t="s">
        <v>57</v>
      </c>
      <c r="C38" s="465"/>
      <c r="D38" s="337">
        <v>0</v>
      </c>
      <c r="E38" s="337">
        <v>0</v>
      </c>
      <c r="F38" s="337">
        <v>0</v>
      </c>
      <c r="G38" s="337">
        <v>0</v>
      </c>
      <c r="H38" s="335">
        <f>SUM(D38:G38)</f>
        <v>0</v>
      </c>
      <c r="I38" s="331"/>
      <c r="K38" s="459"/>
    </row>
    <row r="39" spans="1:11" ht="9.9499999999999993" customHeight="1">
      <c r="A39" s="180"/>
      <c r="B39" s="334"/>
      <c r="C39" s="170"/>
      <c r="D39" s="335"/>
      <c r="E39" s="335"/>
      <c r="F39" s="335"/>
      <c r="G39" s="335"/>
      <c r="H39" s="335"/>
      <c r="I39" s="331"/>
    </row>
    <row r="40" spans="1:11" ht="18">
      <c r="A40" s="340"/>
      <c r="B40" s="534" t="s">
        <v>559</v>
      </c>
      <c r="C40" s="534"/>
      <c r="D40" s="341">
        <f>D27+D29+D34</f>
        <v>0</v>
      </c>
      <c r="E40" s="341">
        <f>E27+E29+E34</f>
        <v>13649265</v>
      </c>
      <c r="F40" s="341">
        <f>F27+F29+F34</f>
        <v>249223</v>
      </c>
      <c r="G40" s="341">
        <f>G27+G29+G34</f>
        <v>0</v>
      </c>
      <c r="H40" s="341">
        <f>SUM(D40:G40)</f>
        <v>13898488</v>
      </c>
      <c r="I40" s="342"/>
      <c r="J40" s="339" t="str">
        <f>IF(H40=ESF!I63," ","ERROR")</f>
        <v xml:space="preserve"> </v>
      </c>
    </row>
    <row r="41" spans="1:11" ht="6" customHeight="1">
      <c r="A41" s="343"/>
      <c r="B41" s="343"/>
      <c r="C41" s="343"/>
      <c r="D41" s="343"/>
      <c r="E41" s="343"/>
      <c r="F41" s="343"/>
      <c r="G41" s="343"/>
      <c r="H41" s="343"/>
      <c r="I41" s="344"/>
    </row>
    <row r="42" spans="1:11" ht="6" customHeight="1">
      <c r="D42" s="345"/>
      <c r="E42" s="345"/>
      <c r="I42" s="171"/>
    </row>
    <row r="43" spans="1:11" ht="15" customHeight="1">
      <c r="A43" s="151"/>
      <c r="B43" s="472" t="s">
        <v>78</v>
      </c>
      <c r="C43" s="472"/>
      <c r="D43" s="472"/>
      <c r="E43" s="472"/>
      <c r="F43" s="472"/>
      <c r="G43" s="472"/>
      <c r="H43" s="472"/>
      <c r="I43" s="472"/>
    </row>
    <row r="44" spans="1:11" ht="9.75" customHeight="1">
      <c r="A44" s="151"/>
      <c r="B44" s="169"/>
      <c r="C44" s="193"/>
      <c r="D44" s="194"/>
      <c r="E44" s="194"/>
      <c r="F44" s="151"/>
      <c r="G44" s="195"/>
      <c r="H44" s="193"/>
      <c r="I44" s="194"/>
    </row>
    <row r="45" spans="1:11" ht="50.1" customHeight="1">
      <c r="A45" s="151"/>
      <c r="B45" s="169"/>
      <c r="C45" s="473"/>
      <c r="D45" s="473"/>
      <c r="E45" s="194"/>
      <c r="F45" s="151"/>
      <c r="G45" s="474"/>
      <c r="H45" s="474"/>
      <c r="I45" s="194"/>
    </row>
    <row r="46" spans="1:11" ht="14.1" customHeight="1">
      <c r="A46" s="151"/>
      <c r="B46" s="201"/>
      <c r="C46" s="475" t="str">
        <f>EA!C62</f>
        <v>L.E.F. Minerva Reyes Bello</v>
      </c>
      <c r="D46" s="475"/>
      <c r="E46" s="194"/>
      <c r="F46" s="194"/>
      <c r="G46" s="475" t="str">
        <f>EA!G62</f>
        <v>C.P. Verónica Aragón Lima</v>
      </c>
      <c r="H46" s="475"/>
      <c r="I46" s="170"/>
    </row>
    <row r="47" spans="1:11" ht="14.1" customHeight="1">
      <c r="A47" s="151"/>
      <c r="B47" s="203"/>
      <c r="C47" s="470" t="str">
        <f>EA!C63</f>
        <v>Dirección General</v>
      </c>
      <c r="D47" s="470"/>
      <c r="E47" s="204"/>
      <c r="F47" s="204"/>
      <c r="G47" s="470" t="str">
        <f>EA!G63</f>
        <v>Encargada de la Jefatura de Administración y Finanzas</v>
      </c>
      <c r="H47" s="470"/>
      <c r="I47" s="170"/>
    </row>
  </sheetData>
  <sheetProtection formatCells="0" selectLockedCells="1"/>
  <mergeCells count="38">
    <mergeCell ref="B38:C38"/>
    <mergeCell ref="B25:C25"/>
    <mergeCell ref="B27:C27"/>
    <mergeCell ref="B37:C37"/>
    <mergeCell ref="B23:C23"/>
    <mergeCell ref="B29:C29"/>
    <mergeCell ref="B30:C30"/>
    <mergeCell ref="B35:C35"/>
    <mergeCell ref="B36:C36"/>
    <mergeCell ref="G47:H47"/>
    <mergeCell ref="B40:C40"/>
    <mergeCell ref="B43:I43"/>
    <mergeCell ref="C45:D45"/>
    <mergeCell ref="G45:H45"/>
    <mergeCell ref="C46:D46"/>
    <mergeCell ref="G46:H46"/>
    <mergeCell ref="C47:D47"/>
    <mergeCell ref="B22:C22"/>
    <mergeCell ref="B31:C31"/>
    <mergeCell ref="B32:C32"/>
    <mergeCell ref="B34:C34"/>
    <mergeCell ref="C5:G5"/>
    <mergeCell ref="B16:C16"/>
    <mergeCell ref="B17:C17"/>
    <mergeCell ref="B18:C18"/>
    <mergeCell ref="B19:C19"/>
    <mergeCell ref="B21:C21"/>
    <mergeCell ref="C6:G6"/>
    <mergeCell ref="C7:I7"/>
    <mergeCell ref="C8:G8"/>
    <mergeCell ref="B11:C11"/>
    <mergeCell ref="B14:C14"/>
    <mergeCell ref="B24:C24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showWhiteSpace="0" topLeftCell="B25" zoomScale="80" zoomScaleNormal="80" workbookViewId="0">
      <selection activeCell="O39" sqref="O39"/>
    </sheetView>
  </sheetViews>
  <sheetFormatPr baseColWidth="10" defaultRowHeight="12"/>
  <cols>
    <col min="1" max="1" width="1.28515625" style="208" customWidth="1"/>
    <col min="2" max="3" width="3.7109375" style="208" customWidth="1"/>
    <col min="4" max="4" width="23.85546875" style="208" customWidth="1"/>
    <col min="5" max="5" width="21.42578125" style="208" customWidth="1"/>
    <col min="6" max="6" width="17.28515625" style="208" customWidth="1"/>
    <col min="7" max="8" width="18.7109375" style="152" customWidth="1"/>
    <col min="9" max="9" width="7.7109375" style="208" customWidth="1"/>
    <col min="10" max="11" width="3.7109375" style="106" customWidth="1"/>
    <col min="12" max="16" width="18.7109375" style="106" customWidth="1"/>
    <col min="17" max="17" width="1.85546875" style="106" customWidth="1"/>
    <col min="18" max="16384" width="11.42578125" style="106"/>
  </cols>
  <sheetData>
    <row r="1" spans="1:17" ht="15" customHeight="1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151" customFormat="1" ht="16.5" customHeight="1">
      <c r="B2" s="209"/>
      <c r="C2" s="209"/>
      <c r="D2" s="209"/>
      <c r="E2" s="463" t="s">
        <v>562</v>
      </c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209"/>
      <c r="Q2" s="209"/>
    </row>
    <row r="3" spans="1:17" ht="15" customHeight="1">
      <c r="B3" s="209"/>
      <c r="C3" s="209"/>
      <c r="D3" s="209"/>
      <c r="E3" s="463" t="s">
        <v>174</v>
      </c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09"/>
      <c r="Q3" s="209"/>
    </row>
    <row r="4" spans="1:17" ht="15" customHeight="1">
      <c r="B4" s="209"/>
      <c r="C4" s="209"/>
      <c r="D4" s="209"/>
      <c r="E4" s="463" t="s">
        <v>566</v>
      </c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209"/>
      <c r="Q4" s="209"/>
    </row>
    <row r="5" spans="1:17" ht="16.5" customHeight="1">
      <c r="B5" s="209"/>
      <c r="C5" s="209"/>
      <c r="D5" s="209"/>
      <c r="E5" s="463" t="s">
        <v>1</v>
      </c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209"/>
      <c r="Q5" s="209"/>
    </row>
    <row r="6" spans="1:17" ht="3" customHeight="1">
      <c r="C6" s="213"/>
      <c r="D6" s="347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09"/>
      <c r="P6" s="151"/>
      <c r="Q6" s="151"/>
    </row>
    <row r="7" spans="1:17" ht="19.5" customHeight="1">
      <c r="A7" s="156"/>
      <c r="B7" s="476" t="s">
        <v>4</v>
      </c>
      <c r="C7" s="476"/>
      <c r="D7" s="476"/>
      <c r="E7" s="503" t="s">
        <v>416</v>
      </c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115"/>
      <c r="Q7" s="151"/>
    </row>
    <row r="8" spans="1:17" s="151" customFormat="1" ht="5.0999999999999996" customHeight="1">
      <c r="A8" s="208"/>
      <c r="B8" s="213"/>
      <c r="C8" s="213"/>
      <c r="D8" s="347"/>
      <c r="E8" s="213"/>
      <c r="F8" s="213"/>
      <c r="G8" s="348"/>
      <c r="H8" s="348"/>
      <c r="I8" s="347"/>
    </row>
    <row r="9" spans="1:17" s="151" customFormat="1" ht="3" customHeight="1">
      <c r="A9" s="208"/>
      <c r="B9" s="208"/>
      <c r="C9" s="349"/>
      <c r="D9" s="347"/>
      <c r="E9" s="349"/>
      <c r="F9" s="349"/>
      <c r="G9" s="350"/>
      <c r="H9" s="350"/>
      <c r="I9" s="347"/>
    </row>
    <row r="10" spans="1:17" s="151" customFormat="1" ht="31.5" customHeight="1">
      <c r="A10" s="351"/>
      <c r="B10" s="536" t="s">
        <v>76</v>
      </c>
      <c r="C10" s="536"/>
      <c r="D10" s="536"/>
      <c r="E10" s="536"/>
      <c r="F10" s="220"/>
      <c r="G10" s="219">
        <v>2015</v>
      </c>
      <c r="H10" s="219">
        <v>2014</v>
      </c>
      <c r="I10" s="352"/>
      <c r="J10" s="536" t="s">
        <v>76</v>
      </c>
      <c r="K10" s="536"/>
      <c r="L10" s="536"/>
      <c r="M10" s="536"/>
      <c r="N10" s="220"/>
      <c r="O10" s="219">
        <v>2015</v>
      </c>
      <c r="P10" s="219">
        <v>2014</v>
      </c>
      <c r="Q10" s="353"/>
    </row>
    <row r="11" spans="1:17" s="151" customFormat="1" ht="3" customHeight="1">
      <c r="A11" s="222"/>
      <c r="B11" s="208"/>
      <c r="C11" s="208"/>
      <c r="D11" s="223"/>
      <c r="E11" s="223"/>
      <c r="F11" s="223"/>
      <c r="G11" s="354"/>
      <c r="H11" s="354"/>
      <c r="I11" s="208"/>
      <c r="Q11" s="166"/>
    </row>
    <row r="12" spans="1:17" s="151" customFormat="1">
      <c r="A12" s="167"/>
      <c r="B12" s="152"/>
      <c r="C12" s="225"/>
      <c r="D12" s="225"/>
      <c r="E12" s="225"/>
      <c r="F12" s="225"/>
      <c r="G12" s="354"/>
      <c r="H12" s="354"/>
      <c r="I12" s="152"/>
      <c r="Q12" s="166"/>
    </row>
    <row r="13" spans="1:17" ht="17.25" customHeight="1">
      <c r="A13" s="167"/>
      <c r="B13" s="537" t="s">
        <v>175</v>
      </c>
      <c r="C13" s="537"/>
      <c r="D13" s="537"/>
      <c r="E13" s="537"/>
      <c r="F13" s="537"/>
      <c r="G13" s="354"/>
      <c r="H13" s="354"/>
      <c r="I13" s="152"/>
      <c r="J13" s="537" t="s">
        <v>176</v>
      </c>
      <c r="K13" s="537"/>
      <c r="L13" s="537"/>
      <c r="M13" s="537"/>
      <c r="N13" s="537"/>
      <c r="O13" s="355"/>
      <c r="P13" s="355"/>
      <c r="Q13" s="166"/>
    </row>
    <row r="14" spans="1:17" ht="17.25" customHeight="1">
      <c r="A14" s="167"/>
      <c r="B14" s="152"/>
      <c r="C14" s="225"/>
      <c r="D14" s="152"/>
      <c r="E14" s="225"/>
      <c r="F14" s="225"/>
      <c r="G14" s="354"/>
      <c r="H14" s="354"/>
      <c r="I14" s="152"/>
      <c r="J14" s="152"/>
      <c r="K14" s="225"/>
      <c r="L14" s="225"/>
      <c r="M14" s="225"/>
      <c r="N14" s="225"/>
      <c r="O14" s="355"/>
      <c r="P14" s="355"/>
      <c r="Q14" s="166"/>
    </row>
    <row r="15" spans="1:17" ht="17.25" customHeight="1">
      <c r="A15" s="167"/>
      <c r="B15" s="152"/>
      <c r="C15" s="537" t="s">
        <v>67</v>
      </c>
      <c r="D15" s="537"/>
      <c r="E15" s="537"/>
      <c r="F15" s="537"/>
      <c r="G15" s="356">
        <f>SUM(G16:G26)</f>
        <v>29100817</v>
      </c>
      <c r="H15" s="356">
        <f>SUM(H16:H26)</f>
        <v>25150971</v>
      </c>
      <c r="I15" s="152"/>
      <c r="J15" s="152"/>
      <c r="K15" s="537" t="s">
        <v>67</v>
      </c>
      <c r="L15" s="537"/>
      <c r="M15" s="537"/>
      <c r="N15" s="537"/>
      <c r="O15" s="356">
        <f>SUM(O16:O18)</f>
        <v>32280</v>
      </c>
      <c r="P15" s="356">
        <f>SUM(P16:P18)</f>
        <v>427860</v>
      </c>
      <c r="Q15" s="166"/>
    </row>
    <row r="16" spans="1:17" ht="15" customHeight="1">
      <c r="A16" s="167"/>
      <c r="B16" s="152"/>
      <c r="C16" s="225"/>
      <c r="D16" s="538" t="s">
        <v>85</v>
      </c>
      <c r="E16" s="538"/>
      <c r="F16" s="538"/>
      <c r="G16" s="357">
        <v>0</v>
      </c>
      <c r="H16" s="357">
        <v>0</v>
      </c>
      <c r="I16" s="152"/>
      <c r="J16" s="152"/>
      <c r="K16" s="151"/>
      <c r="L16" s="539" t="s">
        <v>33</v>
      </c>
      <c r="M16" s="539"/>
      <c r="N16" s="539"/>
      <c r="O16" s="357">
        <v>0</v>
      </c>
      <c r="P16" s="357">
        <v>0</v>
      </c>
      <c r="Q16" s="166"/>
    </row>
    <row r="17" spans="1:17" ht="15" customHeight="1">
      <c r="A17" s="167"/>
      <c r="B17" s="152"/>
      <c r="C17" s="225"/>
      <c r="D17" s="538" t="s">
        <v>200</v>
      </c>
      <c r="E17" s="538"/>
      <c r="F17" s="538"/>
      <c r="G17" s="357">
        <v>0</v>
      </c>
      <c r="H17" s="357"/>
      <c r="I17" s="152"/>
      <c r="J17" s="152"/>
      <c r="K17" s="151"/>
      <c r="L17" s="539" t="s">
        <v>35</v>
      </c>
      <c r="M17" s="539"/>
      <c r="N17" s="539"/>
      <c r="O17" s="357">
        <v>0</v>
      </c>
      <c r="P17" s="357">
        <v>427860</v>
      </c>
      <c r="Q17" s="166"/>
    </row>
    <row r="18" spans="1:17" ht="15" customHeight="1">
      <c r="A18" s="167"/>
      <c r="B18" s="152"/>
      <c r="C18" s="358"/>
      <c r="D18" s="538" t="s">
        <v>177</v>
      </c>
      <c r="E18" s="538"/>
      <c r="F18" s="538"/>
      <c r="G18" s="357">
        <v>0</v>
      </c>
      <c r="H18" s="357">
        <v>0</v>
      </c>
      <c r="I18" s="152"/>
      <c r="J18" s="152"/>
      <c r="K18" s="354"/>
      <c r="L18" s="539" t="s">
        <v>204</v>
      </c>
      <c r="M18" s="539"/>
      <c r="N18" s="539"/>
      <c r="O18" s="357">
        <v>32280</v>
      </c>
      <c r="P18" s="357">
        <v>0</v>
      </c>
      <c r="Q18" s="166"/>
    </row>
    <row r="19" spans="1:17" ht="15" customHeight="1">
      <c r="A19" s="167"/>
      <c r="B19" s="152"/>
      <c r="C19" s="358"/>
      <c r="D19" s="538" t="s">
        <v>91</v>
      </c>
      <c r="E19" s="538"/>
      <c r="F19" s="538"/>
      <c r="G19" s="357">
        <f>EA!D17</f>
        <v>511080</v>
      </c>
      <c r="H19" s="357">
        <f>EA!E17</f>
        <v>590145</v>
      </c>
      <c r="I19" s="152"/>
      <c r="J19" s="152"/>
      <c r="K19" s="354"/>
      <c r="Q19" s="166"/>
    </row>
    <row r="20" spans="1:17" ht="15" customHeight="1">
      <c r="A20" s="167"/>
      <c r="B20" s="152"/>
      <c r="C20" s="358"/>
      <c r="D20" s="538" t="s">
        <v>92</v>
      </c>
      <c r="E20" s="538"/>
      <c r="F20" s="538"/>
      <c r="G20" s="357">
        <v>0</v>
      </c>
      <c r="H20" s="357">
        <v>0</v>
      </c>
      <c r="I20" s="152"/>
      <c r="J20" s="152"/>
      <c r="K20" s="359" t="s">
        <v>68</v>
      </c>
      <c r="L20" s="359"/>
      <c r="M20" s="359"/>
      <c r="N20" s="359"/>
      <c r="O20" s="356">
        <f>SUM(O21:O23)</f>
        <v>185878</v>
      </c>
      <c r="P20" s="356">
        <f>SUM(P21:P23)</f>
        <v>492606</v>
      </c>
      <c r="Q20" s="166"/>
    </row>
    <row r="21" spans="1:17" ht="15" customHeight="1">
      <c r="A21" s="167"/>
      <c r="B21" s="152"/>
      <c r="C21" s="358"/>
      <c r="D21" s="538" t="s">
        <v>93</v>
      </c>
      <c r="E21" s="538"/>
      <c r="F21" s="538"/>
      <c r="G21" s="357">
        <v>0</v>
      </c>
      <c r="H21" s="357">
        <v>0</v>
      </c>
      <c r="I21" s="152"/>
      <c r="J21" s="152"/>
      <c r="K21" s="354"/>
      <c r="L21" s="358" t="s">
        <v>33</v>
      </c>
      <c r="M21" s="358"/>
      <c r="N21" s="358"/>
      <c r="O21" s="357">
        <v>0</v>
      </c>
      <c r="P21" s="357">
        <v>0</v>
      </c>
      <c r="Q21" s="166"/>
    </row>
    <row r="22" spans="1:17" ht="15" customHeight="1">
      <c r="A22" s="167"/>
      <c r="B22" s="152"/>
      <c r="C22" s="358"/>
      <c r="D22" s="538" t="s">
        <v>95</v>
      </c>
      <c r="E22" s="538"/>
      <c r="F22" s="538"/>
      <c r="G22" s="357">
        <v>0</v>
      </c>
      <c r="H22" s="357">
        <v>0</v>
      </c>
      <c r="I22" s="152"/>
      <c r="J22" s="152"/>
      <c r="K22" s="354"/>
      <c r="L22" s="539" t="s">
        <v>35</v>
      </c>
      <c r="M22" s="539"/>
      <c r="N22" s="539"/>
      <c r="O22" s="357">
        <v>0</v>
      </c>
      <c r="P22" s="357">
        <v>0</v>
      </c>
      <c r="Q22" s="166"/>
    </row>
    <row r="23" spans="1:17" ht="28.5" customHeight="1">
      <c r="A23" s="167"/>
      <c r="B23" s="152"/>
      <c r="C23" s="358"/>
      <c r="D23" s="538" t="s">
        <v>97</v>
      </c>
      <c r="E23" s="538"/>
      <c r="F23" s="538"/>
      <c r="G23" s="357">
        <v>0</v>
      </c>
      <c r="H23" s="357">
        <v>0</v>
      </c>
      <c r="I23" s="152"/>
      <c r="J23" s="152"/>
      <c r="K23" s="151"/>
      <c r="L23" s="539" t="s">
        <v>205</v>
      </c>
      <c r="M23" s="539"/>
      <c r="N23" s="539"/>
      <c r="O23" s="357">
        <v>185878</v>
      </c>
      <c r="P23" s="357">
        <v>492606</v>
      </c>
      <c r="Q23" s="166"/>
    </row>
    <row r="24" spans="1:17" ht="15" customHeight="1">
      <c r="A24" s="167"/>
      <c r="B24" s="152"/>
      <c r="C24" s="358"/>
      <c r="D24" s="538" t="s">
        <v>102</v>
      </c>
      <c r="E24" s="538"/>
      <c r="F24" s="538"/>
      <c r="G24" s="357">
        <f>EA!D24</f>
        <v>25987952</v>
      </c>
      <c r="H24" s="357">
        <f>EA!E24</f>
        <v>22059649</v>
      </c>
      <c r="I24" s="152"/>
      <c r="J24" s="152"/>
      <c r="K24" s="537" t="s">
        <v>178</v>
      </c>
      <c r="L24" s="537"/>
      <c r="M24" s="537"/>
      <c r="N24" s="537"/>
      <c r="O24" s="356">
        <f>O15-O20</f>
        <v>-153598</v>
      </c>
      <c r="P24" s="356">
        <f>P15-P20</f>
        <v>-64746</v>
      </c>
      <c r="Q24" s="166"/>
    </row>
    <row r="25" spans="1:17" ht="15" customHeight="1">
      <c r="A25" s="167"/>
      <c r="B25" s="152"/>
      <c r="C25" s="358"/>
      <c r="D25" s="538" t="s">
        <v>201</v>
      </c>
      <c r="E25" s="538"/>
      <c r="F25" s="538"/>
      <c r="G25" s="357">
        <f>EA!D25</f>
        <v>2601785</v>
      </c>
      <c r="H25" s="357">
        <f>EA!E25</f>
        <v>2501177</v>
      </c>
      <c r="I25" s="152"/>
      <c r="J25" s="152"/>
      <c r="Q25" s="166"/>
    </row>
    <row r="26" spans="1:17" ht="15" customHeight="1">
      <c r="A26" s="167"/>
      <c r="B26" s="152"/>
      <c r="C26" s="358"/>
      <c r="D26" s="538" t="s">
        <v>202</v>
      </c>
      <c r="E26" s="538"/>
      <c r="F26" s="263"/>
      <c r="G26" s="357">
        <v>0</v>
      </c>
      <c r="H26" s="357">
        <v>0</v>
      </c>
      <c r="I26" s="152"/>
      <c r="J26" s="151"/>
      <c r="Q26" s="166"/>
    </row>
    <row r="27" spans="1:17" ht="15" customHeight="1">
      <c r="A27" s="167"/>
      <c r="B27" s="152"/>
      <c r="C27" s="225"/>
      <c r="D27" s="152"/>
      <c r="E27" s="225"/>
      <c r="F27" s="225"/>
      <c r="G27" s="354"/>
      <c r="H27" s="354"/>
      <c r="I27" s="152"/>
      <c r="J27" s="537" t="s">
        <v>179</v>
      </c>
      <c r="K27" s="537"/>
      <c r="L27" s="537"/>
      <c r="M27" s="537"/>
      <c r="N27" s="537"/>
      <c r="O27" s="151"/>
      <c r="P27" s="151"/>
      <c r="Q27" s="166"/>
    </row>
    <row r="28" spans="1:17" ht="15" customHeight="1">
      <c r="A28" s="167"/>
      <c r="B28" s="152"/>
      <c r="C28" s="537" t="s">
        <v>68</v>
      </c>
      <c r="D28" s="537"/>
      <c r="E28" s="537"/>
      <c r="F28" s="537"/>
      <c r="G28" s="356">
        <f>SUM(G29:G47)</f>
        <v>28851594</v>
      </c>
      <c r="H28" s="356">
        <f>SUM(H29:H47)</f>
        <v>25095577</v>
      </c>
      <c r="I28" s="152"/>
      <c r="J28" s="152"/>
      <c r="K28" s="225"/>
      <c r="L28" s="152"/>
      <c r="M28" s="263"/>
      <c r="N28" s="263"/>
      <c r="O28" s="355"/>
      <c r="P28" s="355"/>
      <c r="Q28" s="166"/>
    </row>
    <row r="29" spans="1:17" ht="15" customHeight="1">
      <c r="A29" s="167"/>
      <c r="B29" s="152"/>
      <c r="C29" s="359"/>
      <c r="D29" s="538" t="s">
        <v>180</v>
      </c>
      <c r="E29" s="538"/>
      <c r="F29" s="538"/>
      <c r="G29" s="357">
        <f>EA!I14</f>
        <v>11822695</v>
      </c>
      <c r="H29" s="357">
        <f>EA!J14</f>
        <v>11235931</v>
      </c>
      <c r="I29" s="152"/>
      <c r="J29" s="152"/>
      <c r="K29" s="359" t="s">
        <v>67</v>
      </c>
      <c r="L29" s="359"/>
      <c r="M29" s="359"/>
      <c r="N29" s="359"/>
      <c r="O29" s="356">
        <f>O30+O33</f>
        <v>45037</v>
      </c>
      <c r="P29" s="356">
        <f>P30+P33</f>
        <v>0</v>
      </c>
      <c r="Q29" s="166"/>
    </row>
    <row r="30" spans="1:17" ht="15" customHeight="1">
      <c r="A30" s="167"/>
      <c r="B30" s="152"/>
      <c r="C30" s="359"/>
      <c r="D30" s="538" t="s">
        <v>88</v>
      </c>
      <c r="E30" s="538"/>
      <c r="F30" s="538"/>
      <c r="G30" s="357">
        <f>EA!I15</f>
        <v>3103226</v>
      </c>
      <c r="H30" s="357">
        <f>EA!J15</f>
        <v>3609557</v>
      </c>
      <c r="I30" s="152"/>
      <c r="J30" s="151"/>
      <c r="K30" s="151"/>
      <c r="L30" s="358" t="s">
        <v>181</v>
      </c>
      <c r="M30" s="358"/>
      <c r="N30" s="358"/>
      <c r="O30" s="357">
        <f>SUM(O31:O32)</f>
        <v>0</v>
      </c>
      <c r="P30" s="357">
        <f>SUM(P31:P32)</f>
        <v>0</v>
      </c>
      <c r="Q30" s="166"/>
    </row>
    <row r="31" spans="1:17" ht="15" customHeight="1">
      <c r="A31" s="167"/>
      <c r="B31" s="152"/>
      <c r="C31" s="359"/>
      <c r="D31" s="538" t="s">
        <v>90</v>
      </c>
      <c r="E31" s="538"/>
      <c r="F31" s="538"/>
      <c r="G31" s="357">
        <f>EA!I16</f>
        <v>8021323</v>
      </c>
      <c r="H31" s="357">
        <f>EA!J16</f>
        <v>7388077</v>
      </c>
      <c r="I31" s="152"/>
      <c r="J31" s="152"/>
      <c r="K31" s="359"/>
      <c r="L31" s="358" t="s">
        <v>182</v>
      </c>
      <c r="M31" s="358"/>
      <c r="N31" s="358"/>
      <c r="O31" s="357">
        <v>0</v>
      </c>
      <c r="P31" s="357">
        <v>0</v>
      </c>
      <c r="Q31" s="166"/>
    </row>
    <row r="32" spans="1:17" ht="15" customHeight="1">
      <c r="A32" s="167"/>
      <c r="B32" s="152"/>
      <c r="C32" s="225"/>
      <c r="D32" s="152"/>
      <c r="E32" s="225"/>
      <c r="F32" s="225"/>
      <c r="G32" s="354"/>
      <c r="H32" s="354"/>
      <c r="I32" s="152"/>
      <c r="J32" s="152"/>
      <c r="K32" s="359"/>
      <c r="L32" s="358" t="s">
        <v>184</v>
      </c>
      <c r="M32" s="358"/>
      <c r="N32" s="358"/>
      <c r="O32" s="357">
        <v>0</v>
      </c>
      <c r="P32" s="357">
        <v>0</v>
      </c>
      <c r="Q32" s="166"/>
    </row>
    <row r="33" spans="1:17" ht="15" customHeight="1">
      <c r="A33" s="167"/>
      <c r="B33" s="152"/>
      <c r="C33" s="359"/>
      <c r="D33" s="538" t="s">
        <v>94</v>
      </c>
      <c r="E33" s="538"/>
      <c r="F33" s="538"/>
      <c r="G33" s="357">
        <v>0</v>
      </c>
      <c r="H33" s="357">
        <v>0</v>
      </c>
      <c r="I33" s="152"/>
      <c r="J33" s="152"/>
      <c r="K33" s="359"/>
      <c r="L33" s="539" t="s">
        <v>407</v>
      </c>
      <c r="M33" s="539"/>
      <c r="N33" s="539"/>
      <c r="O33" s="357">
        <v>45037</v>
      </c>
      <c r="P33" s="357">
        <v>0</v>
      </c>
      <c r="Q33" s="166"/>
    </row>
    <row r="34" spans="1:17" ht="15" customHeight="1">
      <c r="A34" s="167"/>
      <c r="B34" s="152"/>
      <c r="C34" s="359"/>
      <c r="D34" s="538" t="s">
        <v>183</v>
      </c>
      <c r="E34" s="538"/>
      <c r="F34" s="538"/>
      <c r="G34" s="357">
        <v>0</v>
      </c>
      <c r="H34" s="357">
        <v>0</v>
      </c>
      <c r="I34" s="152"/>
      <c r="J34" s="152"/>
      <c r="K34" s="354"/>
      <c r="Q34" s="166"/>
    </row>
    <row r="35" spans="1:17" ht="15" customHeight="1">
      <c r="A35" s="167"/>
      <c r="B35" s="152"/>
      <c r="C35" s="359"/>
      <c r="D35" s="538" t="s">
        <v>185</v>
      </c>
      <c r="E35" s="538"/>
      <c r="F35" s="538"/>
      <c r="G35" s="357">
        <v>0</v>
      </c>
      <c r="H35" s="357">
        <v>0</v>
      </c>
      <c r="I35" s="152"/>
      <c r="J35" s="152"/>
      <c r="K35" s="359" t="s">
        <v>68</v>
      </c>
      <c r="L35" s="359"/>
      <c r="M35" s="359"/>
      <c r="N35" s="359"/>
      <c r="O35" s="356">
        <f>O36+O39</f>
        <v>588024</v>
      </c>
      <c r="P35" s="356">
        <f>P36+P39</f>
        <v>0</v>
      </c>
      <c r="Q35" s="166"/>
    </row>
    <row r="36" spans="1:17" ht="15" customHeight="1">
      <c r="A36" s="167"/>
      <c r="B36" s="152"/>
      <c r="C36" s="359"/>
      <c r="D36" s="538" t="s">
        <v>99</v>
      </c>
      <c r="E36" s="538"/>
      <c r="F36" s="538"/>
      <c r="G36" s="357">
        <f>EA!I22</f>
        <v>5904350</v>
      </c>
      <c r="H36" s="357">
        <f>EA!J22</f>
        <v>2862012</v>
      </c>
      <c r="I36" s="152"/>
      <c r="J36" s="152"/>
      <c r="K36" s="151"/>
      <c r="L36" s="358" t="s">
        <v>186</v>
      </c>
      <c r="M36" s="358"/>
      <c r="N36" s="358"/>
      <c r="O36" s="357">
        <f>SUM(O37:O38)</f>
        <v>0</v>
      </c>
      <c r="P36" s="357">
        <f>SUM(P37:P38)</f>
        <v>0</v>
      </c>
      <c r="Q36" s="166"/>
    </row>
    <row r="37" spans="1:17" ht="15" customHeight="1">
      <c r="A37" s="167"/>
      <c r="B37" s="152"/>
      <c r="C37" s="359"/>
      <c r="D37" s="538" t="s">
        <v>101</v>
      </c>
      <c r="E37" s="538"/>
      <c r="F37" s="538"/>
      <c r="G37" s="357">
        <v>0</v>
      </c>
      <c r="H37" s="357">
        <v>0</v>
      </c>
      <c r="I37" s="152"/>
      <c r="J37" s="152"/>
      <c r="K37" s="359"/>
      <c r="L37" s="358" t="s">
        <v>182</v>
      </c>
      <c r="M37" s="358"/>
      <c r="N37" s="358"/>
      <c r="O37" s="357">
        <v>0</v>
      </c>
      <c r="P37" s="357">
        <v>0</v>
      </c>
      <c r="Q37" s="166"/>
    </row>
    <row r="38" spans="1:17" ht="15" customHeight="1">
      <c r="A38" s="167"/>
      <c r="B38" s="152"/>
      <c r="C38" s="359"/>
      <c r="D38" s="538" t="s">
        <v>103</v>
      </c>
      <c r="E38" s="538"/>
      <c r="F38" s="538"/>
      <c r="G38" s="357">
        <v>0</v>
      </c>
      <c r="H38" s="357">
        <v>0</v>
      </c>
      <c r="I38" s="152"/>
      <c r="J38" s="151"/>
      <c r="K38" s="359"/>
      <c r="L38" s="358" t="s">
        <v>184</v>
      </c>
      <c r="M38" s="358"/>
      <c r="N38" s="358"/>
      <c r="O38" s="357">
        <v>0</v>
      </c>
      <c r="P38" s="357">
        <v>0</v>
      </c>
      <c r="Q38" s="166"/>
    </row>
    <row r="39" spans="1:17" ht="15" customHeight="1">
      <c r="A39" s="167"/>
      <c r="B39" s="152"/>
      <c r="C39" s="359"/>
      <c r="D39" s="538" t="s">
        <v>104</v>
      </c>
      <c r="E39" s="538"/>
      <c r="F39" s="538"/>
      <c r="G39" s="357">
        <v>0</v>
      </c>
      <c r="H39" s="357">
        <v>0</v>
      </c>
      <c r="I39" s="152"/>
      <c r="J39" s="152"/>
      <c r="K39" s="359"/>
      <c r="L39" s="539" t="s">
        <v>408</v>
      </c>
      <c r="M39" s="539"/>
      <c r="N39" s="539"/>
      <c r="O39" s="357">
        <v>588024</v>
      </c>
      <c r="P39" s="357">
        <v>0</v>
      </c>
      <c r="Q39" s="166"/>
    </row>
    <row r="40" spans="1:17" ht="15" customHeight="1">
      <c r="A40" s="167"/>
      <c r="B40" s="152"/>
      <c r="C40" s="359"/>
      <c r="D40" s="538" t="s">
        <v>105</v>
      </c>
      <c r="E40" s="538"/>
      <c r="F40" s="538"/>
      <c r="G40" s="357">
        <v>0</v>
      </c>
      <c r="H40" s="357">
        <v>0</v>
      </c>
      <c r="I40" s="152"/>
      <c r="J40" s="152"/>
      <c r="K40" s="354"/>
      <c r="Q40" s="166"/>
    </row>
    <row r="41" spans="1:17" ht="15" customHeight="1">
      <c r="A41" s="167"/>
      <c r="B41" s="152"/>
      <c r="C41" s="359"/>
      <c r="D41" s="538" t="s">
        <v>107</v>
      </c>
      <c r="E41" s="538"/>
      <c r="F41" s="538"/>
      <c r="G41" s="357">
        <v>0</v>
      </c>
      <c r="H41" s="357">
        <v>0</v>
      </c>
      <c r="I41" s="152"/>
      <c r="J41" s="152"/>
      <c r="K41" s="537" t="s">
        <v>188</v>
      </c>
      <c r="L41" s="537"/>
      <c r="M41" s="537"/>
      <c r="N41" s="537"/>
      <c r="O41" s="356">
        <f>O29-O35</f>
        <v>-542987</v>
      </c>
      <c r="P41" s="356">
        <f>P29-P35</f>
        <v>0</v>
      </c>
      <c r="Q41" s="166"/>
    </row>
    <row r="42" spans="1:17" ht="15" customHeight="1">
      <c r="A42" s="167"/>
      <c r="B42" s="152"/>
      <c r="C42" s="225"/>
      <c r="D42" s="152"/>
      <c r="E42" s="225"/>
      <c r="F42" s="225"/>
      <c r="G42" s="354"/>
      <c r="H42" s="354"/>
      <c r="I42" s="152"/>
      <c r="J42" s="152"/>
      <c r="Q42" s="166"/>
    </row>
    <row r="43" spans="1:17" ht="15" customHeight="1">
      <c r="A43" s="167"/>
      <c r="B43" s="152"/>
      <c r="C43" s="359"/>
      <c r="D43" s="538" t="s">
        <v>187</v>
      </c>
      <c r="E43" s="538"/>
      <c r="F43" s="538"/>
      <c r="G43" s="357">
        <v>0</v>
      </c>
      <c r="H43" s="357">
        <v>0</v>
      </c>
      <c r="I43" s="152"/>
      <c r="J43" s="152"/>
      <c r="Q43" s="166"/>
    </row>
    <row r="44" spans="1:17" ht="15" customHeight="1">
      <c r="A44" s="167"/>
      <c r="B44" s="152"/>
      <c r="C44" s="359"/>
      <c r="D44" s="538" t="s">
        <v>140</v>
      </c>
      <c r="E44" s="538"/>
      <c r="F44" s="538"/>
      <c r="G44" s="357">
        <v>0</v>
      </c>
      <c r="H44" s="357">
        <v>0</v>
      </c>
      <c r="I44" s="152"/>
      <c r="J44" s="540" t="s">
        <v>190</v>
      </c>
      <c r="K44" s="540"/>
      <c r="L44" s="540"/>
      <c r="M44" s="540"/>
      <c r="N44" s="540"/>
      <c r="O44" s="360">
        <f>G49+O24+O41</f>
        <v>-447362</v>
      </c>
      <c r="P44" s="360">
        <f>H49+P24+P41</f>
        <v>-9352</v>
      </c>
      <c r="Q44" s="166"/>
    </row>
    <row r="45" spans="1:17" ht="15" customHeight="1">
      <c r="A45" s="167"/>
      <c r="B45" s="152"/>
      <c r="C45" s="359"/>
      <c r="D45" s="538" t="s">
        <v>114</v>
      </c>
      <c r="E45" s="538"/>
      <c r="F45" s="538"/>
      <c r="G45" s="357">
        <v>0</v>
      </c>
      <c r="H45" s="357">
        <v>0</v>
      </c>
      <c r="I45" s="152"/>
      <c r="Q45" s="166"/>
    </row>
    <row r="46" spans="1:17" ht="15" customHeight="1">
      <c r="A46" s="167"/>
      <c r="B46" s="152"/>
      <c r="C46" s="354"/>
      <c r="D46" s="354"/>
      <c r="E46" s="354"/>
      <c r="F46" s="354"/>
      <c r="G46" s="354"/>
      <c r="H46" s="354"/>
      <c r="I46" s="152"/>
      <c r="Q46" s="166"/>
    </row>
    <row r="47" spans="1:17" ht="15" customHeight="1">
      <c r="A47" s="167"/>
      <c r="B47" s="152"/>
      <c r="C47" s="359"/>
      <c r="D47" s="538" t="s">
        <v>203</v>
      </c>
      <c r="E47" s="538"/>
      <c r="F47" s="538"/>
      <c r="G47" s="357">
        <v>0</v>
      </c>
      <c r="H47" s="357">
        <v>0</v>
      </c>
      <c r="I47" s="152"/>
      <c r="Q47" s="166"/>
    </row>
    <row r="48" spans="1:17">
      <c r="A48" s="167"/>
      <c r="B48" s="152"/>
      <c r="C48" s="225"/>
      <c r="D48" s="152"/>
      <c r="E48" s="225"/>
      <c r="F48" s="225"/>
      <c r="G48" s="354"/>
      <c r="H48" s="354"/>
      <c r="I48" s="152"/>
      <c r="J48" s="540" t="s">
        <v>195</v>
      </c>
      <c r="K48" s="540"/>
      <c r="L48" s="540"/>
      <c r="M48" s="540"/>
      <c r="N48" s="540"/>
      <c r="O48" s="360">
        <f>+P49</f>
        <v>711349</v>
      </c>
      <c r="P48" s="360">
        <v>720701</v>
      </c>
      <c r="Q48" s="166"/>
    </row>
    <row r="49" spans="1:19" s="364" customFormat="1">
      <c r="A49" s="361"/>
      <c r="B49" s="362"/>
      <c r="C49" s="537" t="s">
        <v>189</v>
      </c>
      <c r="D49" s="537"/>
      <c r="E49" s="537"/>
      <c r="F49" s="537"/>
      <c r="G49" s="360">
        <f>G15-G28</f>
        <v>249223</v>
      </c>
      <c r="H49" s="360">
        <f>H15-H28</f>
        <v>55394</v>
      </c>
      <c r="I49" s="362"/>
      <c r="J49" s="540" t="s">
        <v>196</v>
      </c>
      <c r="K49" s="540"/>
      <c r="L49" s="540"/>
      <c r="M49" s="540"/>
      <c r="N49" s="540"/>
      <c r="O49" s="360">
        <f>+O48+O44</f>
        <v>263987</v>
      </c>
      <c r="P49" s="360">
        <f>+P44+P48</f>
        <v>711349</v>
      </c>
      <c r="Q49" s="363"/>
      <c r="S49" s="460"/>
    </row>
    <row r="50" spans="1:19" s="364" customFormat="1">
      <c r="A50" s="361"/>
      <c r="B50" s="362"/>
      <c r="C50" s="359"/>
      <c r="D50" s="359"/>
      <c r="E50" s="359"/>
      <c r="F50" s="359"/>
      <c r="G50" s="360"/>
      <c r="H50" s="360"/>
      <c r="I50" s="362"/>
      <c r="Q50" s="363"/>
    </row>
    <row r="51" spans="1:19" ht="14.25" customHeight="1">
      <c r="A51" s="189"/>
      <c r="B51" s="190"/>
      <c r="C51" s="365"/>
      <c r="D51" s="365"/>
      <c r="E51" s="365"/>
      <c r="F51" s="365"/>
      <c r="G51" s="366"/>
      <c r="H51" s="366"/>
      <c r="I51" s="190"/>
      <c r="J51" s="196"/>
      <c r="K51" s="196"/>
      <c r="L51" s="196"/>
      <c r="M51" s="196"/>
      <c r="N51" s="196"/>
      <c r="O51" s="196"/>
      <c r="P51" s="196"/>
      <c r="Q51" s="192"/>
    </row>
    <row r="52" spans="1:19" ht="14.25" customHeight="1">
      <c r="A52" s="152"/>
      <c r="I52" s="152"/>
      <c r="J52" s="152"/>
      <c r="K52" s="354"/>
      <c r="L52" s="354"/>
      <c r="M52" s="354"/>
      <c r="N52" s="354"/>
      <c r="O52" s="355"/>
      <c r="P52" s="355"/>
      <c r="Q52" s="151"/>
    </row>
    <row r="53" spans="1:19" ht="6" customHeight="1">
      <c r="A53" s="152"/>
      <c r="I53" s="152"/>
      <c r="J53" s="151"/>
      <c r="K53" s="151"/>
      <c r="L53" s="151"/>
      <c r="M53" s="151"/>
      <c r="N53" s="151"/>
      <c r="O53" s="151"/>
      <c r="P53" s="151"/>
      <c r="Q53" s="151"/>
    </row>
    <row r="54" spans="1:19" ht="15" customHeight="1">
      <c r="A54" s="151"/>
      <c r="B54" s="169" t="s">
        <v>78</v>
      </c>
      <c r="C54" s="169"/>
      <c r="D54" s="169"/>
      <c r="E54" s="169"/>
      <c r="F54" s="169"/>
      <c r="G54" s="169"/>
      <c r="H54" s="169"/>
      <c r="I54" s="169"/>
      <c r="J54" s="169"/>
      <c r="K54" s="151"/>
      <c r="L54" s="151"/>
      <c r="M54" s="151"/>
      <c r="N54" s="151"/>
      <c r="O54" s="339" t="str">
        <f>IF(O48=ESF!E18," ","ERROR SALDO FINAL 2013")</f>
        <v xml:space="preserve"> </v>
      </c>
      <c r="P54" s="151"/>
      <c r="Q54" s="151"/>
    </row>
    <row r="55" spans="1:19" ht="22.5" customHeight="1">
      <c r="A55" s="151"/>
      <c r="B55" s="169"/>
      <c r="C55" s="193"/>
      <c r="D55" s="194"/>
      <c r="E55" s="194"/>
      <c r="F55" s="151"/>
      <c r="G55" s="195"/>
      <c r="H55" s="193"/>
      <c r="I55" s="194"/>
      <c r="J55" s="194"/>
      <c r="K55" s="151"/>
      <c r="L55" s="151"/>
      <c r="M55" s="151"/>
      <c r="N55" s="151"/>
      <c r="O55" s="339" t="str">
        <f>IF(O49=ESF!D18," ","ERROR SALDO FINAL 2014")</f>
        <v xml:space="preserve"> </v>
      </c>
      <c r="P55" s="151"/>
      <c r="Q55" s="151"/>
    </row>
    <row r="56" spans="1:19" ht="29.25" customHeight="1">
      <c r="A56" s="151"/>
      <c r="B56" s="169"/>
      <c r="C56" s="193"/>
      <c r="D56" s="541"/>
      <c r="E56" s="541"/>
      <c r="F56" s="541"/>
      <c r="G56" s="541"/>
      <c r="H56" s="193"/>
      <c r="I56" s="194"/>
      <c r="J56" s="194"/>
      <c r="K56" s="151"/>
      <c r="L56" s="516"/>
      <c r="M56" s="516"/>
      <c r="N56" s="516"/>
      <c r="O56" s="516"/>
      <c r="P56" s="151"/>
      <c r="Q56" s="151"/>
    </row>
    <row r="57" spans="1:19" ht="14.1" customHeight="1">
      <c r="A57" s="151"/>
      <c r="B57" s="201"/>
      <c r="C57" s="151"/>
      <c r="D57" s="475" t="str">
        <f>EA!C62</f>
        <v>L.E.F. Minerva Reyes Bello</v>
      </c>
      <c r="E57" s="475"/>
      <c r="F57" s="475"/>
      <c r="G57" s="475"/>
      <c r="H57" s="151"/>
      <c r="I57" s="170"/>
      <c r="J57" s="151"/>
      <c r="K57" s="208"/>
      <c r="L57" s="475" t="str">
        <f>EA!G62</f>
        <v>C.P. Verónica Aragón Lima</v>
      </c>
      <c r="M57" s="475"/>
      <c r="N57" s="475"/>
      <c r="O57" s="475"/>
      <c r="P57" s="151"/>
      <c r="Q57" s="151"/>
    </row>
    <row r="58" spans="1:19" ht="14.1" customHeight="1">
      <c r="A58" s="151"/>
      <c r="B58" s="203"/>
      <c r="C58" s="151"/>
      <c r="D58" s="470" t="str">
        <f>EA!C63</f>
        <v>Dirección General</v>
      </c>
      <c r="E58" s="470"/>
      <c r="F58" s="470"/>
      <c r="G58" s="470"/>
      <c r="H58" s="151"/>
      <c r="I58" s="170"/>
      <c r="J58" s="151"/>
      <c r="L58" s="470" t="str">
        <f>EA!G63</f>
        <v>Encargada de la Jefatura de Administración y Finanzas</v>
      </c>
      <c r="M58" s="470"/>
      <c r="N58" s="470"/>
      <c r="O58" s="470"/>
      <c r="P58" s="151"/>
      <c r="Q58" s="151"/>
    </row>
  </sheetData>
  <sheetProtection formatCells="0" selectLockedCells="1"/>
  <mergeCells count="60">
    <mergeCell ref="D36:F36"/>
    <mergeCell ref="D37:F37"/>
    <mergeCell ref="D38:F38"/>
    <mergeCell ref="D39:F39"/>
    <mergeCell ref="D33:F33"/>
    <mergeCell ref="D34:F34"/>
    <mergeCell ref="D35:F35"/>
    <mergeCell ref="K41:N41"/>
    <mergeCell ref="D40:F40"/>
    <mergeCell ref="D41:F41"/>
    <mergeCell ref="D43:F43"/>
    <mergeCell ref="L39:N39"/>
    <mergeCell ref="D57:G57"/>
    <mergeCell ref="L57:O57"/>
    <mergeCell ref="D58:G58"/>
    <mergeCell ref="L58:O58"/>
    <mergeCell ref="D44:F44"/>
    <mergeCell ref="D45:F45"/>
    <mergeCell ref="D47:F47"/>
    <mergeCell ref="C49:F49"/>
    <mergeCell ref="J44:N44"/>
    <mergeCell ref="J48:N48"/>
    <mergeCell ref="J49:N49"/>
    <mergeCell ref="D56:G56"/>
    <mergeCell ref="L56:O56"/>
    <mergeCell ref="L33:N33"/>
    <mergeCell ref="J27:N27"/>
    <mergeCell ref="C28:F28"/>
    <mergeCell ref="D29:F29"/>
    <mergeCell ref="D30:F30"/>
    <mergeCell ref="D31:F31"/>
    <mergeCell ref="D24:F24"/>
    <mergeCell ref="L22:N22"/>
    <mergeCell ref="D25:F25"/>
    <mergeCell ref="L23:N23"/>
    <mergeCell ref="D26:E26"/>
    <mergeCell ref="K24:N24"/>
    <mergeCell ref="D22:F22"/>
    <mergeCell ref="D21:F21"/>
    <mergeCell ref="L18:N18"/>
    <mergeCell ref="D23:F23"/>
    <mergeCell ref="D16:F16"/>
    <mergeCell ref="D18:F18"/>
    <mergeCell ref="D19:F19"/>
    <mergeCell ref="L16:N16"/>
    <mergeCell ref="D20:F20"/>
    <mergeCell ref="L17:N17"/>
    <mergeCell ref="D17:F17"/>
    <mergeCell ref="B10:E10"/>
    <mergeCell ref="J10:M10"/>
    <mergeCell ref="B13:F13"/>
    <mergeCell ref="J13:N13"/>
    <mergeCell ref="C15:F15"/>
    <mergeCell ref="K15:N15"/>
    <mergeCell ref="E2:O2"/>
    <mergeCell ref="E3:O3"/>
    <mergeCell ref="E4:O4"/>
    <mergeCell ref="E5:O5"/>
    <mergeCell ref="B7:D7"/>
    <mergeCell ref="E7:O7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sqref="A1:XFD1"/>
    </sheetView>
  </sheetViews>
  <sheetFormatPr baseColWidth="10" defaultRowHeight="15"/>
  <cols>
    <col min="1" max="1" width="4.5703125" customWidth="1"/>
    <col min="9" max="9" width="5.7109375" customWidth="1"/>
  </cols>
  <sheetData>
    <row r="1" spans="1:9">
      <c r="A1" s="117"/>
      <c r="B1" s="147"/>
      <c r="C1" s="117"/>
      <c r="D1" s="530"/>
      <c r="E1" s="530"/>
      <c r="F1" s="531"/>
      <c r="G1" s="531"/>
      <c r="H1" s="531"/>
      <c r="I1" s="531"/>
    </row>
    <row r="2" spans="1:9">
      <c r="A2" s="151"/>
      <c r="B2" s="152"/>
      <c r="C2" s="151"/>
      <c r="D2" s="151"/>
      <c r="E2" s="151"/>
      <c r="F2" s="151"/>
      <c r="G2" s="151"/>
      <c r="H2" s="151"/>
      <c r="I2" s="151"/>
    </row>
    <row r="3" spans="1:9">
      <c r="A3" s="151"/>
      <c r="B3" s="154"/>
      <c r="C3" s="476" t="s">
        <v>191</v>
      </c>
      <c r="D3" s="476"/>
      <c r="E3" s="476"/>
      <c r="F3" s="476"/>
      <c r="G3" s="476"/>
      <c r="H3" s="154"/>
      <c r="I3" s="154"/>
    </row>
    <row r="4" spans="1:9">
      <c r="A4" s="324"/>
      <c r="B4" s="154"/>
      <c r="C4" s="476" t="s">
        <v>421</v>
      </c>
      <c r="D4" s="476"/>
      <c r="E4" s="476"/>
      <c r="F4" s="476"/>
      <c r="G4" s="476"/>
      <c r="H4" s="154"/>
      <c r="I4" s="154"/>
    </row>
    <row r="5" spans="1:9">
      <c r="A5" s="324"/>
      <c r="B5" s="154"/>
      <c r="C5" s="476" t="s">
        <v>422</v>
      </c>
      <c r="D5" s="476"/>
      <c r="E5" s="476"/>
      <c r="F5" s="476"/>
      <c r="G5" s="476"/>
      <c r="H5" s="154"/>
      <c r="I5" s="154"/>
    </row>
    <row r="6" spans="1:9">
      <c r="A6" s="324"/>
      <c r="B6" s="154"/>
      <c r="C6" s="476" t="s">
        <v>133</v>
      </c>
      <c r="D6" s="476"/>
      <c r="E6" s="476"/>
      <c r="F6" s="476"/>
      <c r="G6" s="476"/>
      <c r="H6" s="154"/>
      <c r="I6" s="154"/>
    </row>
    <row r="7" spans="1:9">
      <c r="A7" s="156"/>
      <c r="B7" s="157"/>
      <c r="C7" s="533"/>
      <c r="D7" s="533"/>
      <c r="E7" s="533"/>
      <c r="F7" s="533"/>
      <c r="G7" s="533"/>
      <c r="H7" s="533"/>
      <c r="I7" s="533"/>
    </row>
    <row r="8" spans="1:9">
      <c r="A8" s="156"/>
      <c r="B8" s="157" t="s">
        <v>4</v>
      </c>
      <c r="C8" s="503" t="s">
        <v>410</v>
      </c>
      <c r="D8" s="503"/>
      <c r="E8" s="503"/>
      <c r="F8" s="503"/>
      <c r="G8" s="503"/>
      <c r="H8" s="115"/>
      <c r="I8" s="115"/>
    </row>
    <row r="9" spans="1:9">
      <c r="A9" s="156"/>
      <c r="B9" s="156"/>
      <c r="C9" s="156" t="s">
        <v>134</v>
      </c>
      <c r="D9" s="156"/>
      <c r="E9" s="156"/>
      <c r="F9" s="156"/>
      <c r="G9" s="156"/>
      <c r="H9" s="156"/>
      <c r="I9" s="156"/>
    </row>
    <row r="10" spans="1:9">
      <c r="A10" s="156"/>
      <c r="B10" s="156"/>
      <c r="C10" s="156"/>
      <c r="D10" s="156"/>
      <c r="E10" s="156"/>
      <c r="F10" s="156"/>
      <c r="G10" s="156"/>
      <c r="H10" s="156"/>
      <c r="I10" s="156"/>
    </row>
    <row r="11" spans="1:9">
      <c r="A11" s="156"/>
      <c r="B11" s="156"/>
      <c r="C11" s="156"/>
      <c r="D11" s="156"/>
      <c r="E11" s="156"/>
      <c r="F11" s="156"/>
      <c r="G11" s="156"/>
      <c r="H11" s="156"/>
      <c r="I11" s="156"/>
    </row>
    <row r="12" spans="1:9">
      <c r="A12" s="418"/>
      <c r="B12" s="418"/>
      <c r="C12" s="418"/>
      <c r="D12" s="418"/>
      <c r="E12" s="418"/>
      <c r="F12" s="418"/>
      <c r="G12" s="418"/>
      <c r="H12" s="418"/>
      <c r="I12" s="418"/>
    </row>
    <row r="13" spans="1:9">
      <c r="A13" s="418"/>
      <c r="B13" s="418"/>
      <c r="C13" s="418"/>
      <c r="D13" s="418"/>
      <c r="E13" s="418"/>
      <c r="F13" s="418"/>
      <c r="G13" s="418"/>
      <c r="H13" s="418"/>
      <c r="I13" s="418"/>
    </row>
    <row r="14" spans="1:9">
      <c r="A14" s="418" t="s">
        <v>423</v>
      </c>
      <c r="B14" s="418"/>
      <c r="C14" s="418"/>
      <c r="D14" s="418"/>
      <c r="E14" s="418"/>
      <c r="F14" s="418"/>
      <c r="G14" s="418"/>
      <c r="H14" s="418"/>
      <c r="I14" s="418"/>
    </row>
    <row r="15" spans="1:9">
      <c r="A15" s="418"/>
      <c r="B15" s="418"/>
      <c r="C15" s="418"/>
      <c r="D15" s="418"/>
      <c r="E15" s="418"/>
      <c r="F15" s="418"/>
      <c r="G15" s="418"/>
      <c r="H15" s="418"/>
      <c r="I15" s="418"/>
    </row>
    <row r="16" spans="1:9">
      <c r="A16" s="418"/>
      <c r="B16" s="418"/>
      <c r="C16" s="418"/>
      <c r="D16" s="418"/>
      <c r="E16" s="418"/>
      <c r="F16" s="418"/>
      <c r="G16" s="418"/>
      <c r="H16" s="418"/>
      <c r="I16" s="418"/>
    </row>
    <row r="17" spans="1:9">
      <c r="A17" s="418"/>
      <c r="B17" s="418"/>
      <c r="C17" s="418"/>
      <c r="D17" s="418"/>
      <c r="E17" s="418"/>
      <c r="F17" s="418"/>
      <c r="G17" s="418"/>
      <c r="H17" s="418"/>
      <c r="I17" s="418"/>
    </row>
    <row r="18" spans="1:9">
      <c r="A18" s="418"/>
      <c r="B18" s="418"/>
      <c r="C18" s="418"/>
      <c r="D18" s="418"/>
      <c r="E18" s="418"/>
      <c r="F18" s="418"/>
      <c r="G18" s="418"/>
      <c r="H18" s="418"/>
      <c r="I18" s="418"/>
    </row>
    <row r="27" spans="1:9" ht="31.5" customHeight="1">
      <c r="A27" s="542" t="s">
        <v>531</v>
      </c>
      <c r="B27" s="542"/>
      <c r="C27" s="542"/>
      <c r="D27" s="542"/>
      <c r="E27" s="542"/>
      <c r="F27" s="542"/>
      <c r="G27" s="542"/>
      <c r="H27" s="542"/>
      <c r="I27" s="542"/>
    </row>
    <row r="34" spans="1:9">
      <c r="A34" s="441"/>
      <c r="B34" s="441"/>
      <c r="C34" s="441"/>
      <c r="F34" s="441"/>
      <c r="G34" s="441"/>
      <c r="H34" s="441"/>
      <c r="I34" s="441"/>
    </row>
    <row r="35" spans="1:9">
      <c r="A35" s="544" t="s">
        <v>412</v>
      </c>
      <c r="B35" s="544"/>
      <c r="C35" s="544"/>
      <c r="F35" s="544" t="s">
        <v>538</v>
      </c>
      <c r="G35" s="544"/>
      <c r="H35" s="544"/>
      <c r="I35" s="544"/>
    </row>
    <row r="36" spans="1:9">
      <c r="A36" s="545" t="s">
        <v>413</v>
      </c>
      <c r="B36" s="545"/>
      <c r="C36" s="545"/>
      <c r="F36" s="545" t="s">
        <v>411</v>
      </c>
      <c r="G36" s="545"/>
      <c r="H36" s="545"/>
      <c r="I36" s="545"/>
    </row>
    <row r="39" spans="1:9" ht="15.75" thickBot="1">
      <c r="A39" s="442"/>
      <c r="B39" s="442"/>
      <c r="C39" s="442"/>
      <c r="D39" s="442"/>
      <c r="E39" s="442"/>
      <c r="F39" s="442"/>
      <c r="G39" s="442"/>
      <c r="H39" s="442"/>
      <c r="I39" s="442"/>
    </row>
    <row r="40" spans="1:9">
      <c r="A40" s="543" t="s">
        <v>539</v>
      </c>
      <c r="B40" s="543"/>
      <c r="C40" s="543"/>
      <c r="D40" s="543"/>
      <c r="E40" s="543"/>
      <c r="F40" s="543"/>
      <c r="G40" s="543"/>
      <c r="H40" s="543"/>
      <c r="I40" s="543"/>
    </row>
  </sheetData>
  <mergeCells count="15">
    <mergeCell ref="A40:I40"/>
    <mergeCell ref="A35:C35"/>
    <mergeCell ref="A36:C36"/>
    <mergeCell ref="F35:I35"/>
    <mergeCell ref="F36:I36"/>
    <mergeCell ref="A27:I27"/>
    <mergeCell ref="C6:G6"/>
    <mergeCell ref="C7:I7"/>
    <mergeCell ref="C8:G8"/>
    <mergeCell ref="D1:E1"/>
    <mergeCell ref="F1:G1"/>
    <mergeCell ref="H1:I1"/>
    <mergeCell ref="C3:G3"/>
    <mergeCell ref="C4:G4"/>
    <mergeCell ref="C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7</vt:i4>
      </vt:variant>
    </vt:vector>
  </HeadingPairs>
  <TitlesOfParts>
    <vt:vector size="30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PC</vt:lpstr>
      <vt:lpstr>NEF</vt:lpstr>
      <vt:lpstr>EAI</vt:lpstr>
      <vt:lpstr>CAdmon</vt:lpstr>
      <vt:lpstr>COG</vt:lpstr>
      <vt:lpstr>CTG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EBCF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2015-12-17T19:52:48Z</cp:lastPrinted>
  <dcterms:created xsi:type="dcterms:W3CDTF">2014-01-27T16:27:43Z</dcterms:created>
  <dcterms:modified xsi:type="dcterms:W3CDTF">2015-12-17T19:55:14Z</dcterms:modified>
</cp:coreProperties>
</file>