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226"/>
  <workbookPr/>
  <mc:AlternateContent xmlns:mc="http://schemas.openxmlformats.org/markup-compatibility/2006">
    <mc:Choice Requires="x15">
      <x15ac:absPath xmlns:x15ac="http://schemas.microsoft.com/office/spreadsheetml/2010/11/ac" url="C:\Users\Marlen\Documents\1. CUENTA PÚBLICA\CD'S ARMONIZADA 4TO TRIM. 2020\AUTÓNOMOS Y PODERES\PODER JUDICIAL\"/>
    </mc:Choice>
  </mc:AlternateContent>
  <xr:revisionPtr revIDLastSave="0" documentId="10_ncr:8100000_{D176E768-D6A1-410F-943E-5BAEF9930A0F}" xr6:coauthVersionLast="32" xr6:coauthVersionMax="46" xr10:uidLastSave="{00000000-0000-0000-0000-000000000000}"/>
  <bookViews>
    <workbookView xWindow="-120" yWindow="-120" windowWidth="29040" windowHeight="15840" activeTab="7" xr2:uid="{00000000-000D-0000-FFFF-FFFF00000000}"/>
  </bookViews>
  <sheets>
    <sheet name="FORMATO 1" sheetId="1" r:id="rId1"/>
    <sheet name="FORMATO 2" sheetId="3" r:id="rId2"/>
    <sheet name="FORMATO 3" sheetId="5" r:id="rId3"/>
    <sheet name="FORMATO 4" sheetId="6" r:id="rId4"/>
    <sheet name="FORMATO 5" sheetId="8" r:id="rId5"/>
    <sheet name="FORMATO 6A" sheetId="10" r:id="rId6"/>
    <sheet name="FORMATO 6B" sheetId="12" r:id="rId7"/>
    <sheet name="FORMATO 6C" sheetId="14" r:id="rId8"/>
    <sheet name="FORMATO 6D" sheetId="16" r:id="rId9"/>
    <sheet name="guia de cumplimiento" sheetId="22" state="hidden" r:id="rId10"/>
  </sheets>
  <definedNames>
    <definedName name="_xlnm.Print_Area" localSheetId="0">'FORMATO 1'!$D$3:$J$77</definedName>
    <definedName name="_xlnm.Print_Area" localSheetId="5">'FORMATO 6A'!$C$3:$J$90</definedName>
    <definedName name="_xlnm.Print_Area" localSheetId="7">'FORMATO 6C'!$C$4:$J$100</definedName>
    <definedName name="_xlnm.Print_Area" localSheetId="8">'FORMATO 6D'!$C$3:$I$40</definedName>
  </definedNames>
  <calcPr calcId="181029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7" i="12" l="1"/>
  <c r="F43" i="12"/>
  <c r="H12" i="10" l="1"/>
  <c r="G77" i="10" l="1"/>
  <c r="I13" i="10"/>
  <c r="G23" i="6"/>
  <c r="G14" i="6"/>
  <c r="F69" i="12" l="1"/>
  <c r="I69" i="12" s="1"/>
  <c r="F68" i="12"/>
  <c r="I68" i="12" s="1"/>
  <c r="F67" i="12"/>
  <c r="I67" i="12" s="1"/>
  <c r="F66" i="12"/>
  <c r="I66" i="12" s="1"/>
  <c r="F65" i="12"/>
  <c r="I65" i="12" s="1"/>
  <c r="F64" i="12"/>
  <c r="I64" i="12" s="1"/>
  <c r="F63" i="12"/>
  <c r="I63" i="12" s="1"/>
  <c r="F62" i="12"/>
  <c r="I62" i="12" s="1"/>
  <c r="F61" i="12"/>
  <c r="I61" i="12" s="1"/>
  <c r="F60" i="12"/>
  <c r="I60" i="12" s="1"/>
  <c r="F59" i="12"/>
  <c r="I59" i="12" s="1"/>
  <c r="F58" i="12"/>
  <c r="I58" i="12" s="1"/>
  <c r="I57" i="12"/>
  <c r="F56" i="12"/>
  <c r="I56" i="12" s="1"/>
  <c r="F55" i="12"/>
  <c r="I55" i="12" s="1"/>
  <c r="F54" i="12"/>
  <c r="I54" i="12" s="1"/>
  <c r="F53" i="12"/>
  <c r="I53" i="12" s="1"/>
  <c r="F52" i="12"/>
  <c r="I52" i="12" s="1"/>
  <c r="F51" i="12"/>
  <c r="I51" i="12" s="1"/>
  <c r="F50" i="12"/>
  <c r="I50" i="12" s="1"/>
  <c r="F49" i="12"/>
  <c r="I49" i="12" s="1"/>
  <c r="F48" i="12"/>
  <c r="I48" i="12" s="1"/>
  <c r="F47" i="12"/>
  <c r="I47" i="12" s="1"/>
  <c r="F46" i="12"/>
  <c r="I46" i="12" s="1"/>
  <c r="F45" i="12"/>
  <c r="I45" i="12" s="1"/>
  <c r="F44" i="12"/>
  <c r="I44" i="12" s="1"/>
  <c r="I43" i="12"/>
  <c r="F42" i="12"/>
  <c r="I42" i="12" s="1"/>
  <c r="F41" i="12"/>
  <c r="I41" i="12" s="1"/>
  <c r="F40" i="12"/>
  <c r="I40" i="12" s="1"/>
  <c r="F39" i="12"/>
  <c r="I39" i="12" s="1"/>
  <c r="F38" i="12"/>
  <c r="I38" i="12" s="1"/>
  <c r="F37" i="12"/>
  <c r="I37" i="12" s="1"/>
  <c r="F36" i="12"/>
  <c r="I36" i="12" s="1"/>
  <c r="F35" i="12"/>
  <c r="I35" i="12" s="1"/>
  <c r="F34" i="12"/>
  <c r="I34" i="12" s="1"/>
  <c r="F33" i="12"/>
  <c r="I33" i="12" s="1"/>
  <c r="F32" i="12"/>
  <c r="I32" i="12" s="1"/>
  <c r="F31" i="12"/>
  <c r="I31" i="12" s="1"/>
  <c r="F30" i="12"/>
  <c r="I30" i="12" s="1"/>
  <c r="F29" i="12"/>
  <c r="I29" i="12" s="1"/>
  <c r="F28" i="12"/>
  <c r="I28" i="12" s="1"/>
  <c r="F27" i="12"/>
  <c r="I27" i="12" s="1"/>
  <c r="F26" i="12"/>
  <c r="I26" i="12" s="1"/>
  <c r="F25" i="12"/>
  <c r="I25" i="12" s="1"/>
  <c r="F24" i="12"/>
  <c r="I24" i="12" s="1"/>
  <c r="F23" i="12"/>
  <c r="I23" i="12" s="1"/>
  <c r="F22" i="12"/>
  <c r="I22" i="12" s="1"/>
  <c r="F21" i="12"/>
  <c r="I21" i="12" s="1"/>
  <c r="F20" i="12"/>
  <c r="I20" i="12" s="1"/>
  <c r="F19" i="12"/>
  <c r="I19" i="12" s="1"/>
  <c r="F18" i="12"/>
  <c r="I18" i="12" s="1"/>
  <c r="J89" i="10"/>
  <c r="J88" i="10"/>
  <c r="J87" i="10"/>
  <c r="J86" i="10"/>
  <c r="J85" i="10"/>
  <c r="J84" i="10"/>
  <c r="J83" i="10"/>
  <c r="J81" i="10"/>
  <c r="J80" i="10"/>
  <c r="J79" i="10"/>
  <c r="J77" i="10"/>
  <c r="J76" i="10"/>
  <c r="J75" i="10"/>
  <c r="J74" i="10"/>
  <c r="J73" i="10"/>
  <c r="J72" i="10"/>
  <c r="J71" i="10"/>
  <c r="J70" i="10"/>
  <c r="J67" i="10"/>
  <c r="J65" i="10"/>
  <c r="J61" i="10"/>
  <c r="J59" i="10"/>
  <c r="J52" i="10"/>
  <c r="J51" i="10"/>
  <c r="J50" i="10"/>
  <c r="J49" i="10"/>
  <c r="J48" i="10"/>
  <c r="J47" i="10"/>
  <c r="J46" i="10"/>
  <c r="J45" i="10"/>
  <c r="J44" i="10"/>
  <c r="J37" i="10"/>
  <c r="J29" i="10"/>
  <c r="J24" i="10"/>
  <c r="J19" i="10"/>
  <c r="J18" i="10"/>
  <c r="J14" i="10"/>
  <c r="G14" i="10"/>
  <c r="G15" i="10"/>
  <c r="J15" i="10" s="1"/>
  <c r="G16" i="10"/>
  <c r="J16" i="10" s="1"/>
  <c r="H44" i="8"/>
  <c r="H19" i="8" l="1"/>
  <c r="F20" i="1"/>
  <c r="E20" i="1"/>
  <c r="F12" i="1"/>
  <c r="E12" i="1"/>
  <c r="E16" i="12" l="1"/>
  <c r="E14" i="12" s="1"/>
  <c r="E71" i="12" l="1"/>
  <c r="E82" i="12" s="1"/>
  <c r="F71" i="12"/>
  <c r="I71" i="12" s="1"/>
  <c r="G71" i="12"/>
  <c r="H71" i="12"/>
  <c r="I73" i="12"/>
  <c r="F16" i="12" l="1"/>
  <c r="F14" i="12" s="1"/>
  <c r="F82" i="12" s="1"/>
  <c r="D16" i="12"/>
  <c r="D14" i="12" s="1"/>
  <c r="D82" i="12" s="1"/>
  <c r="G16" i="12"/>
  <c r="G14" i="12" s="1"/>
  <c r="G82" i="12" s="1"/>
  <c r="H16" i="12"/>
  <c r="H14" i="12" s="1"/>
  <c r="H82" i="12" s="1"/>
  <c r="G66" i="10"/>
  <c r="J66" i="10" s="1"/>
  <c r="G23" i="10"/>
  <c r="J23" i="10" s="1"/>
  <c r="G24" i="10"/>
  <c r="G25" i="10"/>
  <c r="J25" i="10" s="1"/>
  <c r="G26" i="10"/>
  <c r="J26" i="10" s="1"/>
  <c r="G27" i="10"/>
  <c r="J27" i="10" s="1"/>
  <c r="G28" i="10"/>
  <c r="J28" i="10" s="1"/>
  <c r="G29" i="10"/>
  <c r="G30" i="10"/>
  <c r="J30" i="10" s="1"/>
  <c r="G13" i="10"/>
  <c r="J13" i="10" s="1"/>
  <c r="K44" i="8"/>
  <c r="K17" i="8"/>
  <c r="K18" i="8"/>
  <c r="K19" i="8"/>
  <c r="F64" i="6"/>
  <c r="F62" i="6" s="1"/>
  <c r="G64" i="6"/>
  <c r="F63" i="6"/>
  <c r="G63" i="6"/>
  <c r="G62" i="6" s="1"/>
  <c r="E64" i="6"/>
  <c r="E63" i="6"/>
  <c r="J67" i="1" l="1"/>
  <c r="F34" i="1"/>
  <c r="E34" i="1"/>
  <c r="G65" i="10" l="1"/>
  <c r="G82" i="10"/>
  <c r="H82" i="10"/>
  <c r="I82" i="10"/>
  <c r="J82" i="10"/>
  <c r="F82" i="10"/>
  <c r="F53" i="10"/>
  <c r="H53" i="10"/>
  <c r="I53" i="10"/>
  <c r="E53" i="10"/>
  <c r="G63" i="10"/>
  <c r="J63" i="10" s="1"/>
  <c r="G62" i="10"/>
  <c r="J62" i="10" s="1"/>
  <c r="G61" i="10"/>
  <c r="G60" i="10"/>
  <c r="J60" i="10" s="1"/>
  <c r="G59" i="10"/>
  <c r="G58" i="10"/>
  <c r="J58" i="10" s="1"/>
  <c r="G57" i="10"/>
  <c r="J57" i="10" s="1"/>
  <c r="G56" i="10"/>
  <c r="J56" i="10" s="1"/>
  <c r="G55" i="10"/>
  <c r="J55" i="10" s="1"/>
  <c r="G41" i="10"/>
  <c r="J41" i="10" s="1"/>
  <c r="G40" i="10"/>
  <c r="J40" i="10" s="1"/>
  <c r="G36" i="10"/>
  <c r="J36" i="10" s="1"/>
  <c r="G32" i="10"/>
  <c r="J32" i="10" s="1"/>
  <c r="G21" i="10"/>
  <c r="J21" i="10" s="1"/>
  <c r="G17" i="10"/>
  <c r="J17" i="10" s="1"/>
  <c r="G53" i="10" l="1"/>
  <c r="E22" i="6" l="1"/>
  <c r="I22" i="1"/>
  <c r="I12" i="1"/>
  <c r="H20" i="10" l="1"/>
  <c r="I20" i="10"/>
  <c r="K33" i="8" l="1"/>
  <c r="H20" i="8"/>
  <c r="J20" i="8"/>
  <c r="I20" i="8"/>
  <c r="J22" i="1"/>
  <c r="K20" i="8" l="1"/>
  <c r="K22" i="8"/>
  <c r="K16" i="8" l="1"/>
  <c r="I67" i="1" l="1"/>
  <c r="I31" i="10" l="1"/>
  <c r="H31" i="10"/>
  <c r="F13" i="6"/>
  <c r="F61" i="6" l="1"/>
  <c r="I16" i="12"/>
  <c r="I14" i="12" s="1"/>
  <c r="I82" i="12" s="1"/>
  <c r="I12" i="10"/>
  <c r="E28" i="1" l="1"/>
  <c r="G22" i="6" l="1"/>
  <c r="F22" i="6"/>
  <c r="J63" i="1"/>
  <c r="G68" i="6" l="1"/>
  <c r="F68" i="6"/>
  <c r="J53" i="10" l="1"/>
  <c r="K110" i="22"/>
  <c r="K78" i="8" l="1"/>
  <c r="J59" i="14"/>
  <c r="J57" i="14"/>
  <c r="J78" i="10"/>
  <c r="J56" i="14" l="1"/>
  <c r="I56" i="14"/>
  <c r="H56" i="14"/>
  <c r="F56" i="14"/>
  <c r="E56" i="14"/>
  <c r="J90" i="14"/>
  <c r="I90" i="14"/>
  <c r="H90" i="14"/>
  <c r="G90" i="14"/>
  <c r="F90" i="14"/>
  <c r="E90" i="14"/>
  <c r="J77" i="14"/>
  <c r="I77" i="14"/>
  <c r="H77" i="14"/>
  <c r="G77" i="14"/>
  <c r="F77" i="14"/>
  <c r="E77" i="14"/>
  <c r="J67" i="14"/>
  <c r="I67" i="14"/>
  <c r="H67" i="14"/>
  <c r="G67" i="14"/>
  <c r="F67" i="14"/>
  <c r="E67" i="14"/>
  <c r="I57" i="14"/>
  <c r="H57" i="14"/>
  <c r="F57" i="14"/>
  <c r="E57" i="14"/>
  <c r="J47" i="14"/>
  <c r="I47" i="14"/>
  <c r="H47" i="14"/>
  <c r="G47" i="14"/>
  <c r="F47" i="14"/>
  <c r="E47" i="14"/>
  <c r="K101" i="8"/>
  <c r="J101" i="8"/>
  <c r="I101" i="8"/>
  <c r="H101" i="8"/>
  <c r="G101" i="8"/>
  <c r="F101" i="8"/>
  <c r="K90" i="8"/>
  <c r="J90" i="8"/>
  <c r="I90" i="8"/>
  <c r="H90" i="8"/>
  <c r="G90" i="8"/>
  <c r="F90" i="8"/>
  <c r="K79" i="8"/>
  <c r="J79" i="8"/>
  <c r="I79" i="8"/>
  <c r="H79" i="8"/>
  <c r="G79" i="8"/>
  <c r="F79" i="8"/>
  <c r="J74" i="8"/>
  <c r="I74" i="8"/>
  <c r="H74" i="8"/>
  <c r="G74" i="8"/>
  <c r="K74" i="8" s="1"/>
  <c r="F74" i="8"/>
  <c r="K57" i="8"/>
  <c r="J57" i="8"/>
  <c r="I57" i="8"/>
  <c r="H57" i="8"/>
  <c r="G57" i="8"/>
  <c r="F57" i="8"/>
  <c r="G80" i="6"/>
  <c r="G92" i="6" s="1"/>
  <c r="F80" i="6"/>
  <c r="F92" i="6" s="1"/>
  <c r="E80" i="6"/>
  <c r="E92" i="6" s="1"/>
  <c r="E62" i="6"/>
  <c r="G50" i="6"/>
  <c r="F50" i="6"/>
  <c r="E50" i="6"/>
  <c r="G46" i="6"/>
  <c r="F46" i="6"/>
  <c r="E46" i="6"/>
  <c r="E54" i="6" s="1"/>
  <c r="F61" i="1"/>
  <c r="E61" i="1"/>
  <c r="J73" i="1"/>
  <c r="J76" i="1" s="1"/>
  <c r="I73" i="1"/>
  <c r="I63" i="1"/>
  <c r="J59" i="1"/>
  <c r="I59" i="1"/>
  <c r="F90" i="6" l="1"/>
  <c r="F87" i="8"/>
  <c r="J87" i="8"/>
  <c r="I87" i="8"/>
  <c r="H87" i="8"/>
  <c r="K87" i="8"/>
  <c r="G87" i="8"/>
  <c r="F54" i="6"/>
  <c r="G54" i="6"/>
  <c r="G90" i="6"/>
  <c r="E90" i="6"/>
  <c r="I76" i="1"/>
  <c r="R89" i="22" l="1"/>
  <c r="F42" i="10"/>
  <c r="G42" i="10"/>
  <c r="H42" i="10"/>
  <c r="I42" i="10"/>
  <c r="K47" i="8" l="1"/>
  <c r="J47" i="8"/>
  <c r="I47" i="8"/>
  <c r="H47" i="8"/>
  <c r="F47" i="8"/>
  <c r="F41" i="1"/>
  <c r="I32" i="16" l="1"/>
  <c r="I25" i="16" s="1"/>
  <c r="H32" i="16"/>
  <c r="H25" i="16" s="1"/>
  <c r="G32" i="16"/>
  <c r="G25" i="16" s="1"/>
  <c r="F32" i="16"/>
  <c r="F25" i="16" s="1"/>
  <c r="E32" i="16"/>
  <c r="E25" i="16" s="1"/>
  <c r="D32" i="16"/>
  <c r="D25" i="16" s="1"/>
  <c r="J34" i="14"/>
  <c r="I34" i="14"/>
  <c r="H34" i="14"/>
  <c r="G34" i="14"/>
  <c r="F34" i="14"/>
  <c r="E34" i="14"/>
  <c r="J24" i="14"/>
  <c r="I24" i="14"/>
  <c r="H24" i="14"/>
  <c r="G24" i="14"/>
  <c r="F24" i="14"/>
  <c r="E24" i="14"/>
  <c r="E82" i="10"/>
  <c r="I78" i="10"/>
  <c r="H78" i="10"/>
  <c r="F78" i="10"/>
  <c r="E78" i="10"/>
  <c r="J68" i="10"/>
  <c r="I68" i="10"/>
  <c r="H68" i="10"/>
  <c r="G68" i="10"/>
  <c r="F68" i="10"/>
  <c r="E68" i="10"/>
  <c r="I64" i="10"/>
  <c r="I11" i="10" s="1"/>
  <c r="H64" i="10"/>
  <c r="H11" i="10" s="1"/>
  <c r="F70" i="6" s="1"/>
  <c r="F71" i="6" s="1"/>
  <c r="G64" i="10"/>
  <c r="F64" i="10"/>
  <c r="E64" i="10"/>
  <c r="J42" i="10"/>
  <c r="E31" i="10"/>
  <c r="E20" i="10"/>
  <c r="H11" i="16"/>
  <c r="H38" i="16" s="1"/>
  <c r="E12" i="10"/>
  <c r="K36" i="8"/>
  <c r="K51" i="8" s="1"/>
  <c r="J36" i="8"/>
  <c r="J51" i="8" s="1"/>
  <c r="J93" i="8" s="1"/>
  <c r="I36" i="8"/>
  <c r="I51" i="8" s="1"/>
  <c r="H36" i="8"/>
  <c r="H51" i="8" s="1"/>
  <c r="G36" i="8"/>
  <c r="G51" i="8" s="1"/>
  <c r="F36" i="8"/>
  <c r="F51" i="8" s="1"/>
  <c r="F93" i="8"/>
  <c r="G36" i="6"/>
  <c r="F36" i="6"/>
  <c r="E36" i="6"/>
  <c r="G18" i="6"/>
  <c r="F18" i="6"/>
  <c r="F27" i="6" s="1"/>
  <c r="E18" i="6"/>
  <c r="G13" i="6"/>
  <c r="E13" i="6"/>
  <c r="E61" i="6" s="1"/>
  <c r="M24" i="5"/>
  <c r="L24" i="5"/>
  <c r="K24" i="5"/>
  <c r="J24" i="5"/>
  <c r="I24" i="5"/>
  <c r="G24" i="5"/>
  <c r="M17" i="5"/>
  <c r="M30" i="5" s="1"/>
  <c r="L17" i="5"/>
  <c r="K17" i="5"/>
  <c r="J17" i="5"/>
  <c r="I17" i="5"/>
  <c r="I30" i="5" s="1"/>
  <c r="G17" i="5"/>
  <c r="G30" i="5" s="1"/>
  <c r="K15" i="3"/>
  <c r="J15" i="3"/>
  <c r="I15" i="3"/>
  <c r="H15" i="3"/>
  <c r="H14" i="3" s="1"/>
  <c r="H25" i="3" s="1"/>
  <c r="G15" i="3"/>
  <c r="F15" i="3"/>
  <c r="E15" i="3"/>
  <c r="K19" i="3"/>
  <c r="J19" i="3"/>
  <c r="I19" i="3"/>
  <c r="H19" i="3"/>
  <c r="G19" i="3"/>
  <c r="F19" i="3"/>
  <c r="E19" i="3"/>
  <c r="J45" i="1"/>
  <c r="J41" i="1"/>
  <c r="I41" i="1"/>
  <c r="F44" i="1"/>
  <c r="E44" i="1"/>
  <c r="E41" i="1"/>
  <c r="J34" i="1"/>
  <c r="I34" i="1"/>
  <c r="J30" i="1"/>
  <c r="I30" i="1"/>
  <c r="J26" i="1"/>
  <c r="I26" i="1"/>
  <c r="J12" i="1"/>
  <c r="F28" i="1"/>
  <c r="G27" i="6" l="1"/>
  <c r="G28" i="6" s="1"/>
  <c r="G31" i="6" s="1"/>
  <c r="G61" i="6"/>
  <c r="G70" i="6" s="1"/>
  <c r="G71" i="6" s="1"/>
  <c r="K30" i="5"/>
  <c r="J64" i="10"/>
  <c r="E14" i="3"/>
  <c r="I14" i="3"/>
  <c r="F14" i="3"/>
  <c r="F25" i="3" s="1"/>
  <c r="J14" i="3"/>
  <c r="J25" i="3" s="1"/>
  <c r="J30" i="5"/>
  <c r="D11" i="16"/>
  <c r="D38" i="16" s="1"/>
  <c r="G14" i="3"/>
  <c r="G25" i="3" s="1"/>
  <c r="K14" i="3"/>
  <c r="K25" i="3" s="1"/>
  <c r="G93" i="8"/>
  <c r="H93" i="8"/>
  <c r="L30" i="5"/>
  <c r="K93" i="8"/>
  <c r="E40" i="6"/>
  <c r="E11" i="10"/>
  <c r="E66" i="6" s="1"/>
  <c r="E71" i="6" s="1"/>
  <c r="J49" i="1"/>
  <c r="J60" i="1" s="1"/>
  <c r="E23" i="3" s="1"/>
  <c r="F49" i="1"/>
  <c r="I49" i="1"/>
  <c r="I60" i="1" s="1"/>
  <c r="I23" i="3" s="1"/>
  <c r="E49" i="1"/>
  <c r="I25" i="3" l="1"/>
  <c r="G40" i="6"/>
  <c r="E62" i="1"/>
  <c r="J77" i="1"/>
  <c r="E25" i="3"/>
  <c r="F62" i="1"/>
  <c r="F28" i="6"/>
  <c r="F31" i="6" s="1"/>
  <c r="I77" i="1"/>
  <c r="G11" i="16"/>
  <c r="G38" i="16" s="1"/>
  <c r="H79" i="1" l="1"/>
  <c r="F40" i="6"/>
  <c r="I16" i="14"/>
  <c r="I14" i="14" s="1"/>
  <c r="E16" i="14"/>
  <c r="E14" i="14" s="1"/>
  <c r="E99" i="14" l="1"/>
  <c r="E13" i="14"/>
  <c r="I99" i="14"/>
  <c r="I13" i="14"/>
  <c r="H16" i="14"/>
  <c r="H14" i="14" s="1"/>
  <c r="H99" i="14" l="1"/>
  <c r="H13" i="14"/>
  <c r="I93" i="8"/>
  <c r="G19" i="10" l="1"/>
  <c r="F12" i="10"/>
  <c r="G18" i="10"/>
  <c r="J12" i="10" s="1"/>
  <c r="E11" i="16" l="1"/>
  <c r="E38" i="16" s="1"/>
  <c r="G12" i="10"/>
  <c r="F11" i="16" l="1"/>
  <c r="F38" i="16" s="1"/>
  <c r="I11" i="16"/>
  <c r="I38" i="16" s="1"/>
  <c r="F20" i="10"/>
  <c r="G20" i="10"/>
  <c r="G33" i="10"/>
  <c r="J33" i="10" s="1"/>
  <c r="J20" i="10" l="1"/>
  <c r="G34" i="10"/>
  <c r="J34" i="10" s="1"/>
  <c r="G35" i="10"/>
  <c r="J35" i="10" s="1"/>
  <c r="G38" i="10"/>
  <c r="J38" i="10" s="1"/>
  <c r="G39" i="10" l="1"/>
  <c r="F31" i="10"/>
  <c r="G31" i="10" l="1"/>
  <c r="G11" i="10" s="1"/>
  <c r="J39" i="10"/>
  <c r="F11" i="10"/>
  <c r="F16" i="14" s="1"/>
  <c r="F14" i="14" s="1"/>
  <c r="J31" i="10"/>
  <c r="J11" i="10" s="1"/>
  <c r="F99" i="14" l="1"/>
  <c r="F13" i="14"/>
  <c r="G16" i="14"/>
  <c r="G14" i="14" l="1"/>
  <c r="G13" i="14" s="1"/>
  <c r="J16" i="14"/>
  <c r="G99" i="14" l="1"/>
  <c r="J14" i="14"/>
  <c r="J99" i="14" l="1"/>
  <c r="J13" i="14"/>
</calcChain>
</file>

<file path=xl/sharedStrings.xml><?xml version="1.0" encoding="utf-8"?>
<sst xmlns="http://schemas.openxmlformats.org/spreadsheetml/2006/main" count="1100" uniqueCount="724">
  <si>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</si>
  <si>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</si>
  <si>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</si>
  <si>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</si>
  <si>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</si>
  <si>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</si>
  <si>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</si>
  <si>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</si>
  <si>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</si>
  <si>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</si>
  <si>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</si>
  <si>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</si>
  <si>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</si>
  <si>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</si>
  <si>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</si>
  <si>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</si>
  <si>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</si>
  <si>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</si>
  <si>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</si>
  <si>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</si>
  <si>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</si>
  <si>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</si>
  <si>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</si>
  <si>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</si>
  <si>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</si>
  <si>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</si>
  <si>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</si>
  <si>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</si>
  <si>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</si>
  <si>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</si>
  <si>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</si>
  <si>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</si>
  <si>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</si>
  <si>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</si>
  <si>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</si>
  <si>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</si>
  <si>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</si>
  <si>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</si>
  <si>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</si>
  <si>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</si>
  <si>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</si>
  <si>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</si>
  <si>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</si>
  <si>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</si>
  <si>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</si>
  <si>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</si>
  <si>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</si>
  <si>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</si>
  <si>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</si>
  <si>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</si>
  <si>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</si>
  <si>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</si>
  <si>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 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</si>
  <si>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</si>
  <si>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</si>
  <si>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</si>
  <si>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</si>
  <si>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</si>
  <si>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</si>
  <si>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</si>
  <si>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</si>
  <si>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</si>
  <si>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</si>
  <si>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</si>
  <si>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</si>
  <si>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</si>
  <si>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</si>
  <si>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</si>
  <si>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</si>
  <si>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</si>
  <si>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</si>
  <si>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</si>
  <si>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</si>
  <si>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</si>
  <si>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</si>
  <si>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</si>
  <si>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</si>
  <si>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</si>
  <si>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</si>
  <si>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</si>
  <si>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</si>
  <si>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</si>
  <si>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</si>
  <si>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</si>
  <si>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</si>
  <si>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</si>
  <si>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</si>
  <si>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>b. Derechos a Recibir Efectivo o Equivalentes a Largo Plazo</t>
  </si>
  <si>
    <t>b. Documentos por Pagar a Largo Plazo</t>
  </si>
  <si>
    <t>c. Bienes Inmuebles, Infraestructura y Construcciones en Proceso</t>
  </si>
  <si>
    <t>c. Deuda Pública a Largo Plazo</t>
  </si>
  <si>
    <t>d. Bienes Muebles</t>
  </si>
  <si>
    <t>d. Pasivos Diferidos a Largo Plazo</t>
  </si>
  <si>
    <t>e. Activos Intangibles</t>
  </si>
  <si>
    <t>e. Fondos y Bienes de Terceros en Garantía y/o en Administración a Largo Plazo</t>
  </si>
  <si>
    <t>f. Depreciación, Deterioro y Amortización Acumulada de Bienes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</si>
  <si>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</si>
  <si>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</si>
  <si>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</si>
  <si>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</si>
  <si>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</si>
  <si>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</si>
  <si>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</si>
  <si>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</si>
  <si>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</si>
  <si>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</si>
  <si>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</si>
  <si>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</si>
  <si>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</si>
  <si>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</si>
  <si>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</si>
  <si>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</si>
  <si>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</si>
  <si>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</si>
  <si>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</si>
  <si>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 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</si>
  <si>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</si>
  <si>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</si>
  <si>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</si>
  <si>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</si>
  <si>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Informe Analítico de la Deuda Pública y Otros Pasivos - LDF</t>
  </si>
  <si>
    <t>Denominación de la Deuda Pública y</t>
  </si>
  <si>
    <t>Otros Pasivos (c)</t>
  </si>
  <si>
    <t>Saldo</t>
  </si>
  <si>
    <t>al 31 de</t>
  </si>
  <si>
    <t>Disposiciones</t>
  </si>
  <si>
    <t>del Periodo (e)</t>
  </si>
  <si>
    <t>Amortizaciones</t>
  </si>
  <si>
    <t>del Periodo (f)</t>
  </si>
  <si>
    <t>Revaluaciones,</t>
  </si>
  <si>
    <t>Reclasificaciones</t>
  </si>
  <si>
    <t>y Otros Ajustes (g)</t>
  </si>
  <si>
    <t>Saldo Final</t>
  </si>
  <si>
    <t>del Periodo</t>
  </si>
  <si>
    <t>(h)</t>
  </si>
  <si>
    <t>h=d+e-f+g</t>
  </si>
  <si>
    <t>Pago de</t>
  </si>
  <si>
    <t>Intereses del</t>
  </si>
  <si>
    <t>Periodo (i)</t>
  </si>
  <si>
    <t>Comisiones y</t>
  </si>
  <si>
    <t>demás costos</t>
  </si>
  <si>
    <t>asociados durante</t>
  </si>
  <si>
    <t>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</si>
  <si>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</si>
  <si>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</si>
  <si>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</si>
  <si>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</si>
  <si>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</si>
  <si>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</si>
  <si>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</si>
  <si>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</si>
  <si>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</si>
  <si>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>2. Otros Pasivos</t>
  </si>
  <si>
    <t>3. Total de la Deuda Pública y OtrosPasivos (3=1+2)</t>
  </si>
  <si>
    <t>A. Deuda Contingente 1</t>
  </si>
  <si>
    <t>B. Deuda Contingente 2</t>
  </si>
  <si>
    <t>C. Deuda Contingente XX</t>
  </si>
  <si>
    <t>5. Valor de Instrumentos Bono Cupón Cero2 (Informativo)</t>
  </si>
  <si>
    <t>A. Instrumento Bono Cupón Cero 1</t>
  </si>
  <si>
    <t>B. Instrumento Bono Cupón Cero 2</t>
  </si>
  <si>
    <t>C. Instrumento Bono Cupón Cero XX</t>
  </si>
  <si>
    <t>Obligaciones a Corto Plazo (k)</t>
  </si>
  <si>
    <t>Monto</t>
  </si>
  <si>
    <t>Contratado (l)</t>
  </si>
  <si>
    <t>Plazo</t>
  </si>
  <si>
    <t>Pactado</t>
  </si>
  <si>
    <t>(m)</t>
  </si>
  <si>
    <t>Tasa de Interés</t>
  </si>
  <si>
    <t>(n)</t>
  </si>
  <si>
    <t>Costos</t>
  </si>
  <si>
    <t>Relacionados (o)</t>
  </si>
  <si>
    <t>Tasa Efectiva</t>
  </si>
  <si>
    <t>(p)</t>
  </si>
  <si>
    <t>6. Obligaciones a Corto Plazo</t>
  </si>
  <si>
    <t>A. Crédito 1</t>
  </si>
  <si>
    <t>B. Crédito 2</t>
  </si>
  <si>
    <t>C. Crédito XX</t>
  </si>
  <si>
    <t>Informe Analítico de Obligaciones Diferentes de Financiamientos LDF</t>
  </si>
  <si>
    <t>Denominación de las Obligaciones</t>
  </si>
  <si>
    <t>Diferentes de Financiamiento (c)</t>
  </si>
  <si>
    <t>Fecha del</t>
  </si>
  <si>
    <t>Contrato (d)</t>
  </si>
  <si>
    <t>Fecha de</t>
  </si>
  <si>
    <t>inicio de</t>
  </si>
  <si>
    <t>operación del</t>
  </si>
  <si>
    <t>proyecto (e)</t>
  </si>
  <si>
    <t>vencimiento</t>
  </si>
  <si>
    <t>(f)</t>
  </si>
  <si>
    <t>Monto de la</t>
  </si>
  <si>
    <t>inversión</t>
  </si>
  <si>
    <t>pactado (g)</t>
  </si>
  <si>
    <t>pactado (h)</t>
  </si>
  <si>
    <t>Monto promedio</t>
  </si>
  <si>
    <t>mensual del pago</t>
  </si>
  <si>
    <t>de la</t>
  </si>
  <si>
    <t>contraprestación</t>
  </si>
  <si>
    <t>(i)</t>
  </si>
  <si>
    <t>correspondiente al</t>
  </si>
  <si>
    <t>pago de inversión</t>
  </si>
  <si>
    <t>(j)</t>
  </si>
  <si>
    <t>Monto pagado de la</t>
  </si>
  <si>
    <t>Monto pagado</t>
  </si>
  <si>
    <t>de la inversión</t>
  </si>
  <si>
    <t>actualizado al</t>
  </si>
  <si>
    <t>Saldo pendiente</t>
  </si>
  <si>
    <t>por pagar de la</t>
  </si>
  <si>
    <t>A. Asociaciones Público Privadas</t>
  </si>
  <si>
    <t>(APP's)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</si>
  <si>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</si>
  <si>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</si>
  <si>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</si>
  <si>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</si>
  <si>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</si>
  <si>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</si>
  <si>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</si>
  <si>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</si>
  <si>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</si>
  <si>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</t>
  </si>
  <si>
    <t>Financiamiento (C=A+B)</t>
  </si>
  <si>
    <t>Balance Presupuestario - LDF</t>
  </si>
  <si>
    <t>Estimado/</t>
  </si>
  <si>
    <t>Aprobado (d)</t>
  </si>
  <si>
    <t>Devengado</t>
  </si>
  <si>
    <t>Recaudado/</t>
  </si>
  <si>
    <t>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</si>
  <si>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</si>
  <si>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</si>
  <si>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</si>
  <si>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</si>
  <si>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 (B = B1+B2)</t>
  </si>
  <si>
    <t>B1. Gasto No Etiquetado (sin incluir Amortización de la Deuda Pública)</t>
  </si>
  <si>
    <t>B2. Gasto Etiquetado (sin incluir Amortización de la Deuda Pública)</t>
  </si>
  <si>
    <t>C. Remanentes del Ejercicio Anterior ( C = C1 + C2 )</t>
  </si>
  <si>
    <t>C1. Remanentes de Ingresos de Libre Disposición aplicados en el periodo</t>
  </si>
  <si>
    <t>C2. Remanentes de Transferencias Federales Etiquetadas aplicados en el</t>
  </si>
  <si>
    <t>periodo</t>
  </si>
  <si>
    <t>II. Balance Presupuestario sin Financiamiento Neto (II = I - A3)</t>
  </si>
  <si>
    <t>III. Balance Presupuestario sin Financiamiento Neto y sin Remanentes del Ejercicio</t>
  </si>
  <si>
    <t>Anterior (III= II - C)</t>
  </si>
  <si>
    <t>Concepto</t>
  </si>
  <si>
    <t>Aprobado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</si>
  <si>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</si>
  <si>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</si>
  <si>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</si>
  <si>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 + E)</t>
  </si>
  <si>
    <t>F. Financiamiento (F = F1 + F2)</t>
  </si>
  <si>
    <t>F1. Financiamiento con Fuente de Pago de Ingresos de Libre Disposición</t>
  </si>
  <si>
    <t>F2. Financiamiento con Fuente de Pago de Transferencias Federales</t>
  </si>
  <si>
    <t>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</si>
  <si>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</si>
  <si>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</si>
  <si>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</si>
  <si>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G )</t>
  </si>
  <si>
    <t>A3.1 Financiamiento Neto con Fuente de Pago de Ingresos de Libre Disposición (A3.1 = F1 G1)</t>
  </si>
  <si>
    <t>F1. Financiamiento con Fuente de Pago de Ingresos de Libre Disposición</t>
  </si>
  <si>
    <t>V. Balance Presupuestario de Recursos Disponibles (V = A1 + A3.1 B 1 + C1)</t>
  </si>
  <si>
    <t>VI. Balance Presupuestario de Recursos Disponibles sin Financiamiento Neto (VI = V </t>
  </si>
  <si>
    <t>A3.1)</t>
  </si>
  <si>
    <t>A3.2 Financiamiento Neto con Fuente de Pago de Transferencias Federales Etiquetadas</t>
  </si>
  <si>
    <t>F2. Financiamiento con Fuente de Pago de Transferencias Federales</t>
  </si>
  <si>
    <t>C2. Remanentes de Transferencias Federales Etiquetadas aplicados en el periodo</t>
  </si>
  <si>
    <t>VII. Balance Presupuestario de Recursos Etiquetados (VII = A2 + A3.2 B2 + C2)</t>
  </si>
  <si>
    <t>VIII. Balance Presupuestario de Recursos Etiquetados sin Financiamiento Neto (VIII</t>
  </si>
  <si>
    <t>= VII A3.2)</t>
  </si>
  <si>
    <t>Estado Analítico de Ingresos Detallado - LDF</t>
  </si>
  <si>
    <t>Ingreso</t>
  </si>
  <si>
    <t>Diferencia (e)</t>
  </si>
  <si>
    <t>(c)</t>
  </si>
  <si>
    <t>Estimado (d)</t>
  </si>
  <si>
    <t>Ampliaciones/</t>
  </si>
  <si>
    <t>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</si>
  <si>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</si>
  <si>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</si>
  <si>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</si>
  <si>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</si>
  <si>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</si>
  <si>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</si>
  <si>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</si>
  <si>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</si>
  <si>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</si>
  <si>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</si>
  <si>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</si>
  <si>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>(H=h1+h2+h3+h4+h5+h6+h7+h8+h9+h10+h11)</t>
  </si>
  <si>
    <t>h1) Fondo General de Participaciones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</si>
  <si>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</si>
  <si>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</si>
  <si>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</si>
  <si>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</si>
  <si>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</t>
  </si>
  <si>
    <t>Servicios</t>
  </si>
  <si>
    <t>h7) 0.136% de la Recaudación Federal</t>
  </si>
  <si>
    <t>Participable</t>
  </si>
  <si>
    <t>h8) 3.17% Sobre Extracción de Petróleo</t>
  </si>
  <si>
    <t>h9) Gasolinas y Diésel</t>
  </si>
  <si>
    <t>h10) Fondo del Impuesto Sobre la Renta</t>
  </si>
  <si>
    <t>h11) Fondo de Estabilización de los Ingresos de</t>
  </si>
  <si>
    <t>las Entidades Federativas</t>
  </si>
  <si>
    <t>I. Incentivos Derivados de la Colaboración Fiscal</t>
  </si>
  <si>
    <t>(I=i1+i2+i3+i4+i5)</t>
  </si>
  <si>
    <t>i1) Tenencia o Uso de Vehículos</t>
  </si>
  <si>
    <t>i2) Fondo de Compensación ISAN</t>
  </si>
  <si>
    <t>i3) Impuesto Sobre Automóviles Nuevos</t>
  </si>
  <si>
    <t>i4) Fondo de Compensación de Repecos-</t>
  </si>
  <si>
    <t>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</si>
  <si>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</si>
  <si>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</si>
  <si>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</si>
  <si>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</si>
  <si>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</si>
  <si>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>l1) Participaciones en Ingresos Locales</t>
  </si>
  <si>
    <t>l2) Otros Ingresos de Libre Disposición</t>
  </si>
  <si>
    <t>I. Total de Ingresos de Libre Disposición</t>
  </si>
  <si>
    <t>(I=A+B+C+D+E+F+G+H+I+J+K+L)</t>
  </si>
  <si>
    <t>Ingresos Excedentes de Ingresos de Libre</t>
  </si>
  <si>
    <t>Disposición</t>
  </si>
  <si>
    <t>Transferencias Federales Etiquetadas</t>
  </si>
  <si>
    <t>A. Aportaciones (A=a1+a2+a3+a4+a5+a6+a7+a8)</t>
  </si>
  <si>
    <t>a1) Fondo de Aportaciones para la Nómina</t>
  </si>
  <si>
    <t>Educativa y Gasto Operativo</t>
  </si>
  <si>
    <t>a2) Fondo de Aportaciones para los Servicios de</t>
  </si>
  <si>
    <t>Salud</t>
  </si>
  <si>
    <t>a3) Fondo de Aportaciones para la Infraestructura</t>
  </si>
  <si>
    <t>Social</t>
  </si>
  <si>
    <t>a4) Fondo de Aportaciones para el</t>
  </si>
  <si>
    <t>Fortalecimiento de los Municipios y de las</t>
  </si>
  <si>
    <t>Demarcaciones Territoriales del Distrito Federal</t>
  </si>
  <si>
    <t>a5) Fondo de Aportaciones Múltiples</t>
  </si>
  <si>
    <t>a6) Fondo de Aportaciones para la Educación</t>
  </si>
  <si>
    <t>Tecnológica y de Adultos</t>
  </si>
  <si>
    <t>a7) Fondo de Aportaciones para la Seguridad</t>
  </si>
  <si>
    <t>Pública de los Estados y del Distrito Federal</t>
  </si>
  <si>
    <t>a8) Fondo de Aportaciones para el</t>
  </si>
  <si>
    <t>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</si>
  <si>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</si>
  <si>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</si>
  <si>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</si>
  <si>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</si>
  <si>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</si>
  <si>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</si>
  <si>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</t>
  </si>
  <si>
    <t>Municipios Productores de Hidrocarburos</t>
  </si>
  <si>
    <t>c2) Fondo Minero</t>
  </si>
  <si>
    <t>D. Transferencias, Subsidios y Subvenciones, y</t>
  </si>
  <si>
    <t>Pensiones y Jubilaciones</t>
  </si>
  <si>
    <t>E. Otras Transferencias Federales Etiquetadas</t>
  </si>
  <si>
    <t>II. Total de Transferencias Federales Etiquetadas (II</t>
  </si>
  <si>
    <t>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</si>
  <si>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</si>
  <si>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</si>
  <si>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</si>
  <si>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</si>
  <si>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</t>
  </si>
  <si>
    <t>Fuente de Pago de Ingresos de Libre Disposición</t>
  </si>
  <si>
    <t>2. Ingresos Derivados de Financiamientos con</t>
  </si>
  <si>
    <t>Fuente de Pago de Transferencias Federales</t>
  </si>
  <si>
    <t>3. Ingresos Derivados de Financiamientos (3 = 1 +</t>
  </si>
  <si>
    <t>2)</t>
  </si>
  <si>
    <t>Estado Analítico del Ejercicio del Presupuesto de Egresos Detallado - LDF</t>
  </si>
  <si>
    <t>Clasificación por Objeto del Gasto (Capítulo y Concepto)</t>
  </si>
  <si>
    <t>Egresos</t>
  </si>
  <si>
    <t>Subejercicio</t>
  </si>
  <si>
    <t>(e)</t>
  </si>
  <si>
    <t>(d)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</si>
  <si>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</si>
  <si>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</si>
  <si>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</si>
  <si>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</si>
  <si>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</si>
  <si>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</si>
  <si>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</si>
  <si>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</si>
  <si>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</si>
  <si>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</si>
  <si>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</t>
  </si>
  <si>
    <t>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</si>
  <si>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</si>
  <si>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</si>
  <si>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</si>
  <si>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</si>
  <si>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</si>
  <si>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</si>
  <si>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</si>
  <si>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</si>
  <si>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</si>
  <si>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</si>
  <si>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</si>
  <si>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</si>
  <si>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</si>
  <si>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</t>
  </si>
  <si>
    <t>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</si>
  <si>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</si>
  <si>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</si>
  <si>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</si>
  <si>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</si>
  <si>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</t>
  </si>
  <si>
    <t>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</si>
  <si>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</si>
  <si>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</si>
  <si>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</si>
  <si>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</si>
  <si>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</si>
  <si>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</si>
  <si>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</si>
  <si>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</si>
  <si>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</si>
  <si>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</t>
  </si>
  <si>
    <t>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</si>
  <si>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</si>
  <si>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</si>
  <si>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</si>
  <si>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</si>
  <si>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</si>
  <si>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</si>
  <si>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</si>
  <si>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</si>
  <si>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</si>
  <si>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</si>
  <si>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</si>
  <si>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</si>
  <si>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</si>
  <si>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</t>
  </si>
  <si>
    <t>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</si>
  <si>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</si>
  <si>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</si>
  <si>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</si>
  <si>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</si>
  <si>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</si>
  <si>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</si>
  <si>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</si>
  <si>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</si>
  <si>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</si>
  <si>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</si>
  <si>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</si>
  <si>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</si>
  <si>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</si>
  <si>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</si>
  <si>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</si>
  <si>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</si>
  <si>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</si>
  <si>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</si>
  <si>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</si>
  <si>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</si>
  <si>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III. Total de Egresos (III = I + II)</t>
  </si>
  <si>
    <r>
      <t>                     </t>
    </r>
    <r>
      <rPr>
        <b/>
        <sz val="9"/>
        <color rgb="FF2F2F2F"/>
        <rFont val="Arial"/>
        <family val="2"/>
      </rPr>
      <t>(Clasificación Administrativa)</t>
    </r>
  </si>
  <si>
    <t>Clasificación Administrativa</t>
  </si>
  <si>
    <t>Subejercicio (e)</t>
  </si>
  <si>
    <t>I. Gasto No Etiquetado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</si>
  <si>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</si>
  <si>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</si>
  <si>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</si>
  <si>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</si>
  <si>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</si>
  <si>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</si>
  <si>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</si>
  <si>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</t>
  </si>
  <si>
    <t>(II=A+B+C+D+E+F+G+H)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</si>
  <si>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</si>
  <si>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</si>
  <si>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</si>
  <si>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</si>
  <si>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</si>
  <si>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</si>
  <si>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</si>
  <si>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</si>
  <si>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</si>
  <si>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</si>
  <si>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</si>
  <si>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</si>
  <si>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</si>
  <si>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</si>
  <si>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</si>
  <si>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</t>
  </si>
  <si>
    <t>Sociales</t>
  </si>
  <si>
    <t>b5) Educación</t>
  </si>
  <si>
    <t>b6) Protección Social</t>
  </si>
  <si>
    <t>b7) Otros Asuntos Sociales</t>
  </si>
  <si>
    <t>C. Desarrollo Económico</t>
  </si>
  <si>
    <t>(C=c1+c2+c3+c4+c5+c6+c7+c8+c9)</t>
  </si>
  <si>
    <t>c1) Asuntos Económicos, Comerciales y Laborales en</t>
  </si>
  <si>
    <t>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</si>
  <si>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</si>
  <si>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</si>
  <si>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</si>
  <si>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</si>
  <si>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</si>
  <si>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</si>
  <si>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</si>
  <si>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</si>
  <si>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</t>
  </si>
  <si>
    <t>(D=d1+d2+d3+d4)</t>
  </si>
  <si>
    <t>d1) Transacciones de la Deuda Publica / Costo</t>
  </si>
  <si>
    <t>Financiero de la Deuda</t>
  </si>
  <si>
    <t>d2) Transferencias, Participaciones y Aportaciones</t>
  </si>
  <si>
    <t>Entre Diferentes Niveles y Ordenes de Gobierno</t>
  </si>
  <si>
    <t>d3) Saneamiento del Sistema Financiero</t>
  </si>
  <si>
    <t>d4) Adeudos de Ejercicios Fiscales Anteriores</t>
  </si>
  <si>
    <t>II. Gasto Etiquetado (II=A+B+C+D)</t>
  </si>
  <si>
    <t>III. Total de Egreso</t>
  </si>
  <si>
    <t>Clasificación de Servicios Personales por Categoría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</si>
  <si>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</si>
  <si>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</si>
  <si>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</si>
  <si>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</si>
  <si>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</si>
  <si>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</si>
  <si>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</si>
  <si>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</t>
  </si>
  <si>
    <t>nuevas leyes federales o reformas a las</t>
  </si>
  <si>
    <t>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</si>
  <si>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</si>
  <si>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</si>
  <si>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</si>
  <si>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</si>
  <si>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</t>
  </si>
  <si>
    <t>(III = I + II)</t>
  </si>
  <si>
    <t>ANEXO 3</t>
  </si>
  <si>
    <t>"GUÍA DE CUMPLIMIENTO DE LA LEY DE DISCIPLINA FINANCIERA DE LAS ENTIDADES</t>
  </si>
  <si>
    <t>FEDERATIVAS Y LOS MUNICIPIOS"</t>
  </si>
  <si>
    <t>Guía de Cumplimiento de la Ley de Disciplina Financiera de las Entidades Federativas y Municipios</t>
  </si>
  <si>
    <t>Indicadores de Observancia (c)</t>
  </si>
  <si>
    <t>Implementación</t>
  </si>
  <si>
    <t>Resultado</t>
  </si>
  <si>
    <t>Fundamento (h)</t>
  </si>
  <si>
    <t>Comentarios (i)</t>
  </si>
  <si>
    <t>SI</t>
  </si>
  <si>
    <t>NO</t>
  </si>
  <si>
    <t>Mecanismo de</t>
  </si>
  <si>
    <t>Verificación (d)</t>
  </si>
  <si>
    <t>Fecha estimada de</t>
  </si>
  <si>
    <t>cumplimiento (e)</t>
  </si>
  <si>
    <t>Monto o valor (f)</t>
  </si>
  <si>
    <t>Unidad (pesos/</t>
  </si>
  <si>
    <t>porcentaje) (g)</t>
  </si>
  <si>
    <t>INDICADORES PRESUPUESTARIOS</t>
  </si>
  <si>
    <t>A. INDICADORES CUANTITATIVOS</t>
  </si>
  <si>
    <t>Balance Presupuestario Sostenible (j)</t>
  </si>
  <si>
    <t>a.</t>
  </si>
  <si>
    <t>Propuesto</t>
  </si>
  <si>
    <t>Iniciativa de Ley de Ingresos</t>
  </si>
  <si>
    <t>y Proyecto de Presupuesto</t>
  </si>
  <si>
    <t>de Egresos</t>
  </si>
  <si>
    <t>pesos</t>
  </si>
  <si>
    <t>Art. 6 y 19 de la LDF</t>
  </si>
  <si>
    <t>b.</t>
  </si>
  <si>
    <t>Ley de Ingresos y</t>
  </si>
  <si>
    <t>Presupuesto de Egresos</t>
  </si>
  <si>
    <t>c.</t>
  </si>
  <si>
    <t>Ejercido</t>
  </si>
  <si>
    <t>Cuenta Pública / Formato 4</t>
  </si>
  <si>
    <t>LDF</t>
  </si>
  <si>
    <t>Balance Presupuestario de Recursos Disponibles Sostenible (k)</t>
  </si>
  <si>
    <t>Financiamiento Neto dentro del Techo de Financiamiento Neto (l)</t>
  </si>
  <si>
    <t>Art. 6, 19 y 46 de la LDF</t>
  </si>
  <si>
    <t>Ley de Ingresos</t>
  </si>
  <si>
    <t>Recursos destinados a la atención de desastres naturales</t>
  </si>
  <si>
    <t>Asignación al fideicomiso para desastres naturales (m)</t>
  </si>
  <si>
    <t>a.1 Aprobado</t>
  </si>
  <si>
    <t>Reporte Trim. Formato 6 a)</t>
  </si>
  <si>
    <t>Art. 9 de la LDF</t>
  </si>
  <si>
    <t>a.2 Pagado</t>
  </si>
  <si>
    <t>Cuenta Pública / Formato 6</t>
  </si>
  <si>
    <t>a)</t>
  </si>
  <si>
    <t>Aportación promedio realizada por la Entidad Federativa durante los 5</t>
  </si>
  <si>
    <t>ejercicios previos, para infraestructura dañada por desastres naturales (n)</t>
  </si>
  <si>
    <t>Autorizaciones de recursos</t>
  </si>
  <si>
    <t>aprobados por el FONDEN</t>
  </si>
  <si>
    <t>Saldo del fideicomiso para desastres naturales (o)</t>
  </si>
  <si>
    <t>Cuenta Pública / Auxiliar de</t>
  </si>
  <si>
    <t>Cuentas</t>
  </si>
  <si>
    <t>d.</t>
  </si>
  <si>
    <t>Costo promedio de los últimos 5 ejercicios de la reconstrucción de</t>
  </si>
  <si>
    <t>infraestructura dañada por desastres naturales (p)</t>
  </si>
  <si>
    <t>Techo para servicios personales (q)</t>
  </si>
  <si>
    <t>Asignación en el Presupuesto de Egresos</t>
  </si>
  <si>
    <t>Reporte Trim. Formato 6 d)</t>
  </si>
  <si>
    <t>Art. 10 y 21 de la LDF</t>
  </si>
  <si>
    <t>Art. 13 fracc. V y 21 de la LDF</t>
  </si>
  <si>
    <t>Previsiones de gasto para compromisos de pago derivados de APPs (r)</t>
  </si>
  <si>
    <t>Art. 11 y 21 de la LDF</t>
  </si>
  <si>
    <t>Techo de ADEFAS para el ejercicio fiscal (s)</t>
  </si>
  <si>
    <t>Proyecto de Presupuesto de</t>
  </si>
  <si>
    <t>Art. 12 y 20 de la LDF</t>
  </si>
  <si>
    <t>B. INDICADORES CUALITATIVOS</t>
  </si>
  <si>
    <t>Iniciativa de Ley de Ingresos y Proyecto de Presupuesto de Egresos</t>
  </si>
  <si>
    <t>Objetivos anuales, estrategias y metas para el ejercicio fiscal (t)</t>
  </si>
  <si>
    <t>Iniciativa de Ley de Ingresos y</t>
  </si>
  <si>
    <t>Art. 5 y 18 de la LDF</t>
  </si>
  <si>
    <t>Proyecciones de ejercicios posteriores (u)</t>
  </si>
  <si>
    <t>Egresos / Formatos 7 a) y b)</t>
  </si>
  <si>
    <t>Descripción de riesgos relevantes y propuestas de acción para</t>
  </si>
  <si>
    <t>enfrentarlos (v)</t>
  </si>
  <si>
    <t>Resultados de ejercicios fiscales anteriores y el ejercicio fiscal en cuestión</t>
  </si>
  <si>
    <t>(w)</t>
  </si>
  <si>
    <t>Egresos / Formatos 7 c) y d)</t>
  </si>
  <si>
    <t>e.</t>
  </si>
  <si>
    <t>Estudio actuarial de las pensiones de sus trabajadores (x)</t>
  </si>
  <si>
    <t>Egresos / Formato 8</t>
  </si>
  <si>
    <t>Balance Presupuestario de Recursos Disponibles, en caso de ser</t>
  </si>
  <si>
    <t>negativo</t>
  </si>
  <si>
    <t>Razones excepcionales que justifican el Balance Presupuestario de</t>
  </si>
  <si>
    <t>Recursos Disponibles negativo (y)</t>
  </si>
  <si>
    <t>Iniciativa de Ley de Ingresos o</t>
  </si>
  <si>
    <t>Fuente de recursos para cubrir el Balance Presupuestario de Recursos</t>
  </si>
  <si>
    <t>Disponibles negativo (z)</t>
  </si>
  <si>
    <t>Número de ejercicios fiscales y acciones necesarias para cubrir el Balance</t>
  </si>
  <si>
    <t>Presupuestario de Recursos Disponibles negativo (aa)</t>
  </si>
  <si>
    <t>Informes Trimestrales sobre el avance de las acciones para recuperar el</t>
  </si>
  <si>
    <t>Balance Presupuestario de Recursos Disponibles (bb)</t>
  </si>
  <si>
    <t>Reporte Trim. y Cuenta Pública</t>
  </si>
  <si>
    <t>Servicios Personales</t>
  </si>
  <si>
    <t>Remuneraciones de los servidores públicos (cc)</t>
  </si>
  <si>
    <t>Proyecto de Presupuesto</t>
  </si>
  <si>
    <t>Previsiones salariales y económicas para cubrir incrementos salariales,</t>
  </si>
  <si>
    <t>creación de plazas y otros (dd)</t>
  </si>
  <si>
    <t>INDICADORES DEL EJERCICIO PRESUPUESTARIO</t>
  </si>
  <si>
    <t>Ingresos Excedentes derivados de Ingresos de Libre Disposición</t>
  </si>
  <si>
    <t>Monto de Ingresos Excedentes derivados de ILD (ee)</t>
  </si>
  <si>
    <t>Cuenta Pública / Formato 5</t>
  </si>
  <si>
    <t>Art. 14 y 21 de la LDF</t>
  </si>
  <si>
    <t>Monto de Ingresos Excedentes derivados de ILD destinados al fin del</t>
  </si>
  <si>
    <t>A.14, fracción I de la LDF (ff)</t>
  </si>
  <si>
    <t>Cuenta Pública</t>
  </si>
  <si>
    <t>A.14, fracción II, a) de la LDF (gg)</t>
  </si>
  <si>
    <t>A.14, fracción II, b) de la LDF (hh)</t>
  </si>
  <si>
    <t>artículo noveno transitorio de la LDF (ii)</t>
  </si>
  <si>
    <t>Art. Noveno Transitorio de la</t>
  </si>
  <si>
    <t>Análisis Costo-Beneficio para programas o proyectos de inversión</t>
  </si>
  <si>
    <t>mayores a 10 millones de UDIS (jj)</t>
  </si>
  <si>
    <t>Página de internet de la</t>
  </si>
  <si>
    <t>Secretaría de Finanzas o</t>
  </si>
  <si>
    <t>Tesorería Municipal</t>
  </si>
  <si>
    <t>Art. 13 frac. III y 21 de la LDF</t>
  </si>
  <si>
    <t>Análisis de conveniencia y análisis de transferencia de riesgos de los</t>
  </si>
  <si>
    <t>proyectos APPs (kk)</t>
  </si>
  <si>
    <t>Identificación de población objetivo, destino y temporalidad de subsidios</t>
  </si>
  <si>
    <t>(ll)</t>
  </si>
  <si>
    <t>Art. 13 frac. VII y 21 de la LDF</t>
  </si>
  <si>
    <t>INDICADORES DE DEUDA PÚBLICA</t>
  </si>
  <si>
    <t>Obligaciones a Corto Plazo</t>
  </si>
  <si>
    <t>Límite de Obligaciones a Corto Plazo (mm)</t>
  </si>
  <si>
    <t>Art. 30 frac. I de la LDF</t>
  </si>
  <si>
    <t>Obligaciones a Corto Plazo (nn)</t>
  </si>
  <si>
    <t>4. Deuda Contingente 1 (informativo)</t>
  </si>
  <si>
    <t>1     Se refiere a cualquier Financiamiento sin fuente o garantía de pago definida, que sea asumida de manera solidaria o subsidiaria por las Entidades Federativas con sus Municipios, organismos descentralizados y empresas de participación estatal mayoritaria y fideicomisos, locales o municipales, y por los Municipios con sus respectivos organismos descentralizados y empresas de participación municipal mayoritaria.</t>
  </si>
  <si>
    <t>²      Se refiere al valor del Bono Cupón Cero que respalda el pago de los créditos asociados al mismo (Activo).</t>
  </si>
  <si>
    <t>PODER JUDICIAL</t>
  </si>
  <si>
    <t>I. Balance Presupuestario (I = A -B + C)</t>
  </si>
  <si>
    <t>(A3.2 = F2 -G2)</t>
  </si>
  <si>
    <t xml:space="preserve"> </t>
  </si>
  <si>
    <t>A. Honorable Tribunal Superior de Justicia1</t>
  </si>
  <si>
    <t>si</t>
  </si>
  <si>
    <t>no</t>
  </si>
  <si>
    <t>no aplica</t>
  </si>
  <si>
    <t>Diciembre</t>
  </si>
  <si>
    <t>Pleno</t>
  </si>
  <si>
    <t>Centro Estatal de Justicia Alternativa</t>
  </si>
  <si>
    <t>A. Honorable Tribunal Superior de Justicial</t>
  </si>
  <si>
    <t>Del 1 de enero al 30 de septiembre de 2017 (b)</t>
  </si>
  <si>
    <t>31 de diciembre de 2019</t>
  </si>
  <si>
    <t>Exhortos</t>
  </si>
  <si>
    <t>Juzgado Penal Guridi y Alcocer</t>
  </si>
  <si>
    <t>Juzgado Familiar Zaragoza</t>
  </si>
  <si>
    <t>Juzgado Civil Zaragoza</t>
  </si>
  <si>
    <t>Juzgado de Control y Juicio Oral Guridi y Alcocer</t>
  </si>
  <si>
    <t>Secretaría Ejecutiva del Consejo de la Judicatura</t>
  </si>
  <si>
    <t>Recursos Humanos</t>
  </si>
  <si>
    <t>Recursos Materiales</t>
  </si>
  <si>
    <t>Presidencia</t>
  </si>
  <si>
    <t>Archivo</t>
  </si>
  <si>
    <t>2019(d)</t>
  </si>
  <si>
    <t>inversión al 30 de</t>
  </si>
  <si>
    <t>2020 (l)</t>
  </si>
  <si>
    <t>2020 (m = g l)</t>
  </si>
  <si>
    <t>Sala Penal y Esp Admon Just Adoles</t>
  </si>
  <si>
    <t>Ponencia I Sala Penal y Esp Admon Just Adoles</t>
  </si>
  <si>
    <t>Ponencia 2 Sala Penal y Esp Admon Just Adoles</t>
  </si>
  <si>
    <t>Ponencia 3 Sala Penal y Esp Admon Just Adoles</t>
  </si>
  <si>
    <t>Sala Oral Penal y Esp Admon Just Adoles</t>
  </si>
  <si>
    <t>Sala Civil Familiar</t>
  </si>
  <si>
    <t>Ponencia I Sala Civil Familiar</t>
  </si>
  <si>
    <t>Ponencia 2 Sala Civil Familiar</t>
  </si>
  <si>
    <t>Ponencia 3 Sala Civil Familiar</t>
  </si>
  <si>
    <t>Secretaria General de Acuerdos</t>
  </si>
  <si>
    <t>Servicios Periciales</t>
  </si>
  <si>
    <t>Juzgado Penal Sánchez Piedras</t>
  </si>
  <si>
    <t xml:space="preserve">Juzgado Cont J Oral y Esp Just Adolescentes </t>
  </si>
  <si>
    <t>Juzgado 3ro Familiar Cuauhtémoc</t>
  </si>
  <si>
    <t>Juzgado 3ro Civil y Ext de Domino Cuauhtémoc</t>
  </si>
  <si>
    <t>Juzgado 4to Civil Cuauhtémoc</t>
  </si>
  <si>
    <t>Juzgado 1ro Civil Cuauhtémoc</t>
  </si>
  <si>
    <t>Juzgado 2do Civil Cuauhtémoc</t>
  </si>
  <si>
    <t>Juzgado 4to Familiar Cuauhtémoc</t>
  </si>
  <si>
    <t>Juzgado Mercantil y de Oralidad Mercantil Cuauhtémoc</t>
  </si>
  <si>
    <t>Juzgado Civil Juárez</t>
  </si>
  <si>
    <t>Juzgado Civil y Familiar Morelos</t>
  </si>
  <si>
    <t>Juzgado Civil y Familiar Ocampo</t>
  </si>
  <si>
    <t>Juzgado Civil y Familiar Xicohténcatl</t>
  </si>
  <si>
    <t>Juzgado de Ejec Ep Med Adolescentes Sánchez Piedras</t>
  </si>
  <si>
    <t>Juzgado 2do Familiar Cuauhtémoc</t>
  </si>
  <si>
    <t>Juzgado 1ro Familiar Cuauhtémoc</t>
  </si>
  <si>
    <t>Juzgado Familiar Juárez</t>
  </si>
  <si>
    <t>Oficialia de Partes Común del Distrito Judicial de Cuauhtemoc</t>
  </si>
  <si>
    <t>Juzgado 2do. Oral y Mercantil</t>
  </si>
  <si>
    <t>Informática</t>
  </si>
  <si>
    <t xml:space="preserve">Unidad de Transparencia y Protección de Datos Personales </t>
  </si>
  <si>
    <t>Tesorería</t>
  </si>
  <si>
    <t>Contraloría</t>
  </si>
  <si>
    <t>Consejo de la Judicatura de Estado de Tlaxcala</t>
  </si>
  <si>
    <t>Unidad de Igualdad de Género</t>
  </si>
  <si>
    <t>Dirección de Información y Comunicación Social</t>
  </si>
  <si>
    <t>Dirección Jurídica</t>
  </si>
  <si>
    <t>Módulo Médico</t>
  </si>
  <si>
    <t>Instituto de Capacitación de Investigaciones Judiciales</t>
  </si>
  <si>
    <t>septiembre de 2020 (k)</t>
  </si>
  <si>
    <t>Al 31 de diciembre de 2020 y al 31 de diciembre de 2019 (b)</t>
  </si>
  <si>
    <t>31 de diciembre de 2020</t>
  </si>
  <si>
    <t>Del 1 de enero  al 31 de diciembre de 2020 (b)</t>
  </si>
  <si>
    <t>Del 1 de enero al  31 de diciembre de 2020 (b)</t>
  </si>
  <si>
    <t>Del 1 de enero al 31 de diciembre de 2020 (b)</t>
  </si>
  <si>
    <t>31 de diciembre de</t>
  </si>
  <si>
    <t>inversión al 31</t>
  </si>
  <si>
    <t>de diciembre de</t>
  </si>
  <si>
    <t>Del 1 de enero al 31 de diciembre de 2020 (b)</t>
  </si>
  <si>
    <t>Del 1 de enero Al 31 de diciembre de 2020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</si>
</sst>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"/>
  </numFmts>
  <fonts count="2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rgb="FF2F2F2F"/>
      <name val="Arial"/>
      <family val="2"/>
    </font>
    <font>
      <sz val="9"/>
      <color rgb="FF000000"/>
      <name val="Arial"/>
      <family val="2"/>
    </font>
    <font>
      <b/>
      <sz val="9"/>
      <color rgb="FF2F2F2F"/>
      <name val="Arial"/>
      <family val="2"/>
    </font>
    <font>
      <sz val="10"/>
      <color rgb="FF2F2F2F"/>
      <name val="Arial"/>
      <family val="2"/>
    </font>
    <font>
      <b/>
      <sz val="9"/>
      <color rgb="FF2F2F2F"/>
      <name val="Times"/>
      <family val="1"/>
    </font>
    <font>
      <b/>
      <sz val="9"/>
      <color rgb="FF000000"/>
      <name val="Arial"/>
      <family val="2"/>
    </font>
    <font>
      <sz val="9"/>
      <color rgb="FF000000"/>
      <name val="Times New Roman"/>
      <family val="1"/>
    </font>
    <font>
      <i/>
      <sz val="9"/>
      <color rgb="FF000000"/>
      <name val="Arial"/>
      <family val="2"/>
    </font>
    <font>
      <sz val="9"/>
      <color rgb="FF2F2F2F"/>
      <name val="Times New Roman"/>
      <family val="1"/>
    </font>
    <font>
      <b/>
      <sz val="8"/>
      <color rgb="FF000000"/>
      <name val="Arial"/>
      <family val="2"/>
    </font>
    <font>
      <sz val="8"/>
      <color rgb="FF000000"/>
      <name val="Calibri"/>
      <family val="2"/>
      <scheme val="minor"/>
    </font>
    <font>
      <sz val="8"/>
      <color rgb="FF000000"/>
      <name val="Arial"/>
      <family val="2"/>
    </font>
    <font>
      <sz val="9"/>
      <color theme="1"/>
      <name val="Arial"/>
      <family val="2"/>
    </font>
    <font>
      <sz val="11"/>
      <color theme="0"/>
      <name val="Calibri"/>
      <family val="2"/>
      <scheme val="minor"/>
    </font>
    <font>
      <b/>
      <sz val="9"/>
      <color theme="0"/>
      <name val="Arial"/>
      <family val="2"/>
    </font>
    <font>
      <b/>
      <sz val="8"/>
      <color theme="0"/>
      <name val="Arial"/>
      <family val="2"/>
    </font>
    <font>
      <sz val="8"/>
      <color theme="0"/>
      <name val="Calibri"/>
      <family val="2"/>
      <scheme val="minor"/>
    </font>
    <font>
      <b/>
      <sz val="9"/>
      <color theme="0"/>
      <name val="Arial"/>
      <family val="2"/>
    </font>
    <font>
      <sz val="9"/>
      <color theme="0"/>
      <name val="Arial"/>
      <family val="2"/>
    </font>
    <font>
      <sz val="9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A6A6A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92F39"/>
        <bgColor indexed="64"/>
      </patternFill>
    </fill>
  </fills>
  <borders count="4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38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justify" vertical="center"/>
    </xf>
    <xf numFmtId="0" fontId="4" fillId="3" borderId="8" xfId="0" applyFont="1" applyFill="1" applyBorder="1" applyAlignment="1">
      <alignment horizontal="justify" vertical="center" wrapText="1"/>
    </xf>
    <xf numFmtId="0" fontId="4" fillId="3" borderId="6" xfId="0" applyFont="1" applyFill="1" applyBorder="1" applyAlignment="1">
      <alignment horizontal="justify" vertical="center" wrapText="1"/>
    </xf>
    <xf numFmtId="0" fontId="4" fillId="3" borderId="7" xfId="0" applyFont="1" applyFill="1" applyBorder="1" applyAlignment="1">
      <alignment horizontal="justify" vertical="center" wrapText="1"/>
    </xf>
    <xf numFmtId="0" fontId="3" fillId="0" borderId="0" xfId="0" applyFont="1" applyAlignment="1">
      <alignment horizontal="justify" vertical="center" wrapText="1"/>
    </xf>
    <xf numFmtId="0" fontId="4" fillId="3" borderId="5" xfId="0" applyFont="1" applyFill="1" applyBorder="1" applyAlignment="1">
      <alignment horizontal="left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4" fillId="3" borderId="9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3" borderId="5" xfId="0" applyFont="1" applyFill="1" applyBorder="1" applyAlignment="1">
      <alignment horizontal="left" vertical="center"/>
    </xf>
    <xf numFmtId="0" fontId="4" fillId="3" borderId="5" xfId="0" applyFont="1" applyFill="1" applyBorder="1" applyAlignment="1">
      <alignment horizontal="left" vertical="center" indent="1"/>
    </xf>
    <xf numFmtId="0" fontId="9" fillId="3" borderId="6" xfId="0" applyFont="1" applyFill="1" applyBorder="1" applyAlignment="1">
      <alignment vertical="center"/>
    </xf>
    <xf numFmtId="0" fontId="8" fillId="3" borderId="7" xfId="0" applyFont="1" applyFill="1" applyBorder="1" applyAlignment="1">
      <alignment vertical="center"/>
    </xf>
    <xf numFmtId="0" fontId="4" fillId="3" borderId="7" xfId="0" applyFont="1" applyFill="1" applyBorder="1" applyAlignment="1">
      <alignment horizontal="left" vertical="center" indent="5"/>
    </xf>
    <xf numFmtId="0" fontId="9" fillId="3" borderId="7" xfId="0" applyFont="1" applyFill="1" applyBorder="1" applyAlignment="1">
      <alignment vertical="center"/>
    </xf>
    <xf numFmtId="0" fontId="9" fillId="3" borderId="5" xfId="0" applyFont="1" applyFill="1" applyBorder="1" applyAlignment="1">
      <alignment vertical="center"/>
    </xf>
    <xf numFmtId="0" fontId="9" fillId="3" borderId="9" xfId="0" applyFont="1" applyFill="1" applyBorder="1" applyAlignment="1">
      <alignment vertical="center"/>
    </xf>
    <xf numFmtId="0" fontId="9" fillId="3" borderId="11" xfId="0" applyFont="1" applyFill="1" applyBorder="1" applyAlignment="1">
      <alignment vertical="center"/>
    </xf>
    <xf numFmtId="0" fontId="9" fillId="3" borderId="19" xfId="0" applyFont="1" applyFill="1" applyBorder="1" applyAlignment="1">
      <alignment vertical="center"/>
    </xf>
    <xf numFmtId="0" fontId="1" fillId="3" borderId="20" xfId="0" applyFont="1" applyFill="1" applyBorder="1"/>
    <xf numFmtId="0" fontId="9" fillId="3" borderId="8" xfId="0" applyFont="1" applyFill="1" applyBorder="1" applyAlignment="1">
      <alignment vertical="center"/>
    </xf>
    <xf numFmtId="0" fontId="9" fillId="3" borderId="7" xfId="0" applyFont="1" applyFill="1" applyBorder="1" applyAlignment="1">
      <alignment horizontal="left" vertical="center" indent="1"/>
    </xf>
    <xf numFmtId="0" fontId="8" fillId="3" borderId="7" xfId="0" applyFont="1" applyFill="1" applyBorder="1" applyAlignment="1">
      <alignment horizontal="left" vertical="center" indent="1"/>
    </xf>
    <xf numFmtId="0" fontId="9" fillId="3" borderId="11" xfId="0" applyFont="1" applyFill="1" applyBorder="1" applyAlignment="1">
      <alignment horizontal="left" vertical="center" indent="1"/>
    </xf>
    <xf numFmtId="0" fontId="1" fillId="3" borderId="21" xfId="0" applyFont="1" applyFill="1" applyBorder="1"/>
    <xf numFmtId="0" fontId="1" fillId="3" borderId="22" xfId="0" applyFont="1" applyFill="1" applyBorder="1"/>
    <xf numFmtId="0" fontId="1" fillId="3" borderId="24" xfId="0" applyFont="1" applyFill="1" applyBorder="1"/>
    <xf numFmtId="0" fontId="4" fillId="3" borderId="28" xfId="0" applyFont="1" applyFill="1" applyBorder="1" applyAlignment="1">
      <alignment horizontal="left" vertical="center"/>
    </xf>
    <xf numFmtId="0" fontId="4" fillId="3" borderId="28" xfId="0" applyFont="1" applyFill="1" applyBorder="1" applyAlignment="1">
      <alignment horizontal="left" vertical="center"/>
    </xf>
    <xf numFmtId="0" fontId="4" fillId="3" borderId="0" xfId="0" applyFont="1" applyFill="1" applyBorder="1" applyAlignment="1">
      <alignment horizontal="left" vertical="center"/>
    </xf>
    <xf numFmtId="0" fontId="1" fillId="3" borderId="31" xfId="0" applyFont="1" applyFill="1" applyBorder="1"/>
    <xf numFmtId="0" fontId="1" fillId="3" borderId="30" xfId="0" applyFont="1" applyFill="1" applyBorder="1"/>
    <xf numFmtId="0" fontId="4" fillId="3" borderId="28" xfId="0" applyFont="1" applyFill="1" applyBorder="1" applyAlignment="1">
      <alignment horizontal="center" vertical="center"/>
    </xf>
    <xf numFmtId="0" fontId="4" fillId="3" borderId="21" xfId="0" applyFont="1" applyFill="1" applyBorder="1" applyAlignment="1">
      <alignment horizontal="center" vertical="center"/>
    </xf>
    <xf numFmtId="0" fontId="4" fillId="3" borderId="21" xfId="0" applyFont="1" applyFill="1" applyBorder="1" applyAlignment="1">
      <alignment horizontal="justify" vertical="center" wrapText="1"/>
    </xf>
    <xf numFmtId="0" fontId="4" fillId="3" borderId="0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0" fillId="0" borderId="30" xfId="0" applyBorder="1"/>
    <xf numFmtId="0" fontId="0" fillId="0" borderId="22" xfId="0" applyBorder="1"/>
    <xf numFmtId="0" fontId="0" fillId="0" borderId="31" xfId="0" applyBorder="1"/>
    <xf numFmtId="0" fontId="1" fillId="3" borderId="0" xfId="0" applyFont="1" applyFill="1" applyBorder="1"/>
    <xf numFmtId="0" fontId="1" fillId="0" borderId="30" xfId="0" applyFont="1" applyBorder="1"/>
    <xf numFmtId="0" fontId="1" fillId="0" borderId="22" xfId="0" applyFont="1" applyBorder="1"/>
    <xf numFmtId="0" fontId="1" fillId="0" borderId="24" xfId="0" applyFont="1" applyBorder="1"/>
    <xf numFmtId="0" fontId="4" fillId="3" borderId="28" xfId="0" applyFont="1" applyFill="1" applyBorder="1" applyAlignment="1">
      <alignment horizontal="left" vertical="center" indent="1"/>
    </xf>
    <xf numFmtId="0" fontId="8" fillId="3" borderId="28" xfId="0" applyFont="1" applyFill="1" applyBorder="1" applyAlignment="1">
      <alignment horizontal="left" vertical="center"/>
    </xf>
    <xf numFmtId="0" fontId="0" fillId="0" borderId="24" xfId="0" applyBorder="1"/>
    <xf numFmtId="0" fontId="8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8" fillId="4" borderId="15" xfId="0" applyFont="1" applyFill="1" applyBorder="1" applyAlignment="1">
      <alignment horizontal="center" vertical="center"/>
    </xf>
    <xf numFmtId="0" fontId="8" fillId="4" borderId="14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vertical="center"/>
    </xf>
    <xf numFmtId="0" fontId="8" fillId="2" borderId="11" xfId="0" applyFont="1" applyFill="1" applyBorder="1" applyAlignment="1">
      <alignment vertical="center"/>
    </xf>
    <xf numFmtId="0" fontId="8" fillId="5" borderId="9" xfId="0" applyFont="1" applyFill="1" applyBorder="1" applyAlignment="1">
      <alignment horizontal="center" vertical="center"/>
    </xf>
    <xf numFmtId="0" fontId="9" fillId="5" borderId="10" xfId="0" applyFont="1" applyFill="1" applyBorder="1" applyAlignment="1">
      <alignment horizontal="center" vertical="center"/>
    </xf>
    <xf numFmtId="0" fontId="9" fillId="5" borderId="10" xfId="0" applyFont="1" applyFill="1" applyBorder="1" applyAlignment="1">
      <alignment vertical="center"/>
    </xf>
    <xf numFmtId="0" fontId="9" fillId="5" borderId="11" xfId="0" applyFont="1" applyFill="1" applyBorder="1" applyAlignment="1">
      <alignment horizontal="center" vertical="center"/>
    </xf>
    <xf numFmtId="0" fontId="4" fillId="5" borderId="15" xfId="0" applyFont="1" applyFill="1" applyBorder="1" applyAlignment="1">
      <alignment horizontal="center" vertical="center"/>
    </xf>
    <xf numFmtId="0" fontId="4" fillId="5" borderId="15" xfId="0" applyFont="1" applyFill="1" applyBorder="1" applyAlignment="1">
      <alignment vertical="center"/>
    </xf>
    <xf numFmtId="0" fontId="4" fillId="5" borderId="10" xfId="0" applyFont="1" applyFill="1" applyBorder="1" applyAlignment="1">
      <alignment horizontal="center" vertical="center"/>
    </xf>
    <xf numFmtId="0" fontId="4" fillId="5" borderId="14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vertical="center"/>
    </xf>
    <xf numFmtId="0" fontId="4" fillId="3" borderId="7" xfId="0" applyFont="1" applyFill="1" applyBorder="1" applyAlignment="1">
      <alignment vertical="center"/>
    </xf>
    <xf numFmtId="0" fontId="4" fillId="3" borderId="4" xfId="0" applyFont="1" applyFill="1" applyBorder="1" applyAlignment="1">
      <alignment vertical="center"/>
    </xf>
    <xf numFmtId="0" fontId="4" fillId="3" borderId="3" xfId="0" applyFont="1" applyFill="1" applyBorder="1" applyAlignment="1">
      <alignment horizontal="center" vertical="center"/>
    </xf>
    <xf numFmtId="0" fontId="9" fillId="5" borderId="15" xfId="0" applyFont="1" applyFill="1" applyBorder="1" applyAlignment="1">
      <alignment horizontal="center" vertical="center"/>
    </xf>
    <xf numFmtId="0" fontId="9" fillId="5" borderId="15" xfId="0" applyFont="1" applyFill="1" applyBorder="1" applyAlignment="1">
      <alignment vertical="center"/>
    </xf>
    <xf numFmtId="0" fontId="9" fillId="5" borderId="14" xfId="0" applyFont="1" applyFill="1" applyBorder="1" applyAlignment="1">
      <alignment horizontal="center" vertical="center"/>
    </xf>
    <xf numFmtId="0" fontId="10" fillId="5" borderId="9" xfId="0" applyFont="1" applyFill="1" applyBorder="1" applyAlignment="1">
      <alignment horizontal="right" vertical="center"/>
    </xf>
    <xf numFmtId="0" fontId="10" fillId="5" borderId="10" xfId="0" applyFont="1" applyFill="1" applyBorder="1" applyAlignment="1">
      <alignment horizontal="center" vertical="center"/>
    </xf>
    <xf numFmtId="0" fontId="10" fillId="5" borderId="10" xfId="0" applyFont="1" applyFill="1" applyBorder="1" applyAlignment="1">
      <alignment vertical="center"/>
    </xf>
    <xf numFmtId="0" fontId="10" fillId="3" borderId="0" xfId="0" applyFont="1" applyFill="1" applyAlignment="1">
      <alignment vertical="center"/>
    </xf>
    <xf numFmtId="0" fontId="10" fillId="3" borderId="3" xfId="0" applyFont="1" applyFill="1" applyBorder="1" applyAlignment="1">
      <alignment vertical="center"/>
    </xf>
    <xf numFmtId="0" fontId="11" fillId="0" borderId="0" xfId="0" applyFont="1" applyAlignment="1">
      <alignment horizontal="justify" vertical="center"/>
    </xf>
    <xf numFmtId="0" fontId="8" fillId="5" borderId="13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/>
    </xf>
    <xf numFmtId="0" fontId="4" fillId="5" borderId="10" xfId="0" applyFont="1" applyFill="1" applyBorder="1" applyAlignment="1">
      <alignment vertical="center"/>
    </xf>
    <xf numFmtId="0" fontId="4" fillId="5" borderId="11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vertical="center" wrapText="1"/>
    </xf>
    <xf numFmtId="0" fontId="10" fillId="3" borderId="9" xfId="0" applyFont="1" applyFill="1" applyBorder="1" applyAlignment="1">
      <alignment horizontal="right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vertical="center"/>
    </xf>
    <xf numFmtId="0" fontId="4" fillId="5" borderId="0" xfId="0" applyFont="1" applyFill="1" applyAlignment="1">
      <alignment horizontal="center" vertical="center"/>
    </xf>
    <xf numFmtId="0" fontId="4" fillId="5" borderId="5" xfId="0" applyFont="1" applyFill="1" applyBorder="1" applyAlignment="1">
      <alignment horizontal="center" vertical="center"/>
    </xf>
    <xf numFmtId="0" fontId="9" fillId="3" borderId="0" xfId="0" applyFont="1" applyFill="1" applyAlignment="1">
      <alignment horizontal="justify" vertical="center" wrapText="1"/>
    </xf>
    <xf numFmtId="0" fontId="9" fillId="4" borderId="12" xfId="0" applyFont="1" applyFill="1" applyBorder="1" applyAlignment="1">
      <alignment vertical="center"/>
    </xf>
    <xf numFmtId="0" fontId="8" fillId="3" borderId="13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vertical="center"/>
    </xf>
    <xf numFmtId="0" fontId="4" fillId="3" borderId="12" xfId="0" applyFont="1" applyFill="1" applyBorder="1" applyAlignment="1">
      <alignment horizontal="center" vertical="center"/>
    </xf>
    <xf numFmtId="0" fontId="9" fillId="3" borderId="12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vertical="center"/>
    </xf>
    <xf numFmtId="0" fontId="8" fillId="0" borderId="0" xfId="0" applyFont="1" applyAlignment="1">
      <alignment horizontal="left" vertical="center"/>
    </xf>
    <xf numFmtId="0" fontId="4" fillId="3" borderId="28" xfId="0" applyFont="1" applyFill="1" applyBorder="1" applyAlignment="1">
      <alignment horizontal="left" vertical="center"/>
    </xf>
    <xf numFmtId="0" fontId="4" fillId="3" borderId="0" xfId="0" applyFont="1" applyFill="1" applyBorder="1" applyAlignment="1">
      <alignment horizontal="left" vertical="center"/>
    </xf>
    <xf numFmtId="0" fontId="4" fillId="3" borderId="24" xfId="0" applyFont="1" applyFill="1" applyBorder="1" applyAlignment="1">
      <alignment horizontal="justify" vertical="center" wrapText="1"/>
    </xf>
    <xf numFmtId="0" fontId="12" fillId="0" borderId="21" xfId="0" applyFont="1" applyBorder="1" applyAlignment="1">
      <alignment horizontal="justify" vertical="center" wrapText="1"/>
    </xf>
    <xf numFmtId="0" fontId="14" fillId="0" borderId="21" xfId="0" applyFont="1" applyBorder="1" applyAlignment="1">
      <alignment horizontal="left" vertical="center" wrapText="1"/>
    </xf>
    <xf numFmtId="0" fontId="14" fillId="0" borderId="24" xfId="0" applyFont="1" applyBorder="1" applyAlignment="1">
      <alignment horizontal="left" vertical="center" wrapText="1"/>
    </xf>
    <xf numFmtId="0" fontId="14" fillId="0" borderId="21" xfId="0" applyFont="1" applyBorder="1" applyAlignment="1">
      <alignment horizontal="right" vertical="center" wrapText="1"/>
    </xf>
    <xf numFmtId="0" fontId="8" fillId="3" borderId="36" xfId="0" applyFont="1" applyFill="1" applyBorder="1" applyAlignment="1">
      <alignment horizontal="justify" vertical="center" wrapText="1"/>
    </xf>
    <xf numFmtId="0" fontId="9" fillId="3" borderId="16" xfId="0" applyFont="1" applyFill="1" applyBorder="1" applyAlignment="1">
      <alignment vertical="center"/>
    </xf>
    <xf numFmtId="0" fontId="4" fillId="3" borderId="21" xfId="0" applyFont="1" applyFill="1" applyBorder="1" applyAlignment="1">
      <alignment horizontal="right" vertical="center"/>
    </xf>
    <xf numFmtId="0" fontId="4" fillId="3" borderId="23" xfId="0" applyFont="1" applyFill="1" applyBorder="1" applyAlignment="1">
      <alignment horizontal="right" vertical="center"/>
    </xf>
    <xf numFmtId="0" fontId="4" fillId="3" borderId="21" xfId="0" applyFont="1" applyFill="1" applyBorder="1" applyAlignment="1">
      <alignment horizontal="right" vertical="center"/>
    </xf>
    <xf numFmtId="0" fontId="4" fillId="3" borderId="0" xfId="0" applyFont="1" applyFill="1" applyBorder="1" applyAlignment="1">
      <alignment horizontal="right" vertical="center"/>
    </xf>
    <xf numFmtId="0" fontId="4" fillId="3" borderId="23" xfId="0" applyFont="1" applyFill="1" applyBorder="1" applyAlignment="1">
      <alignment horizontal="left" vertical="center"/>
    </xf>
    <xf numFmtId="4" fontId="14" fillId="0" borderId="21" xfId="0" applyNumberFormat="1" applyFont="1" applyBorder="1" applyAlignment="1">
      <alignment horizontal="right" vertical="center" wrapText="1"/>
    </xf>
    <xf numFmtId="4" fontId="0" fillId="0" borderId="0" xfId="0" applyNumberFormat="1"/>
    <xf numFmtId="4" fontId="14" fillId="0" borderId="21" xfId="0" applyNumberFormat="1" applyFont="1" applyBorder="1" applyAlignment="1">
      <alignment vertical="center" wrapText="1"/>
    </xf>
    <xf numFmtId="0" fontId="14" fillId="0" borderId="21" xfId="0" applyFont="1" applyBorder="1" applyAlignment="1">
      <alignment vertical="center" wrapText="1"/>
    </xf>
    <xf numFmtId="4" fontId="4" fillId="3" borderId="5" xfId="0" applyNumberFormat="1" applyFont="1" applyFill="1" applyBorder="1" applyAlignment="1">
      <alignment horizontal="right" vertical="center" wrapText="1"/>
    </xf>
    <xf numFmtId="4" fontId="4" fillId="3" borderId="5" xfId="0" applyNumberFormat="1" applyFont="1" applyFill="1" applyBorder="1" applyAlignment="1">
      <alignment horizontal="justify" vertical="center" wrapText="1"/>
    </xf>
    <xf numFmtId="4" fontId="4" fillId="3" borderId="8" xfId="0" applyNumberFormat="1" applyFont="1" applyFill="1" applyBorder="1" applyAlignment="1">
      <alignment horizontal="justify" vertical="center" wrapText="1"/>
    </xf>
    <xf numFmtId="4" fontId="4" fillId="3" borderId="16" xfId="0" applyNumberFormat="1" applyFont="1" applyFill="1" applyBorder="1" applyAlignment="1">
      <alignment horizontal="right" vertical="center" wrapText="1"/>
    </xf>
    <xf numFmtId="4" fontId="9" fillId="3" borderId="8" xfId="0" applyNumberFormat="1" applyFont="1" applyFill="1" applyBorder="1" applyAlignment="1">
      <alignment vertical="center"/>
    </xf>
    <xf numFmtId="4" fontId="4" fillId="3" borderId="21" xfId="0" applyNumberFormat="1" applyFont="1" applyFill="1" applyBorder="1" applyAlignment="1">
      <alignment horizontal="right" vertical="center"/>
    </xf>
    <xf numFmtId="4" fontId="4" fillId="3" borderId="0" xfId="0" applyNumberFormat="1" applyFont="1" applyFill="1" applyBorder="1" applyAlignment="1">
      <alignment horizontal="right" vertical="center"/>
    </xf>
    <xf numFmtId="4" fontId="4" fillId="3" borderId="21" xfId="0" applyNumberFormat="1" applyFont="1" applyFill="1" applyBorder="1" applyAlignment="1">
      <alignment horizontal="center" vertical="center"/>
    </xf>
    <xf numFmtId="4" fontId="4" fillId="3" borderId="0" xfId="0" applyNumberFormat="1" applyFont="1" applyFill="1" applyBorder="1" applyAlignment="1">
      <alignment horizontal="center" vertical="center"/>
    </xf>
    <xf numFmtId="4" fontId="4" fillId="3" borderId="28" xfId="0" applyNumberFormat="1" applyFont="1" applyFill="1" applyBorder="1" applyAlignment="1">
      <alignment horizontal="center" vertical="center"/>
    </xf>
    <xf numFmtId="4" fontId="1" fillId="3" borderId="24" xfId="0" applyNumberFormat="1" applyFont="1" applyFill="1" applyBorder="1"/>
    <xf numFmtId="4" fontId="1" fillId="3" borderId="22" xfId="0" applyNumberFormat="1" applyFont="1" applyFill="1" applyBorder="1"/>
    <xf numFmtId="4" fontId="1" fillId="3" borderId="30" xfId="0" applyNumberFormat="1" applyFont="1" applyFill="1" applyBorder="1"/>
    <xf numFmtId="0" fontId="4" fillId="3" borderId="7" xfId="0" applyFont="1" applyFill="1" applyBorder="1" applyAlignment="1">
      <alignment horizontal="justify" vertical="center" wrapText="1"/>
    </xf>
    <xf numFmtId="0" fontId="4" fillId="3" borderId="5" xfId="0" applyFont="1" applyFill="1" applyBorder="1" applyAlignment="1">
      <alignment horizontal="justify" vertical="center" wrapText="1"/>
    </xf>
    <xf numFmtId="4" fontId="4" fillId="3" borderId="5" xfId="0" applyNumberFormat="1" applyFont="1" applyFill="1" applyBorder="1" applyAlignment="1">
      <alignment horizontal="right" vertical="center" wrapText="1"/>
    </xf>
    <xf numFmtId="0" fontId="9" fillId="3" borderId="6" xfId="0" applyFont="1" applyFill="1" applyBorder="1" applyAlignment="1">
      <alignment vertical="center"/>
    </xf>
    <xf numFmtId="0" fontId="4" fillId="3" borderId="7" xfId="0" applyFont="1" applyFill="1" applyBorder="1" applyAlignment="1">
      <alignment horizontal="left" vertical="center" indent="1"/>
    </xf>
    <xf numFmtId="0" fontId="8" fillId="3" borderId="7" xfId="0" applyFont="1" applyFill="1" applyBorder="1" applyAlignment="1">
      <alignment vertical="center"/>
    </xf>
    <xf numFmtId="0" fontId="4" fillId="3" borderId="28" xfId="0" applyFont="1" applyFill="1" applyBorder="1" applyAlignment="1">
      <alignment horizontal="left" vertical="center"/>
    </xf>
    <xf numFmtId="0" fontId="4" fillId="3" borderId="0" xfId="0" applyFont="1" applyFill="1" applyBorder="1" applyAlignment="1">
      <alignment horizontal="left" vertical="center"/>
    </xf>
    <xf numFmtId="4" fontId="4" fillId="3" borderId="21" xfId="0" applyNumberFormat="1" applyFont="1" applyFill="1" applyBorder="1" applyAlignment="1">
      <alignment horizontal="right" vertical="center"/>
    </xf>
    <xf numFmtId="4" fontId="4" fillId="3" borderId="0" xfId="0" applyNumberFormat="1" applyFont="1" applyFill="1" applyBorder="1" applyAlignment="1">
      <alignment horizontal="right" vertical="center"/>
    </xf>
    <xf numFmtId="0" fontId="4" fillId="3" borderId="6" xfId="0" applyFont="1" applyFill="1" applyBorder="1" applyAlignment="1">
      <alignment horizontal="left" vertical="center"/>
    </xf>
    <xf numFmtId="0" fontId="4" fillId="3" borderId="0" xfId="0" applyFont="1" applyFill="1" applyAlignment="1">
      <alignment horizontal="left" vertical="center"/>
    </xf>
    <xf numFmtId="4" fontId="4" fillId="3" borderId="28" xfId="0" applyNumberFormat="1" applyFont="1" applyFill="1" applyBorder="1" applyAlignment="1">
      <alignment horizontal="right" vertical="center"/>
    </xf>
    <xf numFmtId="0" fontId="4" fillId="3" borderId="21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13" fillId="0" borderId="21" xfId="0" applyFont="1" applyBorder="1" applyAlignment="1">
      <alignment horizontal="justify" vertical="center" wrapText="1"/>
    </xf>
    <xf numFmtId="0" fontId="13" fillId="0" borderId="33" xfId="0" applyFont="1" applyBorder="1" applyAlignment="1">
      <alignment horizontal="justify" vertical="center" wrapText="1"/>
    </xf>
    <xf numFmtId="0" fontId="13" fillId="0" borderId="19" xfId="0" applyFont="1" applyBorder="1" applyAlignment="1">
      <alignment horizontal="justify" vertical="center" wrapText="1"/>
    </xf>
    <xf numFmtId="4" fontId="13" fillId="0" borderId="33" xfId="0" applyNumberFormat="1" applyFont="1" applyBorder="1" applyAlignment="1">
      <alignment vertical="center" wrapText="1"/>
    </xf>
    <xf numFmtId="4" fontId="13" fillId="0" borderId="19" xfId="0" applyNumberFormat="1" applyFont="1" applyBorder="1" applyAlignment="1">
      <alignment vertical="center" wrapText="1"/>
    </xf>
    <xf numFmtId="4" fontId="13" fillId="0" borderId="23" xfId="0" applyNumberFormat="1" applyFont="1" applyBorder="1" applyAlignment="1">
      <alignment vertical="center" wrapText="1"/>
    </xf>
    <xf numFmtId="0" fontId="12" fillId="0" borderId="0" xfId="0" applyFont="1" applyBorder="1" applyAlignment="1">
      <alignment horizontal="justify" vertical="center" wrapText="1"/>
    </xf>
    <xf numFmtId="0" fontId="14" fillId="0" borderId="0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justify" vertical="center" wrapText="1"/>
    </xf>
    <xf numFmtId="0" fontId="14" fillId="0" borderId="22" xfId="0" applyFont="1" applyBorder="1" applyAlignment="1">
      <alignment horizontal="left" vertical="center" wrapText="1"/>
    </xf>
    <xf numFmtId="4" fontId="13" fillId="0" borderId="33" xfId="0" applyNumberFormat="1" applyFont="1" applyBorder="1" applyAlignment="1">
      <alignment horizontal="right" vertical="center" wrapText="1"/>
    </xf>
    <xf numFmtId="4" fontId="13" fillId="0" borderId="19" xfId="0" applyNumberFormat="1" applyFont="1" applyBorder="1" applyAlignment="1">
      <alignment horizontal="right" vertical="center" wrapText="1"/>
    </xf>
    <xf numFmtId="0" fontId="14" fillId="3" borderId="37" xfId="0" applyFont="1" applyFill="1" applyBorder="1" applyAlignment="1">
      <alignment horizontal="justify" vertical="center" wrapText="1"/>
    </xf>
    <xf numFmtId="0" fontId="14" fillId="3" borderId="29" xfId="0" applyFont="1" applyFill="1" applyBorder="1" applyAlignment="1">
      <alignment horizontal="justify" vertical="center" wrapText="1"/>
    </xf>
    <xf numFmtId="4" fontId="14" fillId="0" borderId="24" xfId="0" applyNumberFormat="1" applyFont="1" applyBorder="1" applyAlignment="1">
      <alignment vertical="center" wrapText="1"/>
    </xf>
    <xf numFmtId="0" fontId="12" fillId="0" borderId="0" xfId="0" applyFont="1" applyBorder="1" applyAlignment="1">
      <alignment horizontal="left" vertical="center" wrapText="1"/>
    </xf>
    <xf numFmtId="0" fontId="12" fillId="0" borderId="21" xfId="0" applyFont="1" applyBorder="1" applyAlignment="1">
      <alignment horizontal="left" vertical="center" wrapText="1"/>
    </xf>
    <xf numFmtId="4" fontId="4" fillId="3" borderId="7" xfId="0" applyNumberFormat="1" applyFont="1" applyFill="1" applyBorder="1" applyAlignment="1">
      <alignment horizontal="right" vertical="center" wrapText="1"/>
    </xf>
    <xf numFmtId="4" fontId="4" fillId="3" borderId="18" xfId="0" applyNumberFormat="1" applyFont="1" applyFill="1" applyBorder="1" applyAlignment="1">
      <alignment horizontal="right" vertical="center" wrapText="1"/>
    </xf>
    <xf numFmtId="4" fontId="9" fillId="3" borderId="16" xfId="0" applyNumberFormat="1" applyFont="1" applyFill="1" applyBorder="1" applyAlignment="1">
      <alignment vertical="center"/>
    </xf>
    <xf numFmtId="4" fontId="4" fillId="3" borderId="21" xfId="0" applyNumberFormat="1" applyFont="1" applyFill="1" applyBorder="1" applyAlignment="1">
      <alignment horizontal="right" vertical="center"/>
    </xf>
    <xf numFmtId="4" fontId="4" fillId="3" borderId="0" xfId="0" applyNumberFormat="1" applyFont="1" applyFill="1" applyBorder="1" applyAlignment="1">
      <alignment horizontal="right" vertical="center"/>
    </xf>
    <xf numFmtId="4" fontId="4" fillId="3" borderId="0" xfId="0" applyNumberFormat="1" applyFont="1" applyFill="1" applyAlignment="1">
      <alignment horizontal="center" vertical="center"/>
    </xf>
    <xf numFmtId="4" fontId="4" fillId="3" borderId="3" xfId="0" applyNumberFormat="1" applyFont="1" applyFill="1" applyBorder="1" applyAlignment="1">
      <alignment horizontal="center" vertical="center"/>
    </xf>
    <xf numFmtId="4" fontId="4" fillId="3" borderId="21" xfId="0" applyNumberFormat="1" applyFont="1" applyFill="1" applyBorder="1" applyAlignment="1">
      <alignment horizontal="right" vertical="center"/>
    </xf>
    <xf numFmtId="4" fontId="14" fillId="0" borderId="21" xfId="0" applyNumberFormat="1" applyFont="1" applyBorder="1" applyAlignment="1">
      <alignment horizontal="left" vertical="center" wrapText="1"/>
    </xf>
    <xf numFmtId="0" fontId="4" fillId="3" borderId="21" xfId="0" applyFont="1" applyFill="1" applyBorder="1" applyAlignment="1">
      <alignment horizontal="center" vertical="center"/>
    </xf>
    <xf numFmtId="0" fontId="4" fillId="3" borderId="23" xfId="0" applyFont="1" applyFill="1" applyBorder="1" applyAlignment="1">
      <alignment horizontal="center" vertical="center"/>
    </xf>
    <xf numFmtId="0" fontId="0" fillId="0" borderId="0" xfId="0"/>
    <xf numFmtId="0" fontId="8" fillId="3" borderId="21" xfId="0" applyFont="1" applyFill="1" applyBorder="1" applyAlignment="1">
      <alignment horizontal="justify" vertical="center" wrapText="1"/>
    </xf>
    <xf numFmtId="0" fontId="4" fillId="3" borderId="21" xfId="0" applyFont="1" applyFill="1" applyBorder="1" applyAlignment="1">
      <alignment horizontal="left" vertical="center"/>
    </xf>
    <xf numFmtId="0" fontId="15" fillId="6" borderId="21" xfId="0" applyFont="1" applyFill="1" applyBorder="1" applyAlignment="1">
      <alignment horizontal="justify" vertical="top" wrapText="1"/>
    </xf>
    <xf numFmtId="3" fontId="15" fillId="6" borderId="21" xfId="0" applyNumberFormat="1" applyFont="1" applyFill="1" applyBorder="1" applyAlignment="1">
      <alignment vertical="top" wrapText="1"/>
    </xf>
    <xf numFmtId="0" fontId="9" fillId="3" borderId="6" xfId="0" applyFont="1" applyFill="1" applyBorder="1" applyAlignment="1">
      <alignment vertical="center"/>
    </xf>
    <xf numFmtId="4" fontId="9" fillId="3" borderId="5" xfId="0" applyNumberFormat="1" applyFont="1" applyFill="1" applyBorder="1" applyAlignment="1">
      <alignment vertical="center"/>
    </xf>
    <xf numFmtId="0" fontId="8" fillId="3" borderId="28" xfId="0" applyFont="1" applyFill="1" applyBorder="1" applyAlignment="1">
      <alignment horizontal="left" vertical="center"/>
    </xf>
    <xf numFmtId="4" fontId="4" fillId="3" borderId="21" xfId="0" applyNumberFormat="1" applyFont="1" applyFill="1" applyBorder="1" applyAlignment="1">
      <alignment horizontal="right" vertical="center"/>
    </xf>
    <xf numFmtId="0" fontId="4" fillId="3" borderId="5" xfId="0" applyFont="1" applyFill="1" applyBorder="1" applyAlignment="1">
      <alignment horizontal="justify" vertical="center" wrapText="1"/>
    </xf>
    <xf numFmtId="0" fontId="20" fillId="7" borderId="0" xfId="0" applyFont="1" applyFill="1" applyBorder="1" applyAlignment="1">
      <alignment horizontal="center" vertical="center"/>
    </xf>
    <xf numFmtId="0" fontId="21" fillId="7" borderId="0" xfId="0" applyFont="1" applyFill="1" applyBorder="1" applyAlignment="1">
      <alignment vertical="center" wrapText="1"/>
    </xf>
    <xf numFmtId="0" fontId="20" fillId="7" borderId="0" xfId="0" applyFont="1" applyFill="1" applyBorder="1" applyAlignment="1">
      <alignment vertical="center"/>
    </xf>
    <xf numFmtId="0" fontId="9" fillId="3" borderId="0" xfId="0" applyFont="1" applyFill="1" applyBorder="1" applyAlignment="1">
      <alignment vertical="center"/>
    </xf>
    <xf numFmtId="0" fontId="20" fillId="7" borderId="22" xfId="0" applyFont="1" applyFill="1" applyBorder="1" applyAlignment="1">
      <alignment horizontal="center" vertical="center"/>
    </xf>
    <xf numFmtId="0" fontId="9" fillId="3" borderId="21" xfId="0" applyFont="1" applyFill="1" applyBorder="1" applyAlignment="1">
      <alignment vertical="center"/>
    </xf>
    <xf numFmtId="0" fontId="21" fillId="7" borderId="22" xfId="0" applyFont="1" applyFill="1" applyBorder="1" applyAlignment="1">
      <alignment vertical="center" wrapText="1"/>
    </xf>
    <xf numFmtId="4" fontId="4" fillId="3" borderId="5" xfId="0" applyNumberFormat="1" applyFont="1" applyFill="1" applyBorder="1" applyAlignment="1">
      <alignment horizontal="right" vertical="center" wrapText="1"/>
    </xf>
    <xf numFmtId="4" fontId="4" fillId="3" borderId="21" xfId="0" applyNumberFormat="1" applyFont="1" applyFill="1" applyBorder="1" applyAlignment="1">
      <alignment horizontal="right" vertical="center"/>
    </xf>
    <xf numFmtId="0" fontId="17" fillId="7" borderId="0" xfId="0" applyFont="1" applyFill="1" applyBorder="1" applyAlignment="1">
      <alignment horizontal="center" vertical="center"/>
    </xf>
    <xf numFmtId="3" fontId="15" fillId="6" borderId="21" xfId="0" applyNumberFormat="1" applyFont="1" applyFill="1" applyBorder="1" applyAlignment="1">
      <alignment horizontal="right" vertical="top" wrapText="1"/>
    </xf>
    <xf numFmtId="4" fontId="4" fillId="3" borderId="21" xfId="0" applyNumberFormat="1" applyFont="1" applyFill="1" applyBorder="1" applyAlignment="1">
      <alignment horizontal="right" vertical="center"/>
    </xf>
    <xf numFmtId="4" fontId="4" fillId="3" borderId="21" xfId="0" applyNumberFormat="1" applyFont="1" applyFill="1" applyBorder="1" applyAlignment="1">
      <alignment horizontal="right" vertical="center"/>
    </xf>
    <xf numFmtId="164" fontId="4" fillId="3" borderId="28" xfId="0" applyNumberFormat="1" applyFont="1" applyFill="1" applyBorder="1" applyAlignment="1">
      <alignment horizontal="right" vertical="center"/>
    </xf>
    <xf numFmtId="4" fontId="4" fillId="3" borderId="21" xfId="0" applyNumberFormat="1" applyFont="1" applyFill="1" applyBorder="1" applyAlignment="1">
      <alignment horizontal="right" vertical="center"/>
    </xf>
    <xf numFmtId="4" fontId="4" fillId="3" borderId="21" xfId="0" applyNumberFormat="1" applyFont="1" applyFill="1" applyBorder="1" applyAlignment="1">
      <alignment horizontal="right" vertical="center"/>
    </xf>
    <xf numFmtId="4" fontId="4" fillId="3" borderId="21" xfId="0" applyNumberFormat="1" applyFont="1" applyFill="1" applyBorder="1" applyAlignment="1">
      <alignment horizontal="right" vertical="center"/>
    </xf>
    <xf numFmtId="4" fontId="4" fillId="3" borderId="21" xfId="0" applyNumberFormat="1" applyFont="1" applyFill="1" applyBorder="1" applyAlignment="1">
      <alignment horizontal="right" vertical="center"/>
    </xf>
    <xf numFmtId="0" fontId="8" fillId="3" borderId="34" xfId="0" applyFont="1" applyFill="1" applyBorder="1" applyAlignment="1">
      <alignment horizontal="justify" vertical="center" wrapText="1"/>
    </xf>
    <xf numFmtId="0" fontId="8" fillId="3" borderId="21" xfId="0" applyFont="1" applyFill="1" applyBorder="1" applyAlignment="1">
      <alignment horizontal="left" vertical="center"/>
    </xf>
    <xf numFmtId="4" fontId="4" fillId="3" borderId="21" xfId="0" applyNumberFormat="1" applyFont="1" applyFill="1" applyBorder="1" applyAlignment="1">
      <alignment horizontal="right" vertical="center"/>
    </xf>
    <xf numFmtId="4" fontId="4" fillId="3" borderId="21" xfId="0" applyNumberFormat="1" applyFont="1" applyFill="1" applyBorder="1" applyAlignment="1">
      <alignment horizontal="right" vertical="center"/>
    </xf>
    <xf numFmtId="4" fontId="16" fillId="0" borderId="0" xfId="0" applyNumberFormat="1" applyFont="1"/>
    <xf numFmtId="4" fontId="4" fillId="3" borderId="21" xfId="0" applyNumberFormat="1" applyFont="1" applyFill="1" applyBorder="1" applyAlignment="1">
      <alignment horizontal="right" vertical="center"/>
    </xf>
    <xf numFmtId="4" fontId="4" fillId="3" borderId="28" xfId="0" applyNumberFormat="1" applyFont="1" applyFill="1" applyBorder="1" applyAlignment="1">
      <alignment horizontal="right" vertical="center"/>
    </xf>
    <xf numFmtId="4" fontId="4" fillId="3" borderId="0" xfId="0" applyNumberFormat="1" applyFont="1" applyFill="1" applyBorder="1" applyAlignment="1">
      <alignment horizontal="right" vertical="center"/>
    </xf>
    <xf numFmtId="0" fontId="17" fillId="7" borderId="0" xfId="0" applyFont="1" applyFill="1" applyBorder="1" applyAlignment="1">
      <alignment horizontal="center" vertical="center"/>
    </xf>
    <xf numFmtId="4" fontId="4" fillId="3" borderId="21" xfId="0" applyNumberFormat="1" applyFont="1" applyFill="1" applyBorder="1" applyAlignment="1">
      <alignment horizontal="right" vertical="center"/>
    </xf>
    <xf numFmtId="4" fontId="4" fillId="3" borderId="28" xfId="0" applyNumberFormat="1" applyFont="1" applyFill="1" applyBorder="1" applyAlignment="1">
      <alignment horizontal="right" vertical="center"/>
    </xf>
    <xf numFmtId="4" fontId="4" fillId="3" borderId="21" xfId="0" applyNumberFormat="1" applyFont="1" applyFill="1" applyBorder="1" applyAlignment="1">
      <alignment horizontal="center" vertical="center"/>
    </xf>
    <xf numFmtId="4" fontId="4" fillId="3" borderId="0" xfId="0" applyNumberFormat="1" applyFont="1" applyFill="1" applyBorder="1" applyAlignment="1">
      <alignment horizontal="center" vertical="center"/>
    </xf>
    <xf numFmtId="0" fontId="4" fillId="3" borderId="21" xfId="0" applyFont="1" applyFill="1" applyBorder="1" applyAlignment="1">
      <alignment horizontal="justify" vertical="center" wrapText="1"/>
    </xf>
    <xf numFmtId="3" fontId="22" fillId="6" borderId="21" xfId="0" applyNumberFormat="1" applyFont="1" applyFill="1" applyBorder="1" applyAlignment="1">
      <alignment vertical="top" wrapText="1"/>
    </xf>
    <xf numFmtId="3" fontId="22" fillId="6" borderId="21" xfId="0" applyNumberFormat="1" applyFont="1" applyFill="1" applyBorder="1" applyAlignment="1">
      <alignment horizontal="right" vertical="top" wrapText="1"/>
    </xf>
    <xf numFmtId="4" fontId="4" fillId="3" borderId="25" xfId="0" applyNumberFormat="1" applyFont="1" applyFill="1" applyBorder="1" applyAlignment="1">
      <alignment horizontal="right" vertical="center"/>
    </xf>
    <xf numFmtId="4" fontId="4" fillId="3" borderId="34" xfId="0" applyNumberFormat="1" applyFont="1" applyFill="1" applyBorder="1" applyAlignment="1">
      <alignment horizontal="right" vertical="center"/>
    </xf>
    <xf numFmtId="0" fontId="22" fillId="6" borderId="21" xfId="0" applyFont="1" applyFill="1" applyBorder="1" applyAlignment="1">
      <alignment horizontal="justify" vertical="top" wrapText="1"/>
    </xf>
    <xf numFmtId="4" fontId="4" fillId="3" borderId="21" xfId="0" applyNumberFormat="1" applyFont="1" applyFill="1" applyBorder="1" applyAlignment="1">
      <alignment horizontal="right" vertical="center"/>
    </xf>
    <xf numFmtId="3" fontId="22" fillId="6" borderId="28" xfId="0" applyNumberFormat="1" applyFont="1" applyFill="1" applyBorder="1" applyAlignment="1">
      <alignment vertical="top" wrapText="1"/>
    </xf>
    <xf numFmtId="0" fontId="0" fillId="0" borderId="0" xfId="0" applyBorder="1"/>
    <xf numFmtId="4" fontId="4" fillId="3" borderId="5" xfId="0" applyNumberFormat="1" applyFont="1" applyFill="1" applyBorder="1" applyAlignment="1">
      <alignment horizontal="right" vertical="center" wrapText="1"/>
    </xf>
    <xf numFmtId="4" fontId="4" fillId="3" borderId="21" xfId="0" applyNumberFormat="1" applyFont="1" applyFill="1" applyBorder="1" applyAlignment="1">
      <alignment horizontal="right" vertical="center"/>
    </xf>
    <xf numFmtId="4" fontId="4" fillId="3" borderId="28" xfId="0" applyNumberFormat="1" applyFont="1" applyFill="1" applyBorder="1" applyAlignment="1">
      <alignment horizontal="right" vertical="center"/>
    </xf>
    <xf numFmtId="0" fontId="18" fillId="7" borderId="0" xfId="0" applyFont="1" applyFill="1" applyBorder="1" applyAlignment="1">
      <alignment horizontal="center" vertical="center" wrapText="1"/>
    </xf>
    <xf numFmtId="0" fontId="18" fillId="7" borderId="0" xfId="0" applyFont="1" applyFill="1" applyBorder="1" applyAlignment="1">
      <alignment horizontal="left" vertical="center"/>
    </xf>
    <xf numFmtId="0" fontId="19" fillId="7" borderId="0" xfId="0" applyFont="1" applyFill="1" applyBorder="1" applyAlignment="1">
      <alignment horizontal="justify" vertical="center" wrapText="1"/>
    </xf>
    <xf numFmtId="0" fontId="2" fillId="0" borderId="0" xfId="0" applyFont="1" applyAlignment="1">
      <alignment horizontal="left" vertical="center"/>
    </xf>
    <xf numFmtId="0" fontId="18" fillId="7" borderId="0" xfId="0" applyFont="1" applyFill="1" applyBorder="1" applyAlignment="1">
      <alignment horizontal="center" vertical="center"/>
    </xf>
    <xf numFmtId="0" fontId="18" fillId="7" borderId="22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justify" vertical="center" wrapText="1"/>
    </xf>
    <xf numFmtId="0" fontId="4" fillId="3" borderId="7" xfId="0" applyFont="1" applyFill="1" applyBorder="1" applyAlignment="1">
      <alignment horizontal="justify" vertical="center" wrapText="1"/>
    </xf>
    <xf numFmtId="0" fontId="20" fillId="7" borderId="0" xfId="0" applyFont="1" applyFill="1" applyBorder="1" applyAlignment="1">
      <alignment horizontal="center" vertical="center"/>
    </xf>
    <xf numFmtId="0" fontId="17" fillId="7" borderId="0" xfId="0" applyFont="1" applyFill="1" applyBorder="1" applyAlignment="1">
      <alignment horizontal="center" vertical="center"/>
    </xf>
    <xf numFmtId="0" fontId="21" fillId="7" borderId="0" xfId="0" applyFont="1" applyFill="1" applyBorder="1" applyAlignment="1">
      <alignment vertical="center" wrapText="1"/>
    </xf>
    <xf numFmtId="0" fontId="8" fillId="3" borderId="6" xfId="0" applyFont="1" applyFill="1" applyBorder="1" applyAlignment="1">
      <alignment horizontal="justify" vertical="center" wrapText="1"/>
    </xf>
    <xf numFmtId="0" fontId="8" fillId="3" borderId="7" xfId="0" applyFont="1" applyFill="1" applyBorder="1" applyAlignment="1">
      <alignment horizontal="justify" vertical="center" wrapText="1"/>
    </xf>
    <xf numFmtId="0" fontId="4" fillId="3" borderId="9" xfId="0" applyFont="1" applyFill="1" applyBorder="1" applyAlignment="1">
      <alignment horizontal="justify" vertical="center" wrapText="1"/>
    </xf>
    <xf numFmtId="0" fontId="4" fillId="3" borderId="11" xfId="0" applyFont="1" applyFill="1" applyBorder="1" applyAlignment="1">
      <alignment horizontal="justify" vertical="center" wrapText="1"/>
    </xf>
    <xf numFmtId="0" fontId="3" fillId="0" borderId="0" xfId="0" applyFont="1" applyAlignment="1">
      <alignment horizontal="left" vertical="center" wrapText="1"/>
    </xf>
    <xf numFmtId="0" fontId="8" fillId="3" borderId="28" xfId="0" applyFont="1" applyFill="1" applyBorder="1" applyAlignment="1">
      <alignment horizontal="center" vertical="center"/>
    </xf>
    <xf numFmtId="0" fontId="8" fillId="3" borderId="23" xfId="0" applyFont="1" applyFill="1" applyBorder="1" applyAlignment="1">
      <alignment horizontal="center" vertical="center"/>
    </xf>
    <xf numFmtId="0" fontId="8" fillId="3" borderId="30" xfId="0" applyFont="1" applyFill="1" applyBorder="1" applyAlignment="1">
      <alignment horizontal="center" vertical="center"/>
    </xf>
    <xf numFmtId="0" fontId="8" fillId="3" borderId="31" xfId="0" applyFont="1" applyFill="1" applyBorder="1" applyAlignment="1">
      <alignment horizontal="center" vertical="center"/>
    </xf>
    <xf numFmtId="0" fontId="20" fillId="7" borderId="22" xfId="0" applyFont="1" applyFill="1" applyBorder="1" applyAlignment="1">
      <alignment horizontal="center" vertical="center"/>
    </xf>
    <xf numFmtId="0" fontId="20" fillId="7" borderId="26" xfId="0" applyFont="1" applyFill="1" applyBorder="1" applyAlignment="1">
      <alignment horizontal="center" vertical="center"/>
    </xf>
    <xf numFmtId="4" fontId="4" fillId="3" borderId="5" xfId="0" applyNumberFormat="1" applyFont="1" applyFill="1" applyBorder="1" applyAlignment="1">
      <alignment horizontal="right" vertical="center" wrapText="1"/>
    </xf>
    <xf numFmtId="0" fontId="5" fillId="0" borderId="10" xfId="0" applyFont="1" applyBorder="1" applyAlignment="1">
      <alignment horizontal="left" vertical="center" wrapText="1"/>
    </xf>
    <xf numFmtId="0" fontId="9" fillId="3" borderId="6" xfId="0" applyFont="1" applyFill="1" applyBorder="1" applyAlignment="1">
      <alignment vertical="center"/>
    </xf>
    <xf numFmtId="0" fontId="9" fillId="3" borderId="3" xfId="0" applyFont="1" applyFill="1" applyBorder="1" applyAlignment="1">
      <alignment vertical="center"/>
    </xf>
    <xf numFmtId="0" fontId="20" fillId="7" borderId="22" xfId="0" applyFont="1" applyFill="1" applyBorder="1" applyAlignment="1">
      <alignment vertical="center"/>
    </xf>
    <xf numFmtId="0" fontId="20" fillId="7" borderId="2" xfId="0" applyFont="1" applyFill="1" applyBorder="1" applyAlignment="1">
      <alignment horizontal="center" vertical="center"/>
    </xf>
    <xf numFmtId="0" fontId="20" fillId="7" borderId="3" xfId="0" applyFont="1" applyFill="1" applyBorder="1" applyAlignment="1">
      <alignment horizontal="center" vertical="center"/>
    </xf>
    <xf numFmtId="0" fontId="20" fillId="7" borderId="4" xfId="0" applyFont="1" applyFill="1" applyBorder="1" applyAlignment="1">
      <alignment horizontal="center" vertical="center"/>
    </xf>
    <xf numFmtId="0" fontId="20" fillId="7" borderId="6" xfId="0" applyFont="1" applyFill="1" applyBorder="1" applyAlignment="1">
      <alignment horizontal="center" vertical="center"/>
    </xf>
    <xf numFmtId="0" fontId="20" fillId="7" borderId="7" xfId="0" applyFont="1" applyFill="1" applyBorder="1" applyAlignment="1">
      <alignment horizontal="center" vertical="center"/>
    </xf>
    <xf numFmtId="0" fontId="17" fillId="7" borderId="6" xfId="0" applyFont="1" applyFill="1" applyBorder="1" applyAlignment="1">
      <alignment horizontal="center" vertical="center"/>
    </xf>
    <xf numFmtId="0" fontId="20" fillId="7" borderId="9" xfId="0" applyFont="1" applyFill="1" applyBorder="1" applyAlignment="1">
      <alignment horizontal="center" vertical="center"/>
    </xf>
    <xf numFmtId="0" fontId="20" fillId="7" borderId="10" xfId="0" applyFont="1" applyFill="1" applyBorder="1" applyAlignment="1">
      <alignment horizontal="center" vertical="center"/>
    </xf>
    <xf numFmtId="0" fontId="20" fillId="7" borderId="11" xfId="0" applyFont="1" applyFill="1" applyBorder="1" applyAlignment="1">
      <alignment horizontal="center" vertical="center"/>
    </xf>
    <xf numFmtId="0" fontId="20" fillId="7" borderId="0" xfId="0" applyFont="1" applyFill="1" applyBorder="1" applyAlignment="1">
      <alignment vertical="center"/>
    </xf>
    <xf numFmtId="0" fontId="9" fillId="3" borderId="7" xfId="0" applyFont="1" applyFill="1" applyBorder="1" applyAlignment="1">
      <alignment vertical="center"/>
    </xf>
    <xf numFmtId="0" fontId="9" fillId="3" borderId="9" xfId="0" applyFont="1" applyFill="1" applyBorder="1" applyAlignment="1">
      <alignment vertical="center"/>
    </xf>
    <xf numFmtId="0" fontId="8" fillId="3" borderId="7" xfId="0" applyFont="1" applyFill="1" applyBorder="1" applyAlignment="1">
      <alignment vertical="center"/>
    </xf>
    <xf numFmtId="0" fontId="8" fillId="3" borderId="11" xfId="0" applyFont="1" applyFill="1" applyBorder="1" applyAlignment="1">
      <alignment vertical="center"/>
    </xf>
    <xf numFmtId="0" fontId="4" fillId="3" borderId="7" xfId="0" applyFont="1" applyFill="1" applyBorder="1" applyAlignment="1">
      <alignment horizontal="left" vertical="center" indent="1"/>
    </xf>
    <xf numFmtId="0" fontId="20" fillId="7" borderId="25" xfId="0" applyFont="1" applyFill="1" applyBorder="1" applyAlignment="1">
      <alignment horizontal="center" vertical="center"/>
    </xf>
    <xf numFmtId="0" fontId="20" fillId="7" borderId="27" xfId="0" applyFont="1" applyFill="1" applyBorder="1" applyAlignment="1">
      <alignment horizontal="center" vertical="center"/>
    </xf>
    <xf numFmtId="0" fontId="20" fillId="7" borderId="28" xfId="0" applyFont="1" applyFill="1" applyBorder="1" applyAlignment="1">
      <alignment horizontal="center" vertical="center"/>
    </xf>
    <xf numFmtId="0" fontId="20" fillId="7" borderId="23" xfId="0" applyFont="1" applyFill="1" applyBorder="1" applyAlignment="1">
      <alignment horizontal="center" vertical="center"/>
    </xf>
    <xf numFmtId="0" fontId="17" fillId="7" borderId="28" xfId="0" applyFont="1" applyFill="1" applyBorder="1" applyAlignment="1">
      <alignment horizontal="center" vertical="center"/>
    </xf>
    <xf numFmtId="0" fontId="20" fillId="7" borderId="30" xfId="0" applyFont="1" applyFill="1" applyBorder="1" applyAlignment="1">
      <alignment horizontal="center" vertical="center"/>
    </xf>
    <xf numFmtId="0" fontId="20" fillId="7" borderId="31" xfId="0" applyFont="1" applyFill="1" applyBorder="1" applyAlignment="1">
      <alignment horizontal="center" vertical="center"/>
    </xf>
    <xf numFmtId="0" fontId="21" fillId="7" borderId="0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left" vertical="center"/>
    </xf>
    <xf numFmtId="0" fontId="4" fillId="3" borderId="28" xfId="0" applyFont="1" applyFill="1" applyBorder="1" applyAlignment="1">
      <alignment horizontal="justify" vertical="center" wrapText="1"/>
    </xf>
    <xf numFmtId="0" fontId="4" fillId="3" borderId="0" xfId="0" applyFont="1" applyFill="1" applyBorder="1" applyAlignment="1">
      <alignment horizontal="justify" vertical="center" wrapText="1"/>
    </xf>
    <xf numFmtId="0" fontId="8" fillId="3" borderId="28" xfId="0" applyFont="1" applyFill="1" applyBorder="1" applyAlignment="1">
      <alignment horizontal="left" vertical="center"/>
    </xf>
    <xf numFmtId="0" fontId="8" fillId="3" borderId="0" xfId="0" applyFont="1" applyFill="1" applyBorder="1" applyAlignment="1">
      <alignment horizontal="left" vertical="center"/>
    </xf>
    <xf numFmtId="0" fontId="4" fillId="3" borderId="28" xfId="0" applyFont="1" applyFill="1" applyBorder="1" applyAlignment="1">
      <alignment horizontal="left" vertical="center"/>
    </xf>
    <xf numFmtId="0" fontId="8" fillId="3" borderId="6" xfId="0" applyFont="1" applyFill="1" applyBorder="1" applyAlignment="1">
      <alignment horizontal="left" vertical="center"/>
    </xf>
    <xf numFmtId="0" fontId="4" fillId="3" borderId="0" xfId="0" applyFont="1" applyFill="1" applyAlignment="1">
      <alignment horizontal="left" vertical="center"/>
    </xf>
    <xf numFmtId="0" fontId="4" fillId="3" borderId="6" xfId="0" applyFont="1" applyFill="1" applyBorder="1" applyAlignment="1">
      <alignment horizontal="left" vertical="center"/>
    </xf>
    <xf numFmtId="0" fontId="8" fillId="3" borderId="0" xfId="0" applyFont="1" applyFill="1" applyAlignment="1">
      <alignment horizontal="left" vertical="center"/>
    </xf>
    <xf numFmtId="0" fontId="4" fillId="3" borderId="10" xfId="0" applyFont="1" applyFill="1" applyBorder="1" applyAlignment="1">
      <alignment horizontal="left" vertical="center"/>
    </xf>
    <xf numFmtId="0" fontId="4" fillId="3" borderId="30" xfId="0" applyFont="1" applyFill="1" applyBorder="1" applyAlignment="1">
      <alignment horizontal="left" vertical="center"/>
    </xf>
    <xf numFmtId="0" fontId="4" fillId="3" borderId="22" xfId="0" applyFont="1" applyFill="1" applyBorder="1" applyAlignment="1">
      <alignment horizontal="left" vertical="center"/>
    </xf>
    <xf numFmtId="0" fontId="6" fillId="0" borderId="10" xfId="0" applyFont="1" applyBorder="1" applyAlignment="1">
      <alignment horizontal="center" vertical="center" wrapText="1"/>
    </xf>
    <xf numFmtId="0" fontId="17" fillId="7" borderId="7" xfId="0" applyFont="1" applyFill="1" applyBorder="1" applyAlignment="1">
      <alignment horizontal="center" vertical="center"/>
    </xf>
    <xf numFmtId="0" fontId="20" fillId="7" borderId="17" xfId="0" applyFont="1" applyFill="1" applyBorder="1" applyAlignment="1">
      <alignment horizontal="center" vertical="center"/>
    </xf>
    <xf numFmtId="0" fontId="20" fillId="7" borderId="18" xfId="0" applyFont="1" applyFill="1" applyBorder="1" applyAlignment="1">
      <alignment horizontal="center" vertical="center"/>
    </xf>
    <xf numFmtId="0" fontId="20" fillId="7" borderId="38" xfId="0" applyFont="1" applyFill="1" applyBorder="1" applyAlignment="1">
      <alignment horizontal="center" vertical="center"/>
    </xf>
    <xf numFmtId="0" fontId="20" fillId="7" borderId="40" xfId="0" applyFont="1" applyFill="1" applyBorder="1" applyAlignment="1">
      <alignment horizontal="center" vertical="center"/>
    </xf>
    <xf numFmtId="0" fontId="20" fillId="7" borderId="39" xfId="0" applyFont="1" applyFill="1" applyBorder="1" applyAlignment="1">
      <alignment horizontal="center" vertical="center"/>
    </xf>
    <xf numFmtId="0" fontId="20" fillId="7" borderId="35" xfId="0" applyFont="1" applyFill="1" applyBorder="1" applyAlignment="1">
      <alignment horizontal="center" vertical="center"/>
    </xf>
    <xf numFmtId="0" fontId="20" fillId="7" borderId="32" xfId="0" applyFont="1" applyFill="1" applyBorder="1" applyAlignment="1">
      <alignment horizontal="center" vertical="center"/>
    </xf>
    <xf numFmtId="0" fontId="8" fillId="3" borderId="23" xfId="0" applyFont="1" applyFill="1" applyBorder="1" applyAlignment="1">
      <alignment horizontal="left" vertical="center"/>
    </xf>
    <xf numFmtId="0" fontId="8" fillId="2" borderId="13" xfId="0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8" fillId="4" borderId="13" xfId="0" applyFont="1" applyFill="1" applyBorder="1" applyAlignment="1">
      <alignment vertical="center"/>
    </xf>
    <xf numFmtId="0" fontId="8" fillId="4" borderId="15" xfId="0" applyFont="1" applyFill="1" applyBorder="1" applyAlignment="1">
      <alignment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vertical="center"/>
    </xf>
    <xf numFmtId="0" fontId="8" fillId="2" borderId="3" xfId="0" applyFont="1" applyFill="1" applyBorder="1" applyAlignment="1">
      <alignment vertical="center"/>
    </xf>
    <xf numFmtId="0" fontId="8" fillId="2" borderId="4" xfId="0" applyFont="1" applyFill="1" applyBorder="1" applyAlignment="1">
      <alignment vertical="center"/>
    </xf>
    <xf numFmtId="0" fontId="8" fillId="2" borderId="6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8" fillId="2" borderId="7" xfId="0" applyFont="1" applyFill="1" applyBorder="1" applyAlignment="1">
      <alignment vertical="center"/>
    </xf>
    <xf numFmtId="0" fontId="8" fillId="2" borderId="9" xfId="0" applyFont="1" applyFill="1" applyBorder="1" applyAlignment="1">
      <alignment vertical="center"/>
    </xf>
    <xf numFmtId="0" fontId="8" fillId="2" borderId="10" xfId="0" applyFont="1" applyFill="1" applyBorder="1" applyAlignment="1">
      <alignment vertical="center"/>
    </xf>
    <xf numFmtId="0" fontId="8" fillId="2" borderId="11" xfId="0" applyFont="1" applyFill="1" applyBorder="1" applyAlignment="1">
      <alignment vertical="center"/>
    </xf>
    <xf numFmtId="0" fontId="8" fillId="2" borderId="13" xfId="0" applyFont="1" applyFill="1" applyBorder="1" applyAlignment="1">
      <alignment vertical="center"/>
    </xf>
    <xf numFmtId="0" fontId="8" fillId="2" borderId="15" xfId="0" applyFont="1" applyFill="1" applyBorder="1" applyAlignment="1">
      <alignment vertical="center"/>
    </xf>
    <xf numFmtId="0" fontId="8" fillId="5" borderId="15" xfId="0" applyFont="1" applyFill="1" applyBorder="1" applyAlignment="1">
      <alignment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0" fontId="10" fillId="3" borderId="10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vertical="center"/>
    </xf>
    <xf numFmtId="0" fontId="10" fillId="3" borderId="7" xfId="0" applyFont="1" applyFill="1" applyBorder="1" applyAlignment="1">
      <alignment vertical="center"/>
    </xf>
    <xf numFmtId="0" fontId="10" fillId="3" borderId="11" xfId="0" applyFont="1" applyFill="1" applyBorder="1" applyAlignment="1">
      <alignment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vertical="center"/>
    </xf>
    <xf numFmtId="0" fontId="4" fillId="3" borderId="5" xfId="0" applyFont="1" applyFill="1" applyBorder="1" applyAlignment="1">
      <alignment vertical="center"/>
    </xf>
    <xf numFmtId="0" fontId="4" fillId="3" borderId="8" xfId="0" applyFont="1" applyFill="1" applyBorder="1" applyAlignment="1">
      <alignment vertical="center"/>
    </xf>
    <xf numFmtId="4" fontId="4" fillId="3" borderId="1" xfId="0" applyNumberFormat="1" applyFont="1" applyFill="1" applyBorder="1" applyAlignment="1">
      <alignment horizontal="center" vertical="center"/>
    </xf>
    <xf numFmtId="4" fontId="4" fillId="3" borderId="8" xfId="0" applyNumberFormat="1" applyFont="1" applyFill="1" applyBorder="1" applyAlignment="1">
      <alignment horizontal="center" vertical="center"/>
    </xf>
    <xf numFmtId="4" fontId="4" fillId="3" borderId="1" xfId="0" applyNumberFormat="1" applyFont="1" applyFill="1" applyBorder="1" applyAlignment="1">
      <alignment vertical="center"/>
    </xf>
    <xf numFmtId="4" fontId="4" fillId="3" borderId="5" xfId="0" applyNumberFormat="1" applyFont="1" applyFill="1" applyBorder="1" applyAlignment="1">
      <alignment vertical="center"/>
    </xf>
    <xf numFmtId="4" fontId="4" fillId="3" borderId="8" xfId="0" applyNumberFormat="1" applyFont="1" applyFill="1" applyBorder="1" applyAlignment="1">
      <alignment vertical="center"/>
    </xf>
    <xf numFmtId="0" fontId="10" fillId="3" borderId="2" xfId="0" applyFont="1" applyFill="1" applyBorder="1" applyAlignment="1">
      <alignment horizontal="right" vertical="center"/>
    </xf>
    <xf numFmtId="0" fontId="10" fillId="3" borderId="9" xfId="0" applyFont="1" applyFill="1" applyBorder="1" applyAlignment="1">
      <alignment horizontal="right" vertical="center"/>
    </xf>
    <xf numFmtId="0" fontId="4" fillId="5" borderId="1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4" fillId="5" borderId="5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right" vertical="center"/>
    </xf>
    <xf numFmtId="0" fontId="8" fillId="5" borderId="2" xfId="0" applyFont="1" applyFill="1" applyBorder="1" applyAlignment="1">
      <alignment horizontal="center" vertical="center"/>
    </xf>
    <xf numFmtId="0" fontId="8" fillId="5" borderId="9" xfId="0" applyFont="1" applyFill="1" applyBorder="1" applyAlignment="1">
      <alignment horizontal="center" vertical="center"/>
    </xf>
    <xf numFmtId="0" fontId="8" fillId="5" borderId="3" xfId="0" applyFont="1" applyFill="1" applyBorder="1" applyAlignment="1">
      <alignment vertical="center"/>
    </xf>
    <xf numFmtId="0" fontId="8" fillId="5" borderId="10" xfId="0" applyFont="1" applyFill="1" applyBorder="1" applyAlignment="1">
      <alignment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10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vertical="center"/>
    </xf>
    <xf numFmtId="0" fontId="4" fillId="5" borderId="10" xfId="0" applyFont="1" applyFill="1" applyBorder="1" applyAlignment="1">
      <alignment vertical="center"/>
    </xf>
    <xf numFmtId="0" fontId="4" fillId="5" borderId="4" xfId="0" applyFont="1" applyFill="1" applyBorder="1" applyAlignment="1">
      <alignment horizontal="center" vertical="center"/>
    </xf>
    <xf numFmtId="0" fontId="4" fillId="5" borderId="11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vertical="center"/>
    </xf>
    <xf numFmtId="0" fontId="8" fillId="3" borderId="4" xfId="0" applyFont="1" applyFill="1" applyBorder="1" applyAlignment="1">
      <alignment vertical="center"/>
    </xf>
    <xf numFmtId="0" fontId="8" fillId="3" borderId="0" xfId="0" applyFont="1" applyFill="1" applyAlignment="1">
      <alignment vertical="center"/>
    </xf>
    <xf numFmtId="0" fontId="9" fillId="3" borderId="10" xfId="0" applyFont="1" applyFill="1" applyBorder="1" applyAlignment="1">
      <alignment vertical="center" wrapText="1"/>
    </xf>
    <xf numFmtId="0" fontId="9" fillId="3" borderId="11" xfId="0" applyFont="1" applyFill="1" applyBorder="1" applyAlignment="1">
      <alignment vertical="center" wrapText="1"/>
    </xf>
    <xf numFmtId="0" fontId="4" fillId="2" borderId="13" xfId="0" applyFont="1" applyFill="1" applyBorder="1" applyAlignment="1">
      <alignment vertical="center"/>
    </xf>
    <xf numFmtId="0" fontId="4" fillId="2" borderId="15" xfId="0" applyFont="1" applyFill="1" applyBorder="1" applyAlignment="1">
      <alignment vertical="center"/>
    </xf>
    <xf numFmtId="0" fontId="4" fillId="2" borderId="14" xfId="0" applyFont="1" applyFill="1" applyBorder="1" applyAlignment="1">
      <alignment vertical="center"/>
    </xf>
    <xf numFmtId="0" fontId="8" fillId="4" borderId="14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92F3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M79"/>
  <sheetViews>
    <sheetView topLeftCell="A61" zoomScale="130" zoomScaleNormal="130" workbookViewId="0">
      <selection activeCell="I7" sqref="I7:I9"/>
    </sheetView>
  </sheetViews>
  <sheetFormatPr baseColWidth="10" defaultRowHeight="15" x14ac:dyDescent="0.25"/>
  <cols>
    <col min="2" max="2" width="14.28515625" hidden="1" customWidth="1"/>
    <col min="3" max="3" width="0" hidden="1" customWidth="1"/>
    <col min="4" max="4" width="50" customWidth="1"/>
    <col min="5" max="5" width="11.85546875" customWidth="1"/>
    <col min="6" max="6" width="12.85546875" customWidth="1"/>
    <col min="7" max="7" width="3.85546875" customWidth="1"/>
    <col min="8" max="8" width="45.28515625" customWidth="1"/>
    <col min="9" max="9" width="13.5703125" customWidth="1"/>
    <col min="10" max="10" width="12.5703125" customWidth="1"/>
    <col min="13" max="13" width="12.5703125" bestFit="1" customWidth="1"/>
  </cols>
  <sheetData>
    <row r="1" spans="2:13" x14ac:dyDescent="0.25">
      <c r="D1" s="235"/>
      <c r="E1" s="235"/>
      <c r="F1" s="235"/>
      <c r="G1" s="235"/>
      <c r="H1" s="235"/>
      <c r="I1" s="235"/>
      <c r="J1" s="235"/>
    </row>
    <row r="2" spans="2:13" ht="3.75" customHeight="1" x14ac:dyDescent="0.25">
      <c r="D2" s="2"/>
    </row>
    <row r="3" spans="2:13" x14ac:dyDescent="0.25">
      <c r="D3" s="236" t="s">
        <v>645</v>
      </c>
      <c r="E3" s="236"/>
      <c r="F3" s="236"/>
      <c r="G3" s="236"/>
      <c r="H3" s="236"/>
      <c r="I3" s="236"/>
      <c r="J3" s="236"/>
      <c r="K3" t="s">
        <v>648</v>
      </c>
    </row>
    <row r="4" spans="2:13" ht="12.75" customHeight="1" x14ac:dyDescent="0.25">
      <c r="D4" s="236" t="s">
        <v>0</v>
      </c>
      <c r="E4" s="236"/>
      <c r="F4" s="236"/>
      <c r="G4" s="236"/>
      <c r="H4" s="236"/>
      <c r="I4" s="236"/>
      <c r="J4" s="236"/>
    </row>
    <row r="5" spans="2:13" x14ac:dyDescent="0.25">
      <c r="D5" s="236" t="s">
        <v>714</v>
      </c>
      <c r="E5" s="236"/>
      <c r="F5" s="236"/>
      <c r="G5" s="236"/>
      <c r="H5" s="236"/>
      <c r="I5" s="236"/>
      <c r="J5" s="236"/>
    </row>
    <row r="6" spans="2:13" ht="11.25" customHeight="1" x14ac:dyDescent="0.25">
      <c r="D6" s="237" t="s">
        <v>1</v>
      </c>
      <c r="E6" s="237"/>
      <c r="F6" s="237"/>
      <c r="G6" s="237"/>
      <c r="H6" s="237"/>
      <c r="I6" s="237"/>
      <c r="J6" s="237"/>
    </row>
    <row r="7" spans="2:13" ht="15" customHeight="1" x14ac:dyDescent="0.25">
      <c r="D7" s="233" t="s">
        <v>2</v>
      </c>
      <c r="E7" s="232" t="s">
        <v>715</v>
      </c>
      <c r="F7" s="232" t="s">
        <v>658</v>
      </c>
      <c r="G7" s="234"/>
      <c r="H7" s="233" t="s">
        <v>2</v>
      </c>
      <c r="I7" s="232" t="s">
        <v>715</v>
      </c>
      <c r="J7" s="232" t="s">
        <v>658</v>
      </c>
    </row>
    <row r="8" spans="2:13" ht="13.5" customHeight="1" x14ac:dyDescent="0.25">
      <c r="D8" s="233"/>
      <c r="E8" s="232"/>
      <c r="F8" s="232"/>
      <c r="G8" s="234"/>
      <c r="H8" s="233"/>
      <c r="I8" s="232"/>
      <c r="J8" s="232"/>
    </row>
    <row r="9" spans="2:13" ht="6" customHeight="1" x14ac:dyDescent="0.25">
      <c r="D9" s="233"/>
      <c r="E9" s="232"/>
      <c r="F9" s="232"/>
      <c r="G9" s="234"/>
      <c r="H9" s="233"/>
      <c r="I9" s="232"/>
      <c r="J9" s="232"/>
    </row>
    <row r="10" spans="2:13" ht="11.25" customHeight="1" x14ac:dyDescent="0.25">
      <c r="D10" s="108" t="s">
        <v>3</v>
      </c>
      <c r="E10" s="152"/>
      <c r="F10" s="153"/>
      <c r="G10" s="151"/>
      <c r="H10" s="157" t="s">
        <v>4</v>
      </c>
      <c r="I10" s="152"/>
      <c r="J10" s="153"/>
    </row>
    <row r="11" spans="2:13" ht="12.75" customHeight="1" x14ac:dyDescent="0.25">
      <c r="D11" s="108" t="s">
        <v>5</v>
      </c>
      <c r="E11" s="152"/>
      <c r="F11" s="153"/>
      <c r="G11" s="151"/>
      <c r="H11" s="157" t="s">
        <v>6</v>
      </c>
      <c r="I11" s="152"/>
      <c r="J11" s="153"/>
    </row>
    <row r="12" spans="2:13" ht="24.75" customHeight="1" x14ac:dyDescent="0.25">
      <c r="D12" s="109" t="s">
        <v>7</v>
      </c>
      <c r="E12" s="155">
        <f>E13+E14+E15+E16+E17+E18+E19</f>
        <v>91809019.400000006</v>
      </c>
      <c r="F12" s="155">
        <f>F13+F14+F15+F16+F17+F18+F19</f>
        <v>76153770.840000004</v>
      </c>
      <c r="G12" s="151"/>
      <c r="H12" s="158" t="s">
        <v>8</v>
      </c>
      <c r="I12" s="155">
        <f>SUM(I13:I21)</f>
        <v>47530777.289999999</v>
      </c>
      <c r="J12" s="155">
        <f>SUM(J13:J21)</f>
        <v>39564093.879999995</v>
      </c>
      <c r="K12" t="s">
        <v>648</v>
      </c>
      <c r="L12" s="120" t="s">
        <v>648</v>
      </c>
      <c r="M12" s="120"/>
    </row>
    <row r="13" spans="2:13" ht="13.5" customHeight="1" x14ac:dyDescent="0.25">
      <c r="D13" s="109" t="s">
        <v>9</v>
      </c>
      <c r="E13" s="154">
        <v>3000</v>
      </c>
      <c r="F13" s="154">
        <v>4000</v>
      </c>
      <c r="G13" s="151"/>
      <c r="H13" s="159" t="s">
        <v>10</v>
      </c>
      <c r="I13" s="161">
        <v>248011.71</v>
      </c>
      <c r="J13" s="161">
        <v>2059986.71</v>
      </c>
    </row>
    <row r="14" spans="2:13" x14ac:dyDescent="0.25">
      <c r="B14" s="120"/>
      <c r="D14" s="109" t="s">
        <v>11</v>
      </c>
      <c r="E14" s="154">
        <v>12212657.310000001</v>
      </c>
      <c r="F14" s="154">
        <v>76149770.840000004</v>
      </c>
      <c r="G14" s="151"/>
      <c r="H14" s="159" t="s">
        <v>12</v>
      </c>
      <c r="I14" s="161">
        <v>227940.4</v>
      </c>
      <c r="J14" s="161">
        <v>2960657.97</v>
      </c>
    </row>
    <row r="15" spans="2:13" ht="12.75" customHeight="1" x14ac:dyDescent="0.25">
      <c r="D15" s="109" t="s">
        <v>13</v>
      </c>
      <c r="E15" s="154">
        <v>0</v>
      </c>
      <c r="F15" s="154">
        <v>0</v>
      </c>
      <c r="G15" s="151"/>
      <c r="H15" s="158" t="s">
        <v>14</v>
      </c>
      <c r="I15" s="161">
        <v>28005035.66</v>
      </c>
      <c r="J15" s="161">
        <v>15041990.43</v>
      </c>
    </row>
    <row r="16" spans="2:13" ht="13.5" customHeight="1" x14ac:dyDescent="0.25">
      <c r="D16" s="109" t="s">
        <v>15</v>
      </c>
      <c r="E16" s="154">
        <v>79568362.090000004</v>
      </c>
      <c r="F16" s="154">
        <v>0</v>
      </c>
      <c r="G16" s="151"/>
      <c r="H16" s="158" t="s">
        <v>16</v>
      </c>
      <c r="I16" s="161">
        <v>0</v>
      </c>
      <c r="J16" s="161">
        <v>0</v>
      </c>
    </row>
    <row r="17" spans="2:12" ht="16.5" customHeight="1" x14ac:dyDescent="0.25">
      <c r="D17" s="109" t="s">
        <v>17</v>
      </c>
      <c r="E17" s="154">
        <v>0</v>
      </c>
      <c r="F17" s="154">
        <v>0</v>
      </c>
      <c r="G17" s="151"/>
      <c r="H17" s="158" t="s">
        <v>18</v>
      </c>
      <c r="I17" s="161">
        <v>0</v>
      </c>
      <c r="J17" s="161">
        <v>0</v>
      </c>
    </row>
    <row r="18" spans="2:12" ht="23.25" customHeight="1" x14ac:dyDescent="0.25">
      <c r="D18" s="109" t="s">
        <v>19</v>
      </c>
      <c r="E18" s="154">
        <v>25000</v>
      </c>
      <c r="F18" s="154">
        <v>0</v>
      </c>
      <c r="G18" s="151"/>
      <c r="H18" s="158" t="s">
        <v>20</v>
      </c>
      <c r="I18" s="161">
        <v>0</v>
      </c>
      <c r="J18" s="161">
        <v>0</v>
      </c>
    </row>
    <row r="19" spans="2:12" ht="16.5" customHeight="1" x14ac:dyDescent="0.25">
      <c r="D19" s="109" t="s">
        <v>21</v>
      </c>
      <c r="E19" s="154">
        <v>0</v>
      </c>
      <c r="F19" s="154">
        <v>0</v>
      </c>
      <c r="G19" s="151"/>
      <c r="H19" s="158" t="s">
        <v>22</v>
      </c>
      <c r="I19" s="161">
        <v>19049789.52</v>
      </c>
      <c r="J19" s="161">
        <v>19501458.77</v>
      </c>
    </row>
    <row r="20" spans="2:12" ht="21" customHeight="1" x14ac:dyDescent="0.25">
      <c r="D20" s="109" t="s">
        <v>23</v>
      </c>
      <c r="E20" s="156">
        <f>E21+E22+E23+E24+E25+E26+E27</f>
        <v>597569.25000000012</v>
      </c>
      <c r="F20" s="156">
        <f>F21+F22+F23+F24+F25+F26+F27</f>
        <v>11366420.210000001</v>
      </c>
      <c r="G20" s="151"/>
      <c r="H20" s="158" t="s">
        <v>24</v>
      </c>
      <c r="I20" s="161">
        <v>0</v>
      </c>
      <c r="J20" s="162">
        <v>0</v>
      </c>
    </row>
    <row r="21" spans="2:12" x14ac:dyDescent="0.25">
      <c r="D21" s="109" t="s">
        <v>25</v>
      </c>
      <c r="E21" s="154">
        <v>0</v>
      </c>
      <c r="F21" s="155">
        <v>0</v>
      </c>
      <c r="G21" s="151"/>
      <c r="H21" s="158" t="s">
        <v>26</v>
      </c>
      <c r="I21" s="161">
        <v>0</v>
      </c>
      <c r="J21" s="161">
        <v>0</v>
      </c>
    </row>
    <row r="22" spans="2:12" ht="15" customHeight="1" x14ac:dyDescent="0.25">
      <c r="D22" s="109" t="s">
        <v>27</v>
      </c>
      <c r="E22" s="154">
        <v>666.78</v>
      </c>
      <c r="F22" s="155">
        <v>425.32</v>
      </c>
      <c r="G22" s="151"/>
      <c r="H22" s="158" t="s">
        <v>28</v>
      </c>
      <c r="I22" s="161">
        <f>+I23+I24+I25</f>
        <v>32042.47</v>
      </c>
      <c r="J22" s="161">
        <f>+J23+J24+J25</f>
        <v>32022.32</v>
      </c>
    </row>
    <row r="23" spans="2:12" ht="14.25" customHeight="1" x14ac:dyDescent="0.25">
      <c r="D23" s="109" t="s">
        <v>29</v>
      </c>
      <c r="E23" s="154">
        <v>510646.56</v>
      </c>
      <c r="F23" s="154">
        <v>542686.24</v>
      </c>
      <c r="G23" s="151"/>
      <c r="H23" s="158" t="s">
        <v>30</v>
      </c>
      <c r="I23" s="161">
        <v>0</v>
      </c>
      <c r="J23" s="161">
        <v>0</v>
      </c>
    </row>
    <row r="24" spans="2:12" ht="23.25" customHeight="1" x14ac:dyDescent="0.25">
      <c r="D24" s="109" t="s">
        <v>31</v>
      </c>
      <c r="E24" s="154">
        <v>0</v>
      </c>
      <c r="F24" s="155">
        <v>0</v>
      </c>
      <c r="G24" s="151"/>
      <c r="H24" s="158" t="s">
        <v>32</v>
      </c>
      <c r="I24" s="161">
        <v>0</v>
      </c>
      <c r="J24" s="161">
        <v>0</v>
      </c>
    </row>
    <row r="25" spans="2:12" ht="14.25" customHeight="1" x14ac:dyDescent="0.25">
      <c r="D25" s="109" t="s">
        <v>33</v>
      </c>
      <c r="E25" s="154">
        <v>46212.5</v>
      </c>
      <c r="F25" s="155">
        <v>0</v>
      </c>
      <c r="G25" s="151"/>
      <c r="H25" s="158" t="s">
        <v>34</v>
      </c>
      <c r="I25" s="161">
        <v>32042.47</v>
      </c>
      <c r="J25" s="161">
        <v>32022.32</v>
      </c>
    </row>
    <row r="26" spans="2:12" ht="22.5" x14ac:dyDescent="0.25">
      <c r="B26" s="120"/>
      <c r="D26" s="109" t="s">
        <v>35</v>
      </c>
      <c r="E26" s="154">
        <v>5064.8999999999996</v>
      </c>
      <c r="F26" s="154">
        <v>5064.8999999999996</v>
      </c>
      <c r="G26" s="151"/>
      <c r="H26" s="158" t="s">
        <v>36</v>
      </c>
      <c r="I26" s="161">
        <f>SUM(I27:I28)</f>
        <v>0</v>
      </c>
      <c r="J26" s="155">
        <f>SUM(J27:J28)</f>
        <v>0</v>
      </c>
    </row>
    <row r="27" spans="2:12" ht="16.5" customHeight="1" x14ac:dyDescent="0.25">
      <c r="D27" s="109" t="s">
        <v>37</v>
      </c>
      <c r="E27" s="154">
        <v>34978.51</v>
      </c>
      <c r="F27" s="155">
        <v>10818243.75</v>
      </c>
      <c r="G27" s="151"/>
      <c r="H27" s="158" t="s">
        <v>38</v>
      </c>
      <c r="I27" s="161">
        <v>0</v>
      </c>
      <c r="J27" s="155">
        <v>0</v>
      </c>
    </row>
    <row r="28" spans="2:12" ht="16.5" customHeight="1" x14ac:dyDescent="0.25">
      <c r="B28" s="120"/>
      <c r="D28" s="109" t="s">
        <v>39</v>
      </c>
      <c r="E28" s="154">
        <f>SUM(E29:E33)</f>
        <v>6664220.4299999997</v>
      </c>
      <c r="F28" s="155">
        <f>SUM(F29:F33)</f>
        <v>8489977.5399999991</v>
      </c>
      <c r="G28" s="151"/>
      <c r="H28" s="158" t="s">
        <v>40</v>
      </c>
      <c r="I28" s="161">
        <v>0</v>
      </c>
      <c r="J28" s="155">
        <v>0</v>
      </c>
    </row>
    <row r="29" spans="2:12" ht="21" customHeight="1" x14ac:dyDescent="0.25">
      <c r="D29" s="109" t="s">
        <v>41</v>
      </c>
      <c r="E29" s="154">
        <v>441.43</v>
      </c>
      <c r="F29" s="155">
        <v>1693293</v>
      </c>
      <c r="G29" s="151"/>
      <c r="H29" s="158" t="s">
        <v>42</v>
      </c>
      <c r="I29" s="161">
        <v>0</v>
      </c>
      <c r="J29" s="155">
        <v>0</v>
      </c>
    </row>
    <row r="30" spans="2:12" ht="25.5" customHeight="1" x14ac:dyDescent="0.25">
      <c r="D30" s="109" t="s">
        <v>43</v>
      </c>
      <c r="E30" s="154">
        <v>0</v>
      </c>
      <c r="F30" s="155">
        <v>0</v>
      </c>
      <c r="G30" s="151"/>
      <c r="H30" s="158" t="s">
        <v>44</v>
      </c>
      <c r="I30" s="161">
        <f>SUM(I31:I33)</f>
        <v>0</v>
      </c>
      <c r="J30" s="155">
        <f>SUM(J31:J33)</f>
        <v>0</v>
      </c>
      <c r="L30" s="120" t="s">
        <v>648</v>
      </c>
    </row>
    <row r="31" spans="2:12" ht="22.5" x14ac:dyDescent="0.25">
      <c r="B31" s="120"/>
      <c r="D31" s="109" t="s">
        <v>45</v>
      </c>
      <c r="E31" s="154">
        <v>0</v>
      </c>
      <c r="F31" s="155">
        <v>0</v>
      </c>
      <c r="G31" s="151"/>
      <c r="H31" s="158" t="s">
        <v>46</v>
      </c>
      <c r="I31" s="161">
        <v>0</v>
      </c>
      <c r="J31" s="155">
        <v>0</v>
      </c>
    </row>
    <row r="32" spans="2:12" ht="16.5" customHeight="1" x14ac:dyDescent="0.25">
      <c r="D32" s="109" t="s">
        <v>47</v>
      </c>
      <c r="E32" s="154">
        <v>6663779</v>
      </c>
      <c r="F32" s="155">
        <v>6796684.54</v>
      </c>
      <c r="G32" s="151"/>
      <c r="H32" s="158" t="s">
        <v>48</v>
      </c>
      <c r="I32" s="161">
        <v>0</v>
      </c>
      <c r="J32" s="155">
        <v>0</v>
      </c>
    </row>
    <row r="33" spans="4:10" ht="13.5" customHeight="1" x14ac:dyDescent="0.25">
      <c r="D33" s="109" t="s">
        <v>49</v>
      </c>
      <c r="E33" s="154">
        <v>0</v>
      </c>
      <c r="F33" s="154">
        <v>0</v>
      </c>
      <c r="G33" s="151"/>
      <c r="H33" s="158" t="s">
        <v>50</v>
      </c>
      <c r="I33" s="161">
        <v>0</v>
      </c>
      <c r="J33" s="155">
        <v>0</v>
      </c>
    </row>
    <row r="34" spans="4:10" ht="27.75" customHeight="1" x14ac:dyDescent="0.25">
      <c r="D34" s="109" t="s">
        <v>51</v>
      </c>
      <c r="E34" s="154">
        <f>SUM(E35:E39)</f>
        <v>0</v>
      </c>
      <c r="F34" s="154">
        <f>SUM(F35:F39)</f>
        <v>0</v>
      </c>
      <c r="G34" s="151"/>
      <c r="H34" s="158" t="s">
        <v>52</v>
      </c>
      <c r="I34" s="161">
        <f>SUM(I35:I40)</f>
        <v>53796905.719999999</v>
      </c>
      <c r="J34" s="155">
        <f>SUM(J35:J40)</f>
        <v>47292318.530000001</v>
      </c>
    </row>
    <row r="35" spans="4:10" x14ac:dyDescent="0.25">
      <c r="D35" s="109" t="s">
        <v>53</v>
      </c>
      <c r="E35" s="154">
        <v>0</v>
      </c>
      <c r="F35" s="155">
        <v>0</v>
      </c>
      <c r="G35" s="151"/>
      <c r="H35" s="158" t="s">
        <v>54</v>
      </c>
      <c r="I35" s="161">
        <v>53796905.719999999</v>
      </c>
      <c r="J35" s="161">
        <v>47292318.530000001</v>
      </c>
    </row>
    <row r="36" spans="4:10" ht="18.75" customHeight="1" x14ac:dyDescent="0.25">
      <c r="D36" s="109" t="s">
        <v>55</v>
      </c>
      <c r="E36" s="154">
        <v>0</v>
      </c>
      <c r="F36" s="155">
        <v>0</v>
      </c>
      <c r="G36" s="151"/>
      <c r="H36" s="158" t="s">
        <v>56</v>
      </c>
      <c r="I36" s="161">
        <v>0</v>
      </c>
      <c r="J36" s="155">
        <v>0</v>
      </c>
    </row>
    <row r="37" spans="4:10" ht="15" customHeight="1" x14ac:dyDescent="0.25">
      <c r="D37" s="109" t="s">
        <v>57</v>
      </c>
      <c r="E37" s="154">
        <v>0</v>
      </c>
      <c r="F37" s="155">
        <v>0</v>
      </c>
      <c r="G37" s="151"/>
      <c r="H37" s="158" t="s">
        <v>58</v>
      </c>
      <c r="I37" s="161">
        <v>0</v>
      </c>
      <c r="J37" s="155">
        <v>0</v>
      </c>
    </row>
    <row r="38" spans="4:10" ht="26.25" customHeight="1" x14ac:dyDescent="0.25">
      <c r="D38" s="109" t="s">
        <v>59</v>
      </c>
      <c r="E38" s="154">
        <v>0</v>
      </c>
      <c r="F38" s="155">
        <v>0</v>
      </c>
      <c r="G38" s="151"/>
      <c r="H38" s="158" t="s">
        <v>60</v>
      </c>
      <c r="I38" s="161">
        <v>0</v>
      </c>
      <c r="J38" s="155">
        <v>0</v>
      </c>
    </row>
    <row r="39" spans="4:10" ht="26.25" customHeight="1" x14ac:dyDescent="0.25">
      <c r="D39" s="109" t="s">
        <v>61</v>
      </c>
      <c r="E39" s="154">
        <v>0</v>
      </c>
      <c r="F39" s="155">
        <v>0</v>
      </c>
      <c r="G39" s="151"/>
      <c r="H39" s="158" t="s">
        <v>62</v>
      </c>
      <c r="I39" s="161">
        <v>0</v>
      </c>
      <c r="J39" s="155">
        <v>0</v>
      </c>
    </row>
    <row r="40" spans="4:10" ht="12" customHeight="1" x14ac:dyDescent="0.25">
      <c r="D40" s="109" t="s">
        <v>63</v>
      </c>
      <c r="E40" s="154">
        <v>0</v>
      </c>
      <c r="F40" s="155">
        <v>0</v>
      </c>
      <c r="G40" s="151"/>
      <c r="H40" s="158" t="s">
        <v>64</v>
      </c>
      <c r="I40" s="161">
        <v>0</v>
      </c>
      <c r="J40" s="155">
        <v>0</v>
      </c>
    </row>
    <row r="41" spans="4:10" ht="16.5" customHeight="1" x14ac:dyDescent="0.25">
      <c r="D41" s="109" t="s">
        <v>65</v>
      </c>
      <c r="E41" s="154">
        <f>+E42+E43</f>
        <v>0</v>
      </c>
      <c r="F41" s="156">
        <f>+F42+F43</f>
        <v>0</v>
      </c>
      <c r="G41" s="151"/>
      <c r="H41" s="158" t="s">
        <v>66</v>
      </c>
      <c r="I41" s="161">
        <f>+I42+I43+I44</f>
        <v>0</v>
      </c>
      <c r="J41" s="155">
        <f>+J42+J43+J44</f>
        <v>0</v>
      </c>
    </row>
    <row r="42" spans="4:10" ht="24.75" customHeight="1" x14ac:dyDescent="0.25">
      <c r="D42" s="109" t="s">
        <v>67</v>
      </c>
      <c r="E42" s="154">
        <v>0</v>
      </c>
      <c r="F42" s="155">
        <v>0</v>
      </c>
      <c r="G42" s="151"/>
      <c r="H42" s="158" t="s">
        <v>68</v>
      </c>
      <c r="I42" s="161">
        <v>0</v>
      </c>
      <c r="J42" s="155">
        <v>0</v>
      </c>
    </row>
    <row r="43" spans="4:10" x14ac:dyDescent="0.25">
      <c r="D43" s="109" t="s">
        <v>69</v>
      </c>
      <c r="E43" s="154">
        <v>0</v>
      </c>
      <c r="F43" s="155">
        <v>0</v>
      </c>
      <c r="G43" s="151"/>
      <c r="H43" s="158" t="s">
        <v>70</v>
      </c>
      <c r="I43" s="161">
        <v>0</v>
      </c>
      <c r="J43" s="155">
        <v>0</v>
      </c>
    </row>
    <row r="44" spans="4:10" x14ac:dyDescent="0.25">
      <c r="D44" s="109" t="s">
        <v>71</v>
      </c>
      <c r="E44" s="154">
        <f>+E45+E46+E47+E48</f>
        <v>0</v>
      </c>
      <c r="F44" s="155">
        <f>+F45+F46+F47+F48</f>
        <v>0</v>
      </c>
      <c r="G44" s="151"/>
      <c r="H44" s="158" t="s">
        <v>72</v>
      </c>
      <c r="I44" s="161">
        <v>0</v>
      </c>
      <c r="J44" s="155">
        <v>0</v>
      </c>
    </row>
    <row r="45" spans="4:10" ht="16.5" customHeight="1" x14ac:dyDescent="0.25">
      <c r="D45" s="109" t="s">
        <v>73</v>
      </c>
      <c r="E45" s="154">
        <v>0</v>
      </c>
      <c r="F45" s="155">
        <v>0</v>
      </c>
      <c r="G45" s="151"/>
      <c r="H45" s="158" t="s">
        <v>74</v>
      </c>
      <c r="I45" s="161">
        <v>0</v>
      </c>
      <c r="J45" s="155">
        <f>+J46+J47+J48</f>
        <v>0</v>
      </c>
    </row>
    <row r="46" spans="4:10" ht="16.5" customHeight="1" x14ac:dyDescent="0.25">
      <c r="D46" s="109" t="s">
        <v>75</v>
      </c>
      <c r="E46" s="154">
        <v>0</v>
      </c>
      <c r="F46" s="155">
        <v>0</v>
      </c>
      <c r="G46" s="151"/>
      <c r="H46" s="158" t="s">
        <v>76</v>
      </c>
      <c r="I46" s="161">
        <v>0</v>
      </c>
      <c r="J46" s="155">
        <v>0</v>
      </c>
    </row>
    <row r="47" spans="4:10" ht="26.25" customHeight="1" x14ac:dyDescent="0.25">
      <c r="D47" s="109" t="s">
        <v>77</v>
      </c>
      <c r="E47" s="154">
        <v>0</v>
      </c>
      <c r="F47" s="155">
        <v>0</v>
      </c>
      <c r="G47" s="151"/>
      <c r="H47" s="158" t="s">
        <v>78</v>
      </c>
      <c r="I47" s="161">
        <v>0</v>
      </c>
      <c r="J47" s="155">
        <v>0</v>
      </c>
    </row>
    <row r="48" spans="4:10" x14ac:dyDescent="0.25">
      <c r="D48" s="109" t="s">
        <v>79</v>
      </c>
      <c r="E48" s="154">
        <v>0</v>
      </c>
      <c r="F48" s="155">
        <v>0</v>
      </c>
      <c r="G48" s="151"/>
      <c r="H48" s="158" t="s">
        <v>80</v>
      </c>
      <c r="I48" s="161">
        <v>0</v>
      </c>
      <c r="J48" s="155">
        <v>0</v>
      </c>
    </row>
    <row r="49" spans="2:10" ht="27" customHeight="1" x14ac:dyDescent="0.25">
      <c r="D49" s="108" t="s">
        <v>81</v>
      </c>
      <c r="E49" s="154">
        <f>+E44+E41+E34+E28+E20+E12</f>
        <v>99070809.080000013</v>
      </c>
      <c r="F49" s="119">
        <f>+F44+F41+F34+F28+F20+F12</f>
        <v>96010168.590000004</v>
      </c>
      <c r="G49" s="151"/>
      <c r="H49" s="157" t="s">
        <v>82</v>
      </c>
      <c r="I49" s="161">
        <f>+I45+I41+I34+I30+I26+I22+I12</f>
        <v>101359725.47999999</v>
      </c>
      <c r="J49" s="155">
        <f>+J45+J41+J34+J30+J26+J22+J12</f>
        <v>86888434.729999989</v>
      </c>
    </row>
    <row r="50" spans="2:10" ht="5.25" customHeight="1" x14ac:dyDescent="0.25">
      <c r="D50" s="109"/>
      <c r="E50" s="119"/>
      <c r="F50" s="119"/>
      <c r="G50" s="119"/>
      <c r="H50" s="158"/>
      <c r="I50" s="163"/>
      <c r="J50" s="164"/>
    </row>
    <row r="51" spans="2:10" x14ac:dyDescent="0.25">
      <c r="B51" s="120"/>
      <c r="D51" s="167" t="s">
        <v>83</v>
      </c>
      <c r="E51" s="154"/>
      <c r="F51" s="156"/>
      <c r="G51" s="42"/>
      <c r="H51" s="166" t="s">
        <v>84</v>
      </c>
      <c r="I51" s="112"/>
      <c r="J51" s="112"/>
    </row>
    <row r="52" spans="2:10" x14ac:dyDescent="0.25">
      <c r="D52" s="109" t="s">
        <v>85</v>
      </c>
      <c r="E52" s="119">
        <v>0</v>
      </c>
      <c r="F52" s="119">
        <v>0</v>
      </c>
      <c r="G52" s="42"/>
      <c r="H52" s="158" t="s">
        <v>86</v>
      </c>
      <c r="I52" s="121">
        <v>0</v>
      </c>
      <c r="J52" s="121">
        <v>0</v>
      </c>
    </row>
    <row r="53" spans="2:10" ht="11.25" customHeight="1" x14ac:dyDescent="0.25">
      <c r="D53" s="109" t="s">
        <v>87</v>
      </c>
      <c r="E53" s="119">
        <v>0</v>
      </c>
      <c r="F53" s="119">
        <v>0</v>
      </c>
      <c r="G53" s="42"/>
      <c r="H53" s="158" t="s">
        <v>88</v>
      </c>
      <c r="I53" s="121">
        <v>0</v>
      </c>
      <c r="J53" s="121">
        <v>10059657.560000001</v>
      </c>
    </row>
    <row r="54" spans="2:10" ht="17.25" customHeight="1" x14ac:dyDescent="0.25">
      <c r="D54" s="109" t="s">
        <v>89</v>
      </c>
      <c r="E54" s="121">
        <v>55878490.520000003</v>
      </c>
      <c r="F54" s="121">
        <v>19651508.260000002</v>
      </c>
      <c r="G54" s="42"/>
      <c r="H54" s="158" t="s">
        <v>90</v>
      </c>
      <c r="I54" s="121">
        <v>0</v>
      </c>
      <c r="J54" s="121">
        <v>0</v>
      </c>
    </row>
    <row r="55" spans="2:10" ht="12" customHeight="1" x14ac:dyDescent="0.25">
      <c r="D55" s="109" t="s">
        <v>91</v>
      </c>
      <c r="E55" s="121">
        <v>37271567.469999999</v>
      </c>
      <c r="F55" s="121">
        <v>32543858.399999999</v>
      </c>
      <c r="G55" s="42"/>
      <c r="H55" s="158" t="s">
        <v>92</v>
      </c>
      <c r="I55" s="121">
        <v>0</v>
      </c>
      <c r="J55" s="121">
        <v>0</v>
      </c>
    </row>
    <row r="56" spans="2:10" ht="22.5" x14ac:dyDescent="0.25">
      <c r="D56" s="109" t="s">
        <v>93</v>
      </c>
      <c r="E56" s="121">
        <v>1256537.9099999999</v>
      </c>
      <c r="F56" s="121">
        <v>1248533.9099999999</v>
      </c>
      <c r="G56" s="42"/>
      <c r="H56" s="158" t="s">
        <v>94</v>
      </c>
      <c r="I56" s="121">
        <v>0</v>
      </c>
      <c r="J56" s="121">
        <v>0</v>
      </c>
    </row>
    <row r="57" spans="2:10" ht="17.25" customHeight="1" x14ac:dyDescent="0.25">
      <c r="D57" s="109" t="s">
        <v>95</v>
      </c>
      <c r="E57" s="121">
        <v>0</v>
      </c>
      <c r="F57" s="121">
        <v>0</v>
      </c>
      <c r="G57" s="42"/>
      <c r="H57" s="158" t="s">
        <v>96</v>
      </c>
      <c r="I57" s="121">
        <v>0</v>
      </c>
      <c r="J57" s="121">
        <v>0</v>
      </c>
    </row>
    <row r="58" spans="2:10" ht="13.5" customHeight="1" x14ac:dyDescent="0.25">
      <c r="D58" s="109" t="s">
        <v>97</v>
      </c>
      <c r="E58" s="121">
        <v>0</v>
      </c>
      <c r="F58" s="121">
        <v>0</v>
      </c>
      <c r="G58" s="42"/>
      <c r="H58" s="158"/>
      <c r="I58" s="111"/>
      <c r="J58" s="111"/>
    </row>
    <row r="59" spans="2:10" ht="18" customHeight="1" x14ac:dyDescent="0.25">
      <c r="D59" s="109" t="s">
        <v>98</v>
      </c>
      <c r="E59" s="121">
        <v>0</v>
      </c>
      <c r="F59" s="121">
        <v>0</v>
      </c>
      <c r="G59" s="42"/>
      <c r="H59" s="158" t="s">
        <v>99</v>
      </c>
      <c r="I59" s="121">
        <f>SUM(I52:I57)</f>
        <v>0</v>
      </c>
      <c r="J59" s="121">
        <f>SUM(J52:J57)</f>
        <v>10059657.560000001</v>
      </c>
    </row>
    <row r="60" spans="2:10" x14ac:dyDescent="0.25">
      <c r="D60" s="109" t="s">
        <v>100</v>
      </c>
      <c r="E60" s="121">
        <v>0</v>
      </c>
      <c r="F60" s="121">
        <v>0</v>
      </c>
      <c r="G60" s="42"/>
      <c r="H60" s="158" t="s">
        <v>101</v>
      </c>
      <c r="I60" s="121">
        <f>+I49+I59</f>
        <v>101359725.47999999</v>
      </c>
      <c r="J60" s="121">
        <f>+J49+J59</f>
        <v>96948092.289999992</v>
      </c>
    </row>
    <row r="61" spans="2:10" ht="17.25" customHeight="1" x14ac:dyDescent="0.25">
      <c r="D61" s="109" t="s">
        <v>102</v>
      </c>
      <c r="E61" s="121">
        <f>SUM(E52:E60)</f>
        <v>94406595.900000006</v>
      </c>
      <c r="F61" s="121">
        <f>SUM(F52:F60)</f>
        <v>53443900.569999993</v>
      </c>
      <c r="G61" s="42"/>
      <c r="H61" s="158"/>
      <c r="I61" s="121"/>
      <c r="J61" s="121"/>
    </row>
    <row r="62" spans="2:10" x14ac:dyDescent="0.25">
      <c r="D62" s="109" t="s">
        <v>104</v>
      </c>
      <c r="E62" s="121">
        <f>+E49+E61</f>
        <v>193477404.98000002</v>
      </c>
      <c r="F62" s="121">
        <f>+F49+F61</f>
        <v>149454069.16</v>
      </c>
      <c r="G62" s="42"/>
      <c r="H62" s="166" t="s">
        <v>103</v>
      </c>
      <c r="I62" s="121"/>
      <c r="J62" s="121"/>
    </row>
    <row r="63" spans="2:10" ht="14.25" customHeight="1" x14ac:dyDescent="0.25">
      <c r="D63" s="109"/>
      <c r="E63" s="122"/>
      <c r="F63" s="122"/>
      <c r="G63" s="42"/>
      <c r="H63" s="158" t="s">
        <v>105</v>
      </c>
      <c r="I63" s="121">
        <f>+I64+I65+I66</f>
        <v>28418433.02</v>
      </c>
      <c r="J63" s="121">
        <f>+J64+J65+J66</f>
        <v>26299376.489999998</v>
      </c>
    </row>
    <row r="64" spans="2:10" ht="13.5" customHeight="1" x14ac:dyDescent="0.25">
      <c r="D64" s="109"/>
      <c r="E64" s="176"/>
      <c r="F64" s="176"/>
      <c r="G64" s="42"/>
      <c r="H64" s="158" t="s">
        <v>106</v>
      </c>
      <c r="I64" s="121">
        <v>0</v>
      </c>
      <c r="J64" s="121">
        <v>0</v>
      </c>
    </row>
    <row r="65" spans="4:10" x14ac:dyDescent="0.25">
      <c r="D65" s="109"/>
      <c r="E65" s="109"/>
      <c r="F65" s="109"/>
      <c r="G65" s="42"/>
      <c r="H65" s="158" t="s">
        <v>107</v>
      </c>
      <c r="I65" s="121">
        <v>42148.99</v>
      </c>
      <c r="J65" s="121">
        <v>42148.99</v>
      </c>
    </row>
    <row r="66" spans="4:10" x14ac:dyDescent="0.25">
      <c r="D66" s="109"/>
      <c r="E66" s="109"/>
      <c r="F66" s="109"/>
      <c r="G66" s="42"/>
      <c r="H66" s="158" t="s">
        <v>108</v>
      </c>
      <c r="I66" s="121">
        <v>28376284.030000001</v>
      </c>
      <c r="J66" s="121">
        <v>26257227.5</v>
      </c>
    </row>
    <row r="67" spans="4:10" ht="16.5" customHeight="1" x14ac:dyDescent="0.25">
      <c r="D67" s="109"/>
      <c r="E67" s="109"/>
      <c r="F67" s="109"/>
      <c r="G67" s="42"/>
      <c r="H67" s="158" t="s">
        <v>109</v>
      </c>
      <c r="I67" s="121">
        <f>+I68+I69+I72</f>
        <v>63699246.480000012</v>
      </c>
      <c r="J67" s="121">
        <f>+J68+J69+J72</f>
        <v>26206600.379999999</v>
      </c>
    </row>
    <row r="68" spans="4:10" x14ac:dyDescent="0.25">
      <c r="D68" s="109"/>
      <c r="E68" s="109"/>
      <c r="F68" s="109"/>
      <c r="G68" s="42"/>
      <c r="H68" s="158" t="s">
        <v>110</v>
      </c>
      <c r="I68" s="121">
        <v>39773803.520000003</v>
      </c>
      <c r="J68" s="121">
        <v>44079934.579999998</v>
      </c>
    </row>
    <row r="69" spans="4:10" x14ac:dyDescent="0.25">
      <c r="D69" s="109"/>
      <c r="E69" s="109"/>
      <c r="F69" s="109"/>
      <c r="G69" s="42"/>
      <c r="H69" s="158" t="s">
        <v>111</v>
      </c>
      <c r="I69" s="121">
        <v>23925443.440000001</v>
      </c>
      <c r="J69" s="121">
        <v>-17873334.199999999</v>
      </c>
    </row>
    <row r="70" spans="4:10" x14ac:dyDescent="0.25">
      <c r="D70" s="109"/>
      <c r="E70" s="109"/>
      <c r="F70" s="109"/>
      <c r="G70" s="42"/>
      <c r="H70" s="158" t="s">
        <v>112</v>
      </c>
      <c r="I70" s="121">
        <v>0</v>
      </c>
      <c r="J70" s="121">
        <v>0</v>
      </c>
    </row>
    <row r="71" spans="4:10" x14ac:dyDescent="0.25">
      <c r="D71" s="109"/>
      <c r="E71" s="109"/>
      <c r="F71" s="109"/>
      <c r="G71" s="42"/>
      <c r="H71" s="158" t="s">
        <v>113</v>
      </c>
      <c r="I71" s="121">
        <v>0</v>
      </c>
      <c r="J71" s="121">
        <v>0</v>
      </c>
    </row>
    <row r="72" spans="4:10" ht="14.25" customHeight="1" x14ac:dyDescent="0.25">
      <c r="D72" s="109"/>
      <c r="E72" s="109"/>
      <c r="F72" s="109"/>
      <c r="G72" s="42"/>
      <c r="H72" s="158" t="s">
        <v>114</v>
      </c>
      <c r="I72" s="121">
        <v>-0.48</v>
      </c>
      <c r="J72" s="121">
        <v>0</v>
      </c>
    </row>
    <row r="73" spans="4:10" ht="22.5" x14ac:dyDescent="0.25">
      <c r="D73" s="109"/>
      <c r="E73" s="109"/>
      <c r="F73" s="109"/>
      <c r="G73" s="42"/>
      <c r="H73" s="158" t="s">
        <v>115</v>
      </c>
      <c r="I73" s="121">
        <f>+I74+I75</f>
        <v>0</v>
      </c>
      <c r="J73" s="121">
        <f>+J74+J75</f>
        <v>0</v>
      </c>
    </row>
    <row r="74" spans="4:10" x14ac:dyDescent="0.25">
      <c r="D74" s="109"/>
      <c r="E74" s="109"/>
      <c r="F74" s="109"/>
      <c r="G74" s="42"/>
      <c r="H74" s="158" t="s">
        <v>116</v>
      </c>
      <c r="I74" s="121">
        <v>0</v>
      </c>
      <c r="J74" s="121">
        <v>0</v>
      </c>
    </row>
    <row r="75" spans="4:10" x14ac:dyDescent="0.25">
      <c r="D75" s="109"/>
      <c r="E75" s="109"/>
      <c r="F75" s="109"/>
      <c r="G75" s="42"/>
      <c r="H75" s="158" t="s">
        <v>117</v>
      </c>
      <c r="I75" s="121">
        <v>0</v>
      </c>
      <c r="J75" s="121">
        <v>0</v>
      </c>
    </row>
    <row r="76" spans="4:10" ht="16.5" customHeight="1" x14ac:dyDescent="0.25">
      <c r="D76" s="109"/>
      <c r="E76" s="109"/>
      <c r="F76" s="109"/>
      <c r="G76" s="42"/>
      <c r="H76" s="158" t="s">
        <v>118</v>
      </c>
      <c r="I76" s="121">
        <f>+I63+I67+I73</f>
        <v>92117679.500000015</v>
      </c>
      <c r="J76" s="121">
        <f>+J63+J67+J73</f>
        <v>52505976.869999997</v>
      </c>
    </row>
    <row r="77" spans="4:10" ht="12.75" customHeight="1" x14ac:dyDescent="0.25">
      <c r="D77" s="110"/>
      <c r="E77" s="110"/>
      <c r="F77" s="110"/>
      <c r="G77" s="107"/>
      <c r="H77" s="160" t="s">
        <v>119</v>
      </c>
      <c r="I77" s="165">
        <f>+I60+I76</f>
        <v>193477404.98000002</v>
      </c>
      <c r="J77" s="165">
        <f>+J76+J60</f>
        <v>149454069.16</v>
      </c>
    </row>
    <row r="79" spans="4:10" x14ac:dyDescent="0.25">
      <c r="H79" s="211">
        <f>+F62-J77</f>
        <v>0</v>
      </c>
      <c r="I79" s="120"/>
    </row>
  </sheetData>
  <mergeCells count="12">
    <mergeCell ref="D1:J1"/>
    <mergeCell ref="D3:J3"/>
    <mergeCell ref="D4:J4"/>
    <mergeCell ref="D5:J5"/>
    <mergeCell ref="D6:J6"/>
    <mergeCell ref="J7:J9"/>
    <mergeCell ref="F7:F9"/>
    <mergeCell ref="D7:D9"/>
    <mergeCell ref="E7:E9"/>
    <mergeCell ref="G7:G9"/>
    <mergeCell ref="H7:H9"/>
    <mergeCell ref="I7:I9"/>
  </mergeCells>
  <printOptions horizontalCentered="1"/>
  <pageMargins left="0.51181102362204722" right="0.31496062992125984" top="0.35433070866141736" bottom="0.35433070866141736" header="0.31496062992125984" footer="0.31496062992125984"/>
  <pageSetup scale="61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D6:R127"/>
  <sheetViews>
    <sheetView topLeftCell="E148" workbookViewId="0">
      <selection activeCell="S16" sqref="S16"/>
    </sheetView>
  </sheetViews>
  <sheetFormatPr baseColWidth="10" defaultRowHeight="15" x14ac:dyDescent="0.25"/>
  <cols>
    <col min="6" max="6" width="65.28515625" customWidth="1"/>
    <col min="8" max="8" width="26.7109375" customWidth="1"/>
    <col min="10" max="10" width="19.28515625" customWidth="1"/>
    <col min="11" max="11" width="15.85546875" customWidth="1"/>
    <col min="12" max="13" width="18.85546875" customWidth="1"/>
    <col min="14" max="14" width="17.140625" customWidth="1"/>
  </cols>
  <sheetData>
    <row r="6" spans="4:14" x14ac:dyDescent="0.25">
      <c r="D6" s="16" t="s">
        <v>515</v>
      </c>
    </row>
    <row r="7" spans="4:14" x14ac:dyDescent="0.25">
      <c r="D7" s="104" t="s">
        <v>516</v>
      </c>
    </row>
    <row r="8" spans="4:14" x14ac:dyDescent="0.25">
      <c r="D8" s="104" t="s">
        <v>517</v>
      </c>
    </row>
    <row r="9" spans="4:14" x14ac:dyDescent="0.25">
      <c r="D9" s="321"/>
      <c r="E9" s="322"/>
      <c r="F9" s="322"/>
      <c r="G9" s="322"/>
      <c r="H9" s="322"/>
      <c r="I9" s="322"/>
      <c r="J9" s="322"/>
      <c r="K9" s="322"/>
      <c r="L9" s="322"/>
      <c r="M9" s="322"/>
      <c r="N9" s="323"/>
    </row>
    <row r="10" spans="4:14" x14ac:dyDescent="0.25">
      <c r="D10" s="315" t="s">
        <v>645</v>
      </c>
      <c r="E10" s="313"/>
      <c r="F10" s="313"/>
      <c r="G10" s="313"/>
      <c r="H10" s="313"/>
      <c r="I10" s="313"/>
      <c r="J10" s="313"/>
      <c r="K10" s="313"/>
      <c r="L10" s="313"/>
      <c r="M10" s="313"/>
      <c r="N10" s="316"/>
    </row>
    <row r="11" spans="4:14" x14ac:dyDescent="0.25">
      <c r="D11" s="315" t="s">
        <v>518</v>
      </c>
      <c r="E11" s="313"/>
      <c r="F11" s="313"/>
      <c r="G11" s="313"/>
      <c r="H11" s="313"/>
      <c r="I11" s="313"/>
      <c r="J11" s="313"/>
      <c r="K11" s="313"/>
      <c r="L11" s="313"/>
      <c r="M11" s="313"/>
      <c r="N11" s="316"/>
    </row>
    <row r="12" spans="4:14" x14ac:dyDescent="0.25">
      <c r="D12" s="315" t="s">
        <v>657</v>
      </c>
      <c r="E12" s="313"/>
      <c r="F12" s="313"/>
      <c r="G12" s="313"/>
      <c r="H12" s="313"/>
      <c r="I12" s="313"/>
      <c r="J12" s="313"/>
      <c r="K12" s="313"/>
      <c r="L12" s="313"/>
      <c r="M12" s="313"/>
      <c r="N12" s="316"/>
    </row>
    <row r="13" spans="4:14" x14ac:dyDescent="0.25">
      <c r="D13" s="308"/>
      <c r="E13" s="309"/>
      <c r="F13" s="309"/>
      <c r="G13" s="309"/>
      <c r="H13" s="309"/>
      <c r="I13" s="309"/>
      <c r="J13" s="309"/>
      <c r="K13" s="309"/>
      <c r="L13" s="309"/>
      <c r="M13" s="309"/>
      <c r="N13" s="310"/>
    </row>
    <row r="14" spans="4:14" x14ac:dyDescent="0.25">
      <c r="D14" s="324" t="s">
        <v>519</v>
      </c>
      <c r="E14" s="325"/>
      <c r="F14" s="326"/>
      <c r="G14" s="305" t="s">
        <v>520</v>
      </c>
      <c r="H14" s="306"/>
      <c r="I14" s="306"/>
      <c r="J14" s="307"/>
      <c r="K14" s="305" t="s">
        <v>521</v>
      </c>
      <c r="L14" s="307"/>
      <c r="M14" s="311" t="s">
        <v>522</v>
      </c>
      <c r="N14" s="311" t="s">
        <v>523</v>
      </c>
    </row>
    <row r="15" spans="4:14" x14ac:dyDescent="0.25">
      <c r="D15" s="327"/>
      <c r="E15" s="328"/>
      <c r="F15" s="329"/>
      <c r="G15" s="305" t="s">
        <v>524</v>
      </c>
      <c r="H15" s="307"/>
      <c r="I15" s="305" t="s">
        <v>525</v>
      </c>
      <c r="J15" s="307"/>
      <c r="K15" s="55"/>
      <c r="L15" s="55"/>
      <c r="M15" s="312"/>
      <c r="N15" s="312"/>
    </row>
    <row r="16" spans="4:14" x14ac:dyDescent="0.25">
      <c r="D16" s="327"/>
      <c r="E16" s="328"/>
      <c r="F16" s="329"/>
      <c r="G16" s="311"/>
      <c r="H16" s="12" t="s">
        <v>526</v>
      </c>
      <c r="I16" s="317"/>
      <c r="J16" s="12" t="s">
        <v>528</v>
      </c>
      <c r="K16" s="317" t="s">
        <v>530</v>
      </c>
      <c r="L16" s="56" t="s">
        <v>531</v>
      </c>
      <c r="M16" s="312"/>
      <c r="N16" s="312"/>
    </row>
    <row r="17" spans="4:14" x14ac:dyDescent="0.25">
      <c r="D17" s="330"/>
      <c r="E17" s="331"/>
      <c r="F17" s="332"/>
      <c r="G17" s="314"/>
      <c r="H17" s="57" t="s">
        <v>527</v>
      </c>
      <c r="I17" s="318"/>
      <c r="J17" s="57" t="s">
        <v>529</v>
      </c>
      <c r="K17" s="318"/>
      <c r="L17" s="58" t="s">
        <v>532</v>
      </c>
      <c r="M17" s="314"/>
      <c r="N17" s="314"/>
    </row>
    <row r="18" spans="4:14" x14ac:dyDescent="0.25">
      <c r="D18" s="319" t="s">
        <v>533</v>
      </c>
      <c r="E18" s="320"/>
      <c r="F18" s="320"/>
      <c r="G18" s="320"/>
      <c r="H18" s="320"/>
      <c r="I18" s="320"/>
      <c r="J18" s="320"/>
      <c r="K18" s="59"/>
      <c r="L18" s="59"/>
      <c r="M18" s="59"/>
      <c r="N18" s="60"/>
    </row>
    <row r="19" spans="4:14" x14ac:dyDescent="0.25">
      <c r="D19" s="333" t="s">
        <v>534</v>
      </c>
      <c r="E19" s="334"/>
      <c r="F19" s="334"/>
      <c r="G19" s="334"/>
      <c r="H19" s="334"/>
      <c r="I19" s="334"/>
      <c r="J19" s="334"/>
      <c r="K19" s="61"/>
      <c r="L19" s="61"/>
      <c r="M19" s="61"/>
      <c r="N19" s="62"/>
    </row>
    <row r="20" spans="4:14" x14ac:dyDescent="0.25">
      <c r="D20" s="63">
        <v>1</v>
      </c>
      <c r="E20" s="335" t="s">
        <v>535</v>
      </c>
      <c r="F20" s="335"/>
      <c r="G20" s="64"/>
      <c r="H20" s="65"/>
      <c r="I20" s="64"/>
      <c r="J20" s="65"/>
      <c r="K20" s="64"/>
      <c r="L20" s="64"/>
      <c r="M20" s="64"/>
      <c r="N20" s="66"/>
    </row>
    <row r="21" spans="4:14" x14ac:dyDescent="0.25">
      <c r="D21" s="336"/>
      <c r="E21" s="339" t="s">
        <v>536</v>
      </c>
      <c r="F21" s="342" t="s">
        <v>537</v>
      </c>
      <c r="G21" s="345" t="s">
        <v>650</v>
      </c>
      <c r="H21" s="9" t="s">
        <v>538</v>
      </c>
      <c r="I21" s="345"/>
      <c r="J21" s="348"/>
      <c r="K21" s="351">
        <v>190234000</v>
      </c>
      <c r="L21" s="345" t="s">
        <v>541</v>
      </c>
      <c r="M21" s="345" t="s">
        <v>542</v>
      </c>
      <c r="N21" s="345"/>
    </row>
    <row r="22" spans="4:14" x14ac:dyDescent="0.25">
      <c r="D22" s="337"/>
      <c r="E22" s="340"/>
      <c r="F22" s="343"/>
      <c r="G22" s="346"/>
      <c r="H22" s="9" t="s">
        <v>539</v>
      </c>
      <c r="I22" s="346"/>
      <c r="J22" s="349"/>
      <c r="K22" s="346"/>
      <c r="L22" s="346"/>
      <c r="M22" s="346"/>
      <c r="N22" s="346"/>
    </row>
    <row r="23" spans="4:14" x14ac:dyDescent="0.25">
      <c r="D23" s="338"/>
      <c r="E23" s="341"/>
      <c r="F23" s="344"/>
      <c r="G23" s="347"/>
      <c r="H23" s="9" t="s">
        <v>540</v>
      </c>
      <c r="I23" s="347"/>
      <c r="J23" s="350"/>
      <c r="K23" s="347"/>
      <c r="L23" s="347"/>
      <c r="M23" s="347"/>
      <c r="N23" s="347"/>
    </row>
    <row r="24" spans="4:14" x14ac:dyDescent="0.25">
      <c r="D24" s="336"/>
      <c r="E24" s="339" t="s">
        <v>543</v>
      </c>
      <c r="F24" s="342" t="s">
        <v>240</v>
      </c>
      <c r="G24" s="345" t="s">
        <v>650</v>
      </c>
      <c r="H24" s="8" t="s">
        <v>544</v>
      </c>
      <c r="I24" s="345"/>
      <c r="J24" s="348"/>
      <c r="K24" s="351">
        <v>201000000</v>
      </c>
      <c r="L24" s="345" t="s">
        <v>541</v>
      </c>
      <c r="M24" s="345" t="s">
        <v>542</v>
      </c>
      <c r="N24" s="345"/>
    </row>
    <row r="25" spans="4:14" x14ac:dyDescent="0.25">
      <c r="D25" s="338"/>
      <c r="E25" s="341"/>
      <c r="F25" s="344"/>
      <c r="G25" s="347"/>
      <c r="H25" s="9" t="s">
        <v>545</v>
      </c>
      <c r="I25" s="347"/>
      <c r="J25" s="350"/>
      <c r="K25" s="352"/>
      <c r="L25" s="347"/>
      <c r="M25" s="347"/>
      <c r="N25" s="347"/>
    </row>
    <row r="26" spans="4:14" x14ac:dyDescent="0.25">
      <c r="D26" s="336"/>
      <c r="E26" s="339" t="s">
        <v>546</v>
      </c>
      <c r="F26" s="342" t="s">
        <v>547</v>
      </c>
      <c r="G26" s="345" t="s">
        <v>650</v>
      </c>
      <c r="H26" s="8" t="s">
        <v>548</v>
      </c>
      <c r="I26" s="345"/>
      <c r="J26" s="348"/>
      <c r="K26" s="351">
        <v>234424479.56</v>
      </c>
      <c r="L26" s="345" t="s">
        <v>541</v>
      </c>
      <c r="M26" s="345" t="s">
        <v>542</v>
      </c>
      <c r="N26" s="345"/>
    </row>
    <row r="27" spans="4:14" x14ac:dyDescent="0.25">
      <c r="D27" s="338"/>
      <c r="E27" s="341"/>
      <c r="F27" s="344"/>
      <c r="G27" s="347"/>
      <c r="H27" s="9" t="s">
        <v>549</v>
      </c>
      <c r="I27" s="347"/>
      <c r="J27" s="350"/>
      <c r="K27" s="352"/>
      <c r="L27" s="347"/>
      <c r="M27" s="347"/>
      <c r="N27" s="347"/>
    </row>
    <row r="28" spans="4:14" x14ac:dyDescent="0.25">
      <c r="D28" s="63">
        <v>2</v>
      </c>
      <c r="E28" s="335" t="s">
        <v>550</v>
      </c>
      <c r="F28" s="335"/>
      <c r="G28" s="67"/>
      <c r="H28" s="67"/>
      <c r="I28" s="67"/>
      <c r="J28" s="68"/>
      <c r="K28" s="67"/>
      <c r="L28" s="67"/>
      <c r="M28" s="69"/>
      <c r="N28" s="70"/>
    </row>
    <row r="29" spans="4:14" x14ac:dyDescent="0.25">
      <c r="D29" s="336"/>
      <c r="E29" s="339" t="s">
        <v>536</v>
      </c>
      <c r="F29" s="342" t="s">
        <v>537</v>
      </c>
      <c r="G29" s="345" t="s">
        <v>650</v>
      </c>
      <c r="H29" s="9" t="s">
        <v>538</v>
      </c>
      <c r="I29" s="345"/>
      <c r="J29" s="348"/>
      <c r="K29" s="353">
        <v>190234000</v>
      </c>
      <c r="L29" s="345" t="s">
        <v>541</v>
      </c>
      <c r="M29" s="345" t="s">
        <v>542</v>
      </c>
      <c r="N29" s="345"/>
    </row>
    <row r="30" spans="4:14" x14ac:dyDescent="0.25">
      <c r="D30" s="337"/>
      <c r="E30" s="340"/>
      <c r="F30" s="343"/>
      <c r="G30" s="346"/>
      <c r="H30" s="9" t="s">
        <v>539</v>
      </c>
      <c r="I30" s="346"/>
      <c r="J30" s="349"/>
      <c r="K30" s="354"/>
      <c r="L30" s="346"/>
      <c r="M30" s="346"/>
      <c r="N30" s="346"/>
    </row>
    <row r="31" spans="4:14" x14ac:dyDescent="0.25">
      <c r="D31" s="338"/>
      <c r="E31" s="341"/>
      <c r="F31" s="344"/>
      <c r="G31" s="347"/>
      <c r="H31" s="9" t="s">
        <v>540</v>
      </c>
      <c r="I31" s="347"/>
      <c r="J31" s="350"/>
      <c r="K31" s="355"/>
      <c r="L31" s="347"/>
      <c r="M31" s="347"/>
      <c r="N31" s="347"/>
    </row>
    <row r="32" spans="4:14" x14ac:dyDescent="0.25">
      <c r="D32" s="336"/>
      <c r="E32" s="339" t="s">
        <v>543</v>
      </c>
      <c r="F32" s="342" t="s">
        <v>240</v>
      </c>
      <c r="G32" s="345" t="s">
        <v>650</v>
      </c>
      <c r="H32" s="8" t="s">
        <v>544</v>
      </c>
      <c r="I32" s="345"/>
      <c r="J32" s="348"/>
      <c r="K32" s="351">
        <v>190234000</v>
      </c>
      <c r="L32" s="345" t="s">
        <v>541</v>
      </c>
      <c r="M32" s="345" t="s">
        <v>542</v>
      </c>
      <c r="N32" s="345"/>
    </row>
    <row r="33" spans="4:14" x14ac:dyDescent="0.25">
      <c r="D33" s="338"/>
      <c r="E33" s="341"/>
      <c r="F33" s="344"/>
      <c r="G33" s="347"/>
      <c r="H33" s="9" t="s">
        <v>545</v>
      </c>
      <c r="I33" s="347"/>
      <c r="J33" s="350"/>
      <c r="K33" s="352"/>
      <c r="L33" s="347"/>
      <c r="M33" s="347"/>
      <c r="N33" s="347"/>
    </row>
    <row r="34" spans="4:14" x14ac:dyDescent="0.25">
      <c r="D34" s="336"/>
      <c r="E34" s="339" t="s">
        <v>546</v>
      </c>
      <c r="F34" s="342" t="s">
        <v>547</v>
      </c>
      <c r="G34" s="345" t="s">
        <v>650</v>
      </c>
      <c r="H34" s="8" t="s">
        <v>548</v>
      </c>
      <c r="I34" s="345"/>
      <c r="J34" s="348"/>
      <c r="K34" s="351">
        <v>234424479.56</v>
      </c>
      <c r="L34" s="345" t="s">
        <v>541</v>
      </c>
      <c r="M34" s="345" t="s">
        <v>542</v>
      </c>
      <c r="N34" s="345"/>
    </row>
    <row r="35" spans="4:14" x14ac:dyDescent="0.25">
      <c r="D35" s="338"/>
      <c r="E35" s="341"/>
      <c r="F35" s="344"/>
      <c r="G35" s="347"/>
      <c r="H35" s="9" t="s">
        <v>549</v>
      </c>
      <c r="I35" s="347"/>
      <c r="J35" s="350"/>
      <c r="K35" s="352"/>
      <c r="L35" s="347"/>
      <c r="M35" s="347"/>
      <c r="N35" s="347"/>
    </row>
    <row r="36" spans="4:14" x14ac:dyDescent="0.25">
      <c r="D36" s="63">
        <v>3</v>
      </c>
      <c r="E36" s="335" t="s">
        <v>551</v>
      </c>
      <c r="F36" s="335"/>
      <c r="G36" s="67"/>
      <c r="H36" s="67"/>
      <c r="I36" s="67"/>
      <c r="J36" s="68"/>
      <c r="K36" s="67"/>
      <c r="L36" s="67"/>
      <c r="M36" s="69"/>
      <c r="N36" s="70"/>
    </row>
    <row r="37" spans="4:14" x14ac:dyDescent="0.25">
      <c r="D37" s="71"/>
      <c r="E37" s="72" t="s">
        <v>536</v>
      </c>
      <c r="F37" s="73" t="s">
        <v>537</v>
      </c>
      <c r="G37" s="13" t="s">
        <v>651</v>
      </c>
      <c r="H37" s="9" t="s">
        <v>538</v>
      </c>
      <c r="I37" s="9"/>
      <c r="J37" s="74"/>
      <c r="K37" s="10">
        <v>0</v>
      </c>
      <c r="L37" s="13" t="s">
        <v>541</v>
      </c>
      <c r="M37" s="9" t="s">
        <v>552</v>
      </c>
      <c r="N37" s="9" t="s">
        <v>652</v>
      </c>
    </row>
    <row r="38" spans="4:14" x14ac:dyDescent="0.25">
      <c r="D38" s="71"/>
      <c r="E38" s="72" t="s">
        <v>543</v>
      </c>
      <c r="F38" s="73" t="s">
        <v>240</v>
      </c>
      <c r="G38" s="14" t="s">
        <v>651</v>
      </c>
      <c r="H38" s="8" t="s">
        <v>553</v>
      </c>
      <c r="I38" s="8"/>
      <c r="J38" s="75"/>
      <c r="K38" s="76">
        <v>0</v>
      </c>
      <c r="L38" s="14" t="s">
        <v>541</v>
      </c>
      <c r="M38" s="8" t="s">
        <v>552</v>
      </c>
      <c r="N38" s="8" t="s">
        <v>652</v>
      </c>
    </row>
    <row r="39" spans="4:14" x14ac:dyDescent="0.25">
      <c r="D39" s="336"/>
      <c r="E39" s="339" t="s">
        <v>546</v>
      </c>
      <c r="F39" s="342" t="s">
        <v>547</v>
      </c>
      <c r="G39" s="345" t="s">
        <v>651</v>
      </c>
      <c r="H39" s="8" t="s">
        <v>548</v>
      </c>
      <c r="I39" s="345"/>
      <c r="J39" s="348"/>
      <c r="K39" s="345">
        <v>0</v>
      </c>
      <c r="L39" s="345" t="s">
        <v>541</v>
      </c>
      <c r="M39" s="345" t="s">
        <v>552</v>
      </c>
      <c r="N39" s="345" t="s">
        <v>652</v>
      </c>
    </row>
    <row r="40" spans="4:14" x14ac:dyDescent="0.25">
      <c r="D40" s="338"/>
      <c r="E40" s="341"/>
      <c r="F40" s="344"/>
      <c r="G40" s="347"/>
      <c r="H40" s="9" t="s">
        <v>549</v>
      </c>
      <c r="I40" s="347"/>
      <c r="J40" s="350"/>
      <c r="K40" s="347"/>
      <c r="L40" s="347"/>
      <c r="M40" s="347"/>
      <c r="N40" s="347"/>
    </row>
    <row r="41" spans="4:14" x14ac:dyDescent="0.25">
      <c r="D41" s="63">
        <v>4</v>
      </c>
      <c r="E41" s="335" t="s">
        <v>554</v>
      </c>
      <c r="F41" s="335"/>
      <c r="G41" s="77"/>
      <c r="H41" s="77"/>
      <c r="I41" s="77"/>
      <c r="J41" s="78"/>
      <c r="K41" s="77"/>
      <c r="L41" s="77"/>
      <c r="M41" s="64"/>
      <c r="N41" s="79"/>
    </row>
    <row r="42" spans="4:14" x14ac:dyDescent="0.25">
      <c r="D42" s="80"/>
      <c r="E42" s="81" t="s">
        <v>536</v>
      </c>
      <c r="F42" s="82" t="s">
        <v>555</v>
      </c>
      <c r="G42" s="64"/>
      <c r="H42" s="64"/>
      <c r="I42" s="64"/>
      <c r="J42" s="65"/>
      <c r="K42" s="64"/>
      <c r="L42" s="64"/>
      <c r="M42" s="64"/>
      <c r="N42" s="66"/>
    </row>
    <row r="43" spans="4:14" x14ac:dyDescent="0.25">
      <c r="D43" s="71"/>
      <c r="E43" s="72"/>
      <c r="F43" s="73" t="s">
        <v>556</v>
      </c>
      <c r="G43" s="13" t="s">
        <v>651</v>
      </c>
      <c r="H43" s="9" t="s">
        <v>557</v>
      </c>
      <c r="I43" s="9"/>
      <c r="J43" s="74"/>
      <c r="K43" s="10">
        <v>0</v>
      </c>
      <c r="L43" s="13" t="s">
        <v>541</v>
      </c>
      <c r="M43" s="9" t="s">
        <v>558</v>
      </c>
      <c r="N43" s="9" t="s">
        <v>652</v>
      </c>
    </row>
    <row r="44" spans="4:14" x14ac:dyDescent="0.25">
      <c r="D44" s="336"/>
      <c r="E44" s="339"/>
      <c r="F44" s="342" t="s">
        <v>559</v>
      </c>
      <c r="G44" s="345" t="s">
        <v>651</v>
      </c>
      <c r="H44" s="8" t="s">
        <v>560</v>
      </c>
      <c r="I44" s="345"/>
      <c r="J44" s="348"/>
      <c r="K44" s="345">
        <v>0</v>
      </c>
      <c r="L44" s="345" t="s">
        <v>541</v>
      </c>
      <c r="M44" s="345" t="s">
        <v>558</v>
      </c>
      <c r="N44" s="345" t="s">
        <v>652</v>
      </c>
    </row>
    <row r="45" spans="4:14" x14ac:dyDescent="0.25">
      <c r="D45" s="338"/>
      <c r="E45" s="341"/>
      <c r="F45" s="344"/>
      <c r="G45" s="347"/>
      <c r="H45" s="9" t="s">
        <v>561</v>
      </c>
      <c r="I45" s="347"/>
      <c r="J45" s="350"/>
      <c r="K45" s="347"/>
      <c r="L45" s="347"/>
      <c r="M45" s="347"/>
      <c r="N45" s="347"/>
    </row>
    <row r="46" spans="4:14" x14ac:dyDescent="0.25">
      <c r="D46" s="356"/>
      <c r="E46" s="339" t="s">
        <v>543</v>
      </c>
      <c r="F46" s="83" t="s">
        <v>562</v>
      </c>
      <c r="G46" s="358"/>
      <c r="H46" s="8" t="s">
        <v>564</v>
      </c>
      <c r="I46" s="358"/>
      <c r="J46" s="348"/>
      <c r="K46" s="345">
        <v>0</v>
      </c>
      <c r="L46" s="345" t="s">
        <v>541</v>
      </c>
      <c r="M46" s="345" t="s">
        <v>558</v>
      </c>
      <c r="N46" s="345" t="s">
        <v>652</v>
      </c>
    </row>
    <row r="47" spans="4:14" x14ac:dyDescent="0.25">
      <c r="D47" s="357"/>
      <c r="E47" s="341"/>
      <c r="F47" s="73" t="s">
        <v>563</v>
      </c>
      <c r="G47" s="359"/>
      <c r="H47" s="9" t="s">
        <v>565</v>
      </c>
      <c r="I47" s="359"/>
      <c r="J47" s="350"/>
      <c r="K47" s="347"/>
      <c r="L47" s="347"/>
      <c r="M47" s="347"/>
      <c r="N47" s="347"/>
    </row>
    <row r="48" spans="4:14" x14ac:dyDescent="0.25">
      <c r="D48" s="356"/>
      <c r="E48" s="339" t="s">
        <v>546</v>
      </c>
      <c r="F48" s="342" t="s">
        <v>566</v>
      </c>
      <c r="G48" s="358"/>
      <c r="H48" s="8" t="s">
        <v>567</v>
      </c>
      <c r="I48" s="358"/>
      <c r="J48" s="348"/>
      <c r="K48" s="345">
        <v>0</v>
      </c>
      <c r="L48" s="345" t="s">
        <v>541</v>
      </c>
      <c r="M48" s="345" t="s">
        <v>558</v>
      </c>
      <c r="N48" s="345" t="s">
        <v>652</v>
      </c>
    </row>
    <row r="49" spans="4:14" x14ac:dyDescent="0.25">
      <c r="D49" s="357"/>
      <c r="E49" s="341"/>
      <c r="F49" s="344"/>
      <c r="G49" s="359"/>
      <c r="H49" s="15" t="s">
        <v>568</v>
      </c>
      <c r="I49" s="359"/>
      <c r="J49" s="350"/>
      <c r="K49" s="347"/>
      <c r="L49" s="347"/>
      <c r="M49" s="347"/>
      <c r="N49" s="347"/>
    </row>
    <row r="50" spans="4:14" x14ac:dyDescent="0.25">
      <c r="D50" s="356"/>
      <c r="E50" s="339" t="s">
        <v>569</v>
      </c>
      <c r="F50" s="84" t="s">
        <v>570</v>
      </c>
      <c r="G50" s="358"/>
      <c r="H50" s="8" t="s">
        <v>564</v>
      </c>
      <c r="I50" s="358"/>
      <c r="J50" s="348"/>
      <c r="K50" s="345">
        <v>0</v>
      </c>
      <c r="L50" s="345" t="s">
        <v>541</v>
      </c>
      <c r="M50" s="345" t="s">
        <v>558</v>
      </c>
      <c r="N50" s="345" t="s">
        <v>652</v>
      </c>
    </row>
    <row r="51" spans="4:14" x14ac:dyDescent="0.25">
      <c r="D51" s="357"/>
      <c r="E51" s="341"/>
      <c r="F51" s="73" t="s">
        <v>571</v>
      </c>
      <c r="G51" s="359"/>
      <c r="H51" s="15" t="s">
        <v>565</v>
      </c>
      <c r="I51" s="359"/>
      <c r="J51" s="350"/>
      <c r="K51" s="347"/>
      <c r="L51" s="347"/>
      <c r="M51" s="347"/>
      <c r="N51" s="347"/>
    </row>
    <row r="52" spans="4:14" x14ac:dyDescent="0.25">
      <c r="D52" s="85"/>
      <c r="E52" s="1"/>
      <c r="F52" s="1"/>
      <c r="G52" s="1"/>
      <c r="H52" s="1"/>
      <c r="I52" s="1"/>
      <c r="J52" s="1"/>
      <c r="K52" s="1"/>
      <c r="L52" s="1"/>
      <c r="M52" s="1"/>
      <c r="N52" s="1"/>
    </row>
    <row r="53" spans="4:14" x14ac:dyDescent="0.25">
      <c r="D53" s="86">
        <v>5</v>
      </c>
      <c r="E53" s="335" t="s">
        <v>572</v>
      </c>
      <c r="F53" s="335"/>
      <c r="G53" s="67"/>
      <c r="H53" s="67"/>
      <c r="I53" s="67"/>
      <c r="J53" s="68"/>
      <c r="K53" s="67"/>
      <c r="L53" s="67"/>
      <c r="M53" s="67"/>
      <c r="N53" s="70"/>
    </row>
    <row r="54" spans="4:14" x14ac:dyDescent="0.25">
      <c r="D54" s="71"/>
      <c r="E54" s="72" t="s">
        <v>536</v>
      </c>
      <c r="F54" s="73" t="s">
        <v>573</v>
      </c>
      <c r="G54" s="13" t="s">
        <v>650</v>
      </c>
      <c r="H54" s="9" t="s">
        <v>574</v>
      </c>
      <c r="I54" s="9"/>
      <c r="J54" s="74"/>
      <c r="K54" s="173">
        <v>173543000</v>
      </c>
      <c r="L54" s="13" t="s">
        <v>541</v>
      </c>
      <c r="M54" s="9" t="s">
        <v>575</v>
      </c>
      <c r="N54" s="9"/>
    </row>
    <row r="55" spans="4:14" x14ac:dyDescent="0.25">
      <c r="D55" s="71"/>
      <c r="E55" s="72" t="s">
        <v>543</v>
      </c>
      <c r="F55" s="73" t="s">
        <v>547</v>
      </c>
      <c r="G55" s="14" t="s">
        <v>650</v>
      </c>
      <c r="H55" s="8" t="s">
        <v>574</v>
      </c>
      <c r="I55" s="8"/>
      <c r="J55" s="75"/>
      <c r="K55" s="174">
        <v>214349908.61000001</v>
      </c>
      <c r="L55" s="14" t="s">
        <v>541</v>
      </c>
      <c r="M55" s="87" t="s">
        <v>576</v>
      </c>
      <c r="N55" s="8"/>
    </row>
    <row r="56" spans="4:14" x14ac:dyDescent="0.25">
      <c r="D56" s="63">
        <v>6</v>
      </c>
      <c r="E56" s="335" t="s">
        <v>577</v>
      </c>
      <c r="F56" s="335"/>
      <c r="G56" s="77"/>
      <c r="H56" s="77"/>
      <c r="I56" s="77"/>
      <c r="J56" s="78"/>
      <c r="K56" s="77"/>
      <c r="L56" s="77"/>
      <c r="M56" s="64"/>
      <c r="N56" s="79"/>
    </row>
    <row r="57" spans="4:14" x14ac:dyDescent="0.25">
      <c r="D57" s="71"/>
      <c r="E57" s="72" t="s">
        <v>536</v>
      </c>
      <c r="F57" s="73" t="s">
        <v>573</v>
      </c>
      <c r="G57" s="13" t="s">
        <v>651</v>
      </c>
      <c r="H57" s="9" t="s">
        <v>545</v>
      </c>
      <c r="I57" s="9"/>
      <c r="J57" s="74"/>
      <c r="K57" s="10">
        <v>0</v>
      </c>
      <c r="L57" s="13" t="s">
        <v>541</v>
      </c>
      <c r="M57" s="15" t="s">
        <v>578</v>
      </c>
      <c r="N57" s="9" t="s">
        <v>652</v>
      </c>
    </row>
    <row r="58" spans="4:14" x14ac:dyDescent="0.25">
      <c r="D58" s="63">
        <v>7</v>
      </c>
      <c r="E58" s="335" t="s">
        <v>579</v>
      </c>
      <c r="F58" s="335"/>
      <c r="G58" s="77"/>
      <c r="H58" s="77"/>
      <c r="I58" s="77"/>
      <c r="J58" s="78"/>
      <c r="K58" s="77"/>
      <c r="L58" s="77"/>
      <c r="M58" s="64"/>
      <c r="N58" s="79"/>
    </row>
    <row r="59" spans="4:14" x14ac:dyDescent="0.25">
      <c r="D59" s="336"/>
      <c r="E59" s="339" t="s">
        <v>536</v>
      </c>
      <c r="F59" s="342" t="s">
        <v>537</v>
      </c>
      <c r="G59" s="345" t="s">
        <v>651</v>
      </c>
      <c r="H59" s="9" t="s">
        <v>580</v>
      </c>
      <c r="I59" s="345"/>
      <c r="J59" s="348"/>
      <c r="K59" s="345">
        <v>0</v>
      </c>
      <c r="L59" s="345" t="s">
        <v>541</v>
      </c>
      <c r="M59" s="345" t="s">
        <v>581</v>
      </c>
      <c r="N59" s="345" t="s">
        <v>652</v>
      </c>
    </row>
    <row r="60" spans="4:14" x14ac:dyDescent="0.25">
      <c r="D60" s="338"/>
      <c r="E60" s="341"/>
      <c r="F60" s="344"/>
      <c r="G60" s="347"/>
      <c r="H60" s="15" t="s">
        <v>359</v>
      </c>
      <c r="I60" s="347"/>
      <c r="J60" s="350"/>
      <c r="K60" s="347"/>
      <c r="L60" s="347"/>
      <c r="M60" s="347"/>
      <c r="N60" s="347"/>
    </row>
    <row r="61" spans="4:14" x14ac:dyDescent="0.25">
      <c r="D61" s="71"/>
      <c r="E61" s="72" t="s">
        <v>543</v>
      </c>
      <c r="F61" s="73" t="s">
        <v>240</v>
      </c>
      <c r="G61" s="13" t="s">
        <v>651</v>
      </c>
      <c r="H61" s="9" t="s">
        <v>557</v>
      </c>
      <c r="I61" s="9"/>
      <c r="J61" s="74"/>
      <c r="K61" s="76">
        <v>0</v>
      </c>
      <c r="L61" s="13" t="s">
        <v>541</v>
      </c>
      <c r="M61" s="8" t="s">
        <v>581</v>
      </c>
      <c r="N61" s="8" t="s">
        <v>652</v>
      </c>
    </row>
    <row r="62" spans="4:14" x14ac:dyDescent="0.25">
      <c r="D62" s="336"/>
      <c r="E62" s="339" t="s">
        <v>546</v>
      </c>
      <c r="F62" s="342" t="s">
        <v>547</v>
      </c>
      <c r="G62" s="345" t="s">
        <v>651</v>
      </c>
      <c r="H62" s="8" t="s">
        <v>560</v>
      </c>
      <c r="I62" s="345"/>
      <c r="J62" s="348"/>
      <c r="K62" s="76">
        <v>0</v>
      </c>
      <c r="L62" s="345" t="s">
        <v>541</v>
      </c>
      <c r="M62" s="345" t="s">
        <v>581</v>
      </c>
      <c r="N62" s="345" t="s">
        <v>652</v>
      </c>
    </row>
    <row r="63" spans="4:14" x14ac:dyDescent="0.25">
      <c r="D63" s="338"/>
      <c r="E63" s="341"/>
      <c r="F63" s="344"/>
      <c r="G63" s="347"/>
      <c r="H63" s="15" t="s">
        <v>561</v>
      </c>
      <c r="I63" s="347"/>
      <c r="J63" s="350"/>
      <c r="K63" s="76"/>
      <c r="L63" s="347"/>
      <c r="M63" s="347"/>
      <c r="N63" s="347"/>
    </row>
    <row r="64" spans="4:14" x14ac:dyDescent="0.25">
      <c r="D64" s="333" t="s">
        <v>582</v>
      </c>
      <c r="E64" s="334"/>
      <c r="F64" s="334"/>
      <c r="G64" s="334"/>
      <c r="H64" s="334"/>
      <c r="I64" s="334"/>
      <c r="J64" s="334"/>
      <c r="K64" s="61"/>
      <c r="L64" s="61"/>
      <c r="M64" s="61"/>
      <c r="N64" s="62"/>
    </row>
    <row r="65" spans="4:14" x14ac:dyDescent="0.25">
      <c r="D65" s="63">
        <v>1</v>
      </c>
      <c r="E65" s="335" t="s">
        <v>583</v>
      </c>
      <c r="F65" s="335"/>
      <c r="G65" s="69"/>
      <c r="H65" s="88"/>
      <c r="I65" s="69"/>
      <c r="J65" s="88"/>
      <c r="K65" s="69"/>
      <c r="L65" s="69"/>
      <c r="M65" s="69"/>
      <c r="N65" s="89"/>
    </row>
    <row r="66" spans="4:14" x14ac:dyDescent="0.25">
      <c r="D66" s="356"/>
      <c r="E66" s="339" t="s">
        <v>536</v>
      </c>
      <c r="F66" s="342" t="s">
        <v>584</v>
      </c>
      <c r="G66" s="345" t="s">
        <v>650</v>
      </c>
      <c r="H66" s="9" t="s">
        <v>585</v>
      </c>
      <c r="I66" s="345"/>
      <c r="J66" s="348"/>
      <c r="K66" s="358"/>
      <c r="L66" s="358"/>
      <c r="M66" s="345" t="s">
        <v>586</v>
      </c>
      <c r="N66" s="345"/>
    </row>
    <row r="67" spans="4:14" x14ac:dyDescent="0.25">
      <c r="D67" s="361"/>
      <c r="E67" s="340"/>
      <c r="F67" s="343"/>
      <c r="G67" s="346"/>
      <c r="H67" s="9" t="s">
        <v>580</v>
      </c>
      <c r="I67" s="346"/>
      <c r="J67" s="349"/>
      <c r="K67" s="360"/>
      <c r="L67" s="360"/>
      <c r="M67" s="346"/>
      <c r="N67" s="346"/>
    </row>
    <row r="68" spans="4:14" x14ac:dyDescent="0.25">
      <c r="D68" s="357"/>
      <c r="E68" s="341"/>
      <c r="F68" s="344"/>
      <c r="G68" s="347"/>
      <c r="H68" s="15" t="s">
        <v>359</v>
      </c>
      <c r="I68" s="347"/>
      <c r="J68" s="350"/>
      <c r="K68" s="359"/>
      <c r="L68" s="359"/>
      <c r="M68" s="347"/>
      <c r="N68" s="347"/>
    </row>
    <row r="69" spans="4:14" x14ac:dyDescent="0.25">
      <c r="D69" s="356"/>
      <c r="E69" s="339" t="s">
        <v>543</v>
      </c>
      <c r="F69" s="342" t="s">
        <v>587</v>
      </c>
      <c r="G69" s="345" t="s">
        <v>650</v>
      </c>
      <c r="H69" s="9" t="s">
        <v>585</v>
      </c>
      <c r="I69" s="345"/>
      <c r="J69" s="348"/>
      <c r="K69" s="358"/>
      <c r="L69" s="358"/>
      <c r="M69" s="345" t="s">
        <v>586</v>
      </c>
      <c r="N69" s="345"/>
    </row>
    <row r="70" spans="4:14" x14ac:dyDescent="0.25">
      <c r="D70" s="361"/>
      <c r="E70" s="340"/>
      <c r="F70" s="343"/>
      <c r="G70" s="346"/>
      <c r="H70" s="9" t="s">
        <v>580</v>
      </c>
      <c r="I70" s="346"/>
      <c r="J70" s="349"/>
      <c r="K70" s="360"/>
      <c r="L70" s="360"/>
      <c r="M70" s="346"/>
      <c r="N70" s="346"/>
    </row>
    <row r="71" spans="4:14" x14ac:dyDescent="0.25">
      <c r="D71" s="357"/>
      <c r="E71" s="341"/>
      <c r="F71" s="344"/>
      <c r="G71" s="347"/>
      <c r="H71" s="15" t="s">
        <v>588</v>
      </c>
      <c r="I71" s="347"/>
      <c r="J71" s="350"/>
      <c r="K71" s="359"/>
      <c r="L71" s="359"/>
      <c r="M71" s="347"/>
      <c r="N71" s="347"/>
    </row>
    <row r="72" spans="4:14" x14ac:dyDescent="0.25">
      <c r="D72" s="356"/>
      <c r="E72" s="339" t="s">
        <v>546</v>
      </c>
      <c r="F72" s="83" t="s">
        <v>589</v>
      </c>
      <c r="G72" s="345" t="s">
        <v>651</v>
      </c>
      <c r="H72" s="9" t="s">
        <v>585</v>
      </c>
      <c r="I72" s="345"/>
      <c r="J72" s="348"/>
      <c r="K72" s="358"/>
      <c r="L72" s="358"/>
      <c r="M72" s="345" t="s">
        <v>586</v>
      </c>
      <c r="N72" s="345" t="s">
        <v>652</v>
      </c>
    </row>
    <row r="73" spans="4:14" x14ac:dyDescent="0.25">
      <c r="D73" s="361"/>
      <c r="E73" s="340"/>
      <c r="F73" s="83" t="s">
        <v>590</v>
      </c>
      <c r="G73" s="346"/>
      <c r="H73" s="9" t="s">
        <v>580</v>
      </c>
      <c r="I73" s="346"/>
      <c r="J73" s="349"/>
      <c r="K73" s="360"/>
      <c r="L73" s="360"/>
      <c r="M73" s="346"/>
      <c r="N73" s="346"/>
    </row>
    <row r="74" spans="4:14" x14ac:dyDescent="0.25">
      <c r="D74" s="357"/>
      <c r="E74" s="341"/>
      <c r="F74" s="90"/>
      <c r="G74" s="347"/>
      <c r="H74" s="15" t="s">
        <v>359</v>
      </c>
      <c r="I74" s="347"/>
      <c r="J74" s="350"/>
      <c r="K74" s="359"/>
      <c r="L74" s="359"/>
      <c r="M74" s="347"/>
      <c r="N74" s="347"/>
    </row>
    <row r="75" spans="4:14" x14ac:dyDescent="0.25">
      <c r="D75" s="356"/>
      <c r="E75" s="339" t="s">
        <v>569</v>
      </c>
      <c r="F75" s="83" t="s">
        <v>591</v>
      </c>
      <c r="G75" s="345" t="s">
        <v>651</v>
      </c>
      <c r="H75" s="9" t="s">
        <v>585</v>
      </c>
      <c r="I75" s="345"/>
      <c r="J75" s="348"/>
      <c r="K75" s="358"/>
      <c r="L75" s="358"/>
      <c r="M75" s="345" t="s">
        <v>586</v>
      </c>
      <c r="N75" s="345" t="s">
        <v>652</v>
      </c>
    </row>
    <row r="76" spans="4:14" x14ac:dyDescent="0.25">
      <c r="D76" s="361"/>
      <c r="E76" s="340"/>
      <c r="F76" s="83" t="s">
        <v>592</v>
      </c>
      <c r="G76" s="346"/>
      <c r="H76" s="9" t="s">
        <v>580</v>
      </c>
      <c r="I76" s="346"/>
      <c r="J76" s="349"/>
      <c r="K76" s="360"/>
      <c r="L76" s="360"/>
      <c r="M76" s="346"/>
      <c r="N76" s="346"/>
    </row>
    <row r="77" spans="4:14" x14ac:dyDescent="0.25">
      <c r="D77" s="357"/>
      <c r="E77" s="341"/>
      <c r="F77" s="90"/>
      <c r="G77" s="347"/>
      <c r="H77" s="15" t="s">
        <v>593</v>
      </c>
      <c r="I77" s="347"/>
      <c r="J77" s="350"/>
      <c r="K77" s="359"/>
      <c r="L77" s="359"/>
      <c r="M77" s="347"/>
      <c r="N77" s="347"/>
    </row>
    <row r="78" spans="4:14" x14ac:dyDescent="0.25">
      <c r="D78" s="356"/>
      <c r="E78" s="339" t="s">
        <v>594</v>
      </c>
      <c r="F78" s="342" t="s">
        <v>595</v>
      </c>
      <c r="G78" s="345" t="s">
        <v>651</v>
      </c>
      <c r="H78" s="9" t="s">
        <v>580</v>
      </c>
      <c r="I78" s="345"/>
      <c r="J78" s="348"/>
      <c r="K78" s="358"/>
      <c r="L78" s="358"/>
      <c r="M78" s="345" t="s">
        <v>586</v>
      </c>
      <c r="N78" s="345" t="s">
        <v>652</v>
      </c>
    </row>
    <row r="79" spans="4:14" x14ac:dyDescent="0.25">
      <c r="D79" s="357"/>
      <c r="E79" s="341"/>
      <c r="F79" s="344"/>
      <c r="G79" s="347"/>
      <c r="H79" s="15" t="s">
        <v>596</v>
      </c>
      <c r="I79" s="347"/>
      <c r="J79" s="350"/>
      <c r="K79" s="359"/>
      <c r="L79" s="359"/>
      <c r="M79" s="347"/>
      <c r="N79" s="347"/>
    </row>
    <row r="80" spans="4:14" x14ac:dyDescent="0.25">
      <c r="D80" s="362">
        <v>2</v>
      </c>
      <c r="E80" s="364" t="s">
        <v>597</v>
      </c>
      <c r="F80" s="364"/>
      <c r="G80" s="366"/>
      <c r="H80" s="368"/>
      <c r="I80" s="366"/>
      <c r="J80" s="368"/>
      <c r="K80" s="366"/>
      <c r="L80" s="366"/>
      <c r="M80" s="366"/>
      <c r="N80" s="370"/>
    </row>
    <row r="81" spans="4:18" x14ac:dyDescent="0.25">
      <c r="D81" s="363"/>
      <c r="E81" s="365" t="s">
        <v>598</v>
      </c>
      <c r="F81" s="365"/>
      <c r="G81" s="367"/>
      <c r="H81" s="369"/>
      <c r="I81" s="367"/>
      <c r="J81" s="369"/>
      <c r="K81" s="367"/>
      <c r="L81" s="367"/>
      <c r="M81" s="367"/>
      <c r="N81" s="371"/>
    </row>
    <row r="82" spans="4:18" x14ac:dyDescent="0.25">
      <c r="D82" s="356"/>
      <c r="E82" s="339" t="s">
        <v>536</v>
      </c>
      <c r="F82" s="83" t="s">
        <v>599</v>
      </c>
      <c r="G82" s="345" t="s">
        <v>651</v>
      </c>
      <c r="H82" s="9" t="s">
        <v>601</v>
      </c>
      <c r="I82" s="345"/>
      <c r="J82" s="348"/>
      <c r="K82" s="358"/>
      <c r="L82" s="358"/>
      <c r="M82" s="345" t="s">
        <v>542</v>
      </c>
      <c r="N82" s="345" t="s">
        <v>652</v>
      </c>
    </row>
    <row r="83" spans="4:18" x14ac:dyDescent="0.25">
      <c r="D83" s="361"/>
      <c r="E83" s="340"/>
      <c r="F83" s="83" t="s">
        <v>600</v>
      </c>
      <c r="G83" s="346"/>
      <c r="H83" s="9" t="s">
        <v>580</v>
      </c>
      <c r="I83" s="346"/>
      <c r="J83" s="349"/>
      <c r="K83" s="360"/>
      <c r="L83" s="360"/>
      <c r="M83" s="346"/>
      <c r="N83" s="346"/>
    </row>
    <row r="84" spans="4:18" x14ac:dyDescent="0.25">
      <c r="D84" s="357"/>
      <c r="E84" s="341"/>
      <c r="F84" s="90"/>
      <c r="G84" s="347"/>
      <c r="H84" s="15" t="s">
        <v>359</v>
      </c>
      <c r="I84" s="347"/>
      <c r="J84" s="350"/>
      <c r="K84" s="359"/>
      <c r="L84" s="359"/>
      <c r="M84" s="347"/>
      <c r="N84" s="347"/>
    </row>
    <row r="85" spans="4:18" x14ac:dyDescent="0.25">
      <c r="D85" s="356"/>
      <c r="E85" s="339" t="s">
        <v>543</v>
      </c>
      <c r="F85" s="83" t="s">
        <v>602</v>
      </c>
      <c r="G85" s="345" t="s">
        <v>651</v>
      </c>
      <c r="H85" s="9" t="s">
        <v>601</v>
      </c>
      <c r="I85" s="345"/>
      <c r="J85" s="348"/>
      <c r="K85" s="358"/>
      <c r="L85" s="358"/>
      <c r="M85" s="345" t="s">
        <v>542</v>
      </c>
      <c r="N85" s="345" t="s">
        <v>652</v>
      </c>
    </row>
    <row r="86" spans="4:18" x14ac:dyDescent="0.25">
      <c r="D86" s="361"/>
      <c r="E86" s="340"/>
      <c r="F86" s="83" t="s">
        <v>603</v>
      </c>
      <c r="G86" s="346"/>
      <c r="H86" s="9" t="s">
        <v>580</v>
      </c>
      <c r="I86" s="346"/>
      <c r="J86" s="349"/>
      <c r="K86" s="360"/>
      <c r="L86" s="360"/>
      <c r="M86" s="346"/>
      <c r="N86" s="346"/>
    </row>
    <row r="87" spans="4:18" x14ac:dyDescent="0.25">
      <c r="D87" s="357"/>
      <c r="E87" s="341"/>
      <c r="F87" s="90"/>
      <c r="G87" s="347"/>
      <c r="H87" s="15" t="s">
        <v>359</v>
      </c>
      <c r="I87" s="347"/>
      <c r="J87" s="350"/>
      <c r="K87" s="359"/>
      <c r="L87" s="359"/>
      <c r="M87" s="347"/>
      <c r="N87" s="347"/>
    </row>
    <row r="88" spans="4:18" x14ac:dyDescent="0.25">
      <c r="D88" s="356"/>
      <c r="E88" s="339" t="s">
        <v>546</v>
      </c>
      <c r="F88" s="83" t="s">
        <v>604</v>
      </c>
      <c r="G88" s="345" t="s">
        <v>651</v>
      </c>
      <c r="H88" s="9" t="s">
        <v>601</v>
      </c>
      <c r="I88" s="345"/>
      <c r="J88" s="348"/>
      <c r="K88" s="358"/>
      <c r="L88" s="358"/>
      <c r="M88" s="345" t="s">
        <v>542</v>
      </c>
      <c r="N88" s="345" t="s">
        <v>652</v>
      </c>
    </row>
    <row r="89" spans="4:18" x14ac:dyDescent="0.25">
      <c r="D89" s="361"/>
      <c r="E89" s="340"/>
      <c r="F89" s="83" t="s">
        <v>605</v>
      </c>
      <c r="G89" s="346"/>
      <c r="H89" s="9" t="s">
        <v>580</v>
      </c>
      <c r="I89" s="346"/>
      <c r="J89" s="349"/>
      <c r="K89" s="360"/>
      <c r="L89" s="360"/>
      <c r="M89" s="346"/>
      <c r="N89" s="346"/>
      <c r="R89">
        <f>237-187</f>
        <v>50</v>
      </c>
    </row>
    <row r="90" spans="4:18" x14ac:dyDescent="0.25">
      <c r="D90" s="357"/>
      <c r="E90" s="341"/>
      <c r="F90" s="90"/>
      <c r="G90" s="347"/>
      <c r="H90" s="15" t="s">
        <v>359</v>
      </c>
      <c r="I90" s="347"/>
      <c r="J90" s="350"/>
      <c r="K90" s="359"/>
      <c r="L90" s="359"/>
      <c r="M90" s="347"/>
      <c r="N90" s="347"/>
    </row>
    <row r="91" spans="4:18" x14ac:dyDescent="0.25">
      <c r="D91" s="356"/>
      <c r="E91" s="339" t="s">
        <v>569</v>
      </c>
      <c r="F91" s="84" t="s">
        <v>606</v>
      </c>
      <c r="G91" s="345" t="s">
        <v>651</v>
      </c>
      <c r="H91" s="345" t="s">
        <v>608</v>
      </c>
      <c r="I91" s="345"/>
      <c r="J91" s="348"/>
      <c r="K91" s="358"/>
      <c r="L91" s="358"/>
      <c r="M91" s="345" t="s">
        <v>542</v>
      </c>
      <c r="N91" s="345" t="s">
        <v>652</v>
      </c>
    </row>
    <row r="92" spans="4:18" x14ac:dyDescent="0.25">
      <c r="D92" s="357"/>
      <c r="E92" s="341"/>
      <c r="F92" s="73" t="s">
        <v>607</v>
      </c>
      <c r="G92" s="347"/>
      <c r="H92" s="347"/>
      <c r="I92" s="347"/>
      <c r="J92" s="350"/>
      <c r="K92" s="359"/>
      <c r="L92" s="359"/>
      <c r="M92" s="347"/>
      <c r="N92" s="347"/>
    </row>
    <row r="93" spans="4:18" x14ac:dyDescent="0.25">
      <c r="D93" s="85"/>
      <c r="E93" s="1"/>
      <c r="F93" s="1"/>
      <c r="G93" s="1"/>
      <c r="H93" s="1"/>
      <c r="I93" s="1"/>
      <c r="J93" s="1"/>
      <c r="K93" s="1"/>
      <c r="L93" s="1"/>
      <c r="M93" s="1"/>
      <c r="N93" s="1"/>
    </row>
    <row r="94" spans="4:18" x14ac:dyDescent="0.25"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</row>
    <row r="95" spans="4:18" x14ac:dyDescent="0.25">
      <c r="D95" s="86">
        <v>3</v>
      </c>
      <c r="E95" s="335" t="s">
        <v>609</v>
      </c>
      <c r="F95" s="335"/>
      <c r="G95" s="67"/>
      <c r="H95" s="68"/>
      <c r="I95" s="67"/>
      <c r="J95" s="68"/>
      <c r="K95" s="67"/>
      <c r="L95" s="67"/>
      <c r="M95" s="67"/>
      <c r="N95" s="70"/>
    </row>
    <row r="96" spans="4:18" x14ac:dyDescent="0.25">
      <c r="D96" s="91"/>
      <c r="E96" s="72" t="s">
        <v>536</v>
      </c>
      <c r="F96" s="73" t="s">
        <v>610</v>
      </c>
      <c r="G96" s="92" t="s">
        <v>524</v>
      </c>
      <c r="H96" s="15" t="s">
        <v>611</v>
      </c>
      <c r="I96" s="15"/>
      <c r="J96" s="93"/>
      <c r="K96" s="94"/>
      <c r="L96" s="95"/>
      <c r="M96" s="9" t="s">
        <v>575</v>
      </c>
      <c r="N96" s="9"/>
    </row>
    <row r="97" spans="4:14" x14ac:dyDescent="0.25">
      <c r="D97" s="356"/>
      <c r="E97" s="339" t="s">
        <v>543</v>
      </c>
      <c r="F97" s="83" t="s">
        <v>612</v>
      </c>
      <c r="G97" s="345" t="s">
        <v>650</v>
      </c>
      <c r="H97" s="345" t="s">
        <v>611</v>
      </c>
      <c r="I97" s="345"/>
      <c r="J97" s="348"/>
      <c r="K97" s="358"/>
      <c r="L97" s="358"/>
      <c r="M97" s="345" t="s">
        <v>575</v>
      </c>
      <c r="N97" s="345"/>
    </row>
    <row r="98" spans="4:14" x14ac:dyDescent="0.25">
      <c r="D98" s="357"/>
      <c r="E98" s="341"/>
      <c r="F98" s="73" t="s">
        <v>613</v>
      </c>
      <c r="G98" s="347"/>
      <c r="H98" s="347"/>
      <c r="I98" s="347"/>
      <c r="J98" s="350"/>
      <c r="K98" s="359"/>
      <c r="L98" s="359"/>
      <c r="M98" s="347"/>
      <c r="N98" s="347"/>
    </row>
    <row r="99" spans="4:14" x14ac:dyDescent="0.25">
      <c r="D99" s="4"/>
      <c r="E99" s="96"/>
      <c r="F99" s="96"/>
      <c r="G99" s="96"/>
      <c r="H99" s="96"/>
      <c r="I99" s="96"/>
      <c r="J99" s="96"/>
      <c r="K99" s="96"/>
      <c r="L99" s="96"/>
      <c r="M99" s="96"/>
      <c r="N99" s="5"/>
    </row>
    <row r="100" spans="4:14" x14ac:dyDescent="0.25">
      <c r="D100" s="319" t="s">
        <v>614</v>
      </c>
      <c r="E100" s="320"/>
      <c r="F100" s="320"/>
      <c r="G100" s="320"/>
      <c r="H100" s="320"/>
      <c r="I100" s="320"/>
      <c r="J100" s="320"/>
      <c r="K100" s="59"/>
      <c r="L100" s="59"/>
      <c r="M100" s="59"/>
      <c r="N100" s="60"/>
    </row>
    <row r="101" spans="4:14" x14ac:dyDescent="0.25">
      <c r="D101" s="333" t="s">
        <v>534</v>
      </c>
      <c r="E101" s="334"/>
      <c r="F101" s="334"/>
      <c r="G101" s="334"/>
      <c r="H101" s="334"/>
      <c r="I101" s="334"/>
      <c r="J101" s="334"/>
      <c r="K101" s="61"/>
      <c r="L101" s="61"/>
      <c r="M101" s="61"/>
      <c r="N101" s="62"/>
    </row>
    <row r="102" spans="4:14" x14ac:dyDescent="0.25">
      <c r="D102" s="63">
        <v>1</v>
      </c>
      <c r="E102" s="335" t="s">
        <v>615</v>
      </c>
      <c r="F102" s="335"/>
      <c r="G102" s="69"/>
      <c r="H102" s="88"/>
      <c r="I102" s="69"/>
      <c r="J102" s="88"/>
      <c r="K102" s="69"/>
      <c r="L102" s="69"/>
      <c r="M102" s="69"/>
      <c r="N102" s="89"/>
    </row>
    <row r="103" spans="4:14" x14ac:dyDescent="0.25">
      <c r="D103" s="71"/>
      <c r="E103" s="72" t="s">
        <v>536</v>
      </c>
      <c r="F103" s="73" t="s">
        <v>616</v>
      </c>
      <c r="G103" s="13" t="s">
        <v>650</v>
      </c>
      <c r="H103" s="9" t="s">
        <v>617</v>
      </c>
      <c r="I103" s="9"/>
      <c r="J103" s="74"/>
      <c r="K103" s="173"/>
      <c r="L103" s="13" t="s">
        <v>541</v>
      </c>
      <c r="M103" s="9" t="s">
        <v>618</v>
      </c>
      <c r="N103" s="9"/>
    </row>
    <row r="104" spans="4:14" x14ac:dyDescent="0.25">
      <c r="D104" s="336"/>
      <c r="E104" s="339" t="s">
        <v>543</v>
      </c>
      <c r="F104" s="83" t="s">
        <v>619</v>
      </c>
      <c r="G104" s="345" t="s">
        <v>651</v>
      </c>
      <c r="H104" s="345" t="s">
        <v>621</v>
      </c>
      <c r="I104" s="345"/>
      <c r="J104" s="348"/>
      <c r="K104" s="345">
        <v>0</v>
      </c>
      <c r="L104" s="345" t="s">
        <v>541</v>
      </c>
      <c r="M104" s="345" t="s">
        <v>618</v>
      </c>
      <c r="N104" s="345" t="s">
        <v>652</v>
      </c>
    </row>
    <row r="105" spans="4:14" x14ac:dyDescent="0.25">
      <c r="D105" s="338"/>
      <c r="E105" s="341"/>
      <c r="F105" s="73" t="s">
        <v>620</v>
      </c>
      <c r="G105" s="347"/>
      <c r="H105" s="347"/>
      <c r="I105" s="347"/>
      <c r="J105" s="350"/>
      <c r="K105" s="347"/>
      <c r="L105" s="347"/>
      <c r="M105" s="347"/>
      <c r="N105" s="347"/>
    </row>
    <row r="106" spans="4:14" x14ac:dyDescent="0.25">
      <c r="D106" s="336"/>
      <c r="E106" s="339" t="s">
        <v>546</v>
      </c>
      <c r="F106" s="83" t="s">
        <v>619</v>
      </c>
      <c r="G106" s="345" t="s">
        <v>651</v>
      </c>
      <c r="H106" s="345" t="s">
        <v>621</v>
      </c>
      <c r="I106" s="345"/>
      <c r="J106" s="348"/>
      <c r="K106" s="345">
        <v>0</v>
      </c>
      <c r="L106" s="345" t="s">
        <v>541</v>
      </c>
      <c r="M106" s="345" t="s">
        <v>618</v>
      </c>
      <c r="N106" s="345" t="s">
        <v>652</v>
      </c>
    </row>
    <row r="107" spans="4:14" x14ac:dyDescent="0.25">
      <c r="D107" s="338"/>
      <c r="E107" s="341"/>
      <c r="F107" s="73" t="s">
        <v>622</v>
      </c>
      <c r="G107" s="347"/>
      <c r="H107" s="347"/>
      <c r="I107" s="347"/>
      <c r="J107" s="350"/>
      <c r="K107" s="347"/>
      <c r="L107" s="347"/>
      <c r="M107" s="347"/>
      <c r="N107" s="347"/>
    </row>
    <row r="108" spans="4:14" x14ac:dyDescent="0.25">
      <c r="D108" s="336"/>
      <c r="E108" s="339" t="s">
        <v>569</v>
      </c>
      <c r="F108" s="83" t="s">
        <v>619</v>
      </c>
      <c r="G108" s="345" t="s">
        <v>651</v>
      </c>
      <c r="H108" s="345" t="s">
        <v>621</v>
      </c>
      <c r="I108" s="345"/>
      <c r="J108" s="348"/>
      <c r="K108" s="345">
        <v>0</v>
      </c>
      <c r="L108" s="345" t="s">
        <v>541</v>
      </c>
      <c r="M108" s="345" t="s">
        <v>618</v>
      </c>
      <c r="N108" s="345" t="s">
        <v>652</v>
      </c>
    </row>
    <row r="109" spans="4:14" x14ac:dyDescent="0.25">
      <c r="D109" s="338"/>
      <c r="E109" s="341"/>
      <c r="F109" s="73" t="s">
        <v>623</v>
      </c>
      <c r="G109" s="347"/>
      <c r="H109" s="347"/>
      <c r="I109" s="347"/>
      <c r="J109" s="350"/>
      <c r="K109" s="347"/>
      <c r="L109" s="347"/>
      <c r="M109" s="347"/>
      <c r="N109" s="347"/>
    </row>
    <row r="110" spans="4:14" x14ac:dyDescent="0.25">
      <c r="D110" s="336"/>
      <c r="E110" s="339" t="s">
        <v>594</v>
      </c>
      <c r="F110" s="83" t="s">
        <v>619</v>
      </c>
      <c r="G110" s="345" t="s">
        <v>650</v>
      </c>
      <c r="H110" s="345"/>
      <c r="I110" s="345"/>
      <c r="J110" s="348"/>
      <c r="K110" s="351">
        <f>47989678.53-648605.24</f>
        <v>47341073.289999999</v>
      </c>
      <c r="L110" s="345" t="s">
        <v>541</v>
      </c>
      <c r="M110" s="8" t="s">
        <v>625</v>
      </c>
      <c r="N110" s="345"/>
    </row>
    <row r="111" spans="4:14" x14ac:dyDescent="0.25">
      <c r="D111" s="338"/>
      <c r="E111" s="341"/>
      <c r="F111" s="73" t="s">
        <v>624</v>
      </c>
      <c r="G111" s="347"/>
      <c r="H111" s="347"/>
      <c r="I111" s="347"/>
      <c r="J111" s="350"/>
      <c r="K111" s="352"/>
      <c r="L111" s="347"/>
      <c r="M111" s="15" t="s">
        <v>549</v>
      </c>
      <c r="N111" s="347"/>
    </row>
    <row r="112" spans="4:14" x14ac:dyDescent="0.25">
      <c r="D112" s="333" t="s">
        <v>582</v>
      </c>
      <c r="E112" s="334"/>
      <c r="F112" s="334"/>
      <c r="G112" s="334"/>
      <c r="H112" s="334"/>
      <c r="I112" s="334"/>
      <c r="J112" s="334"/>
      <c r="K112" s="61"/>
      <c r="L112" s="61"/>
      <c r="M112" s="61"/>
      <c r="N112" s="62"/>
    </row>
    <row r="113" spans="4:14" x14ac:dyDescent="0.25">
      <c r="D113" s="336">
        <v>1</v>
      </c>
      <c r="E113" s="372" t="s">
        <v>626</v>
      </c>
      <c r="F113" s="373"/>
      <c r="G113" s="345" t="s">
        <v>651</v>
      </c>
      <c r="H113" s="9" t="s">
        <v>628</v>
      </c>
      <c r="I113" s="345"/>
      <c r="J113" s="348"/>
      <c r="K113" s="358"/>
      <c r="L113" s="358"/>
      <c r="M113" s="345" t="s">
        <v>631</v>
      </c>
      <c r="N113" s="345" t="s">
        <v>652</v>
      </c>
    </row>
    <row r="114" spans="4:14" x14ac:dyDescent="0.25">
      <c r="D114" s="337"/>
      <c r="E114" s="374" t="s">
        <v>627</v>
      </c>
      <c r="F114" s="271"/>
      <c r="G114" s="346"/>
      <c r="H114" s="9" t="s">
        <v>629</v>
      </c>
      <c r="I114" s="346"/>
      <c r="J114" s="349"/>
      <c r="K114" s="360"/>
      <c r="L114" s="360"/>
      <c r="M114" s="346"/>
      <c r="N114" s="346"/>
    </row>
    <row r="115" spans="4:14" x14ac:dyDescent="0.25">
      <c r="D115" s="338"/>
      <c r="E115" s="375"/>
      <c r="F115" s="376"/>
      <c r="G115" s="347"/>
      <c r="H115" s="9" t="s">
        <v>630</v>
      </c>
      <c r="I115" s="347"/>
      <c r="J115" s="350"/>
      <c r="K115" s="359"/>
      <c r="L115" s="359"/>
      <c r="M115" s="347"/>
      <c r="N115" s="347"/>
    </row>
    <row r="116" spans="4:14" x14ac:dyDescent="0.25">
      <c r="D116" s="336">
        <v>2</v>
      </c>
      <c r="E116" s="372" t="s">
        <v>632</v>
      </c>
      <c r="F116" s="373"/>
      <c r="G116" s="345" t="s">
        <v>651</v>
      </c>
      <c r="H116" s="8" t="s">
        <v>628</v>
      </c>
      <c r="I116" s="345"/>
      <c r="J116" s="348"/>
      <c r="K116" s="358"/>
      <c r="L116" s="358"/>
      <c r="M116" s="345" t="s">
        <v>631</v>
      </c>
      <c r="N116" s="345" t="s">
        <v>652</v>
      </c>
    </row>
    <row r="117" spans="4:14" x14ac:dyDescent="0.25">
      <c r="D117" s="337"/>
      <c r="E117" s="374" t="s">
        <v>633</v>
      </c>
      <c r="F117" s="271"/>
      <c r="G117" s="346"/>
      <c r="H117" s="9" t="s">
        <v>629</v>
      </c>
      <c r="I117" s="346"/>
      <c r="J117" s="349"/>
      <c r="K117" s="360"/>
      <c r="L117" s="360"/>
      <c r="M117" s="346"/>
      <c r="N117" s="346"/>
    </row>
    <row r="118" spans="4:14" x14ac:dyDescent="0.25">
      <c r="D118" s="338"/>
      <c r="E118" s="375"/>
      <c r="F118" s="376"/>
      <c r="G118" s="347"/>
      <c r="H118" s="9" t="s">
        <v>630</v>
      </c>
      <c r="I118" s="347"/>
      <c r="J118" s="350"/>
      <c r="K118" s="359"/>
      <c r="L118" s="359"/>
      <c r="M118" s="347"/>
      <c r="N118" s="347"/>
    </row>
    <row r="119" spans="4:14" x14ac:dyDescent="0.25">
      <c r="D119" s="336">
        <v>3</v>
      </c>
      <c r="E119" s="372" t="s">
        <v>634</v>
      </c>
      <c r="F119" s="373"/>
      <c r="G119" s="345" t="s">
        <v>651</v>
      </c>
      <c r="H119" s="8" t="s">
        <v>628</v>
      </c>
      <c r="I119" s="345"/>
      <c r="J119" s="348"/>
      <c r="K119" s="358"/>
      <c r="L119" s="358"/>
      <c r="M119" s="345" t="s">
        <v>636</v>
      </c>
      <c r="N119" s="345" t="s">
        <v>652</v>
      </c>
    </row>
    <row r="120" spans="4:14" x14ac:dyDescent="0.25">
      <c r="D120" s="337"/>
      <c r="E120" s="374" t="s">
        <v>635</v>
      </c>
      <c r="F120" s="271"/>
      <c r="G120" s="346"/>
      <c r="H120" s="9" t="s">
        <v>629</v>
      </c>
      <c r="I120" s="346"/>
      <c r="J120" s="349"/>
      <c r="K120" s="360"/>
      <c r="L120" s="360"/>
      <c r="M120" s="346"/>
      <c r="N120" s="346"/>
    </row>
    <row r="121" spans="4:14" x14ac:dyDescent="0.25">
      <c r="D121" s="338"/>
      <c r="E121" s="375"/>
      <c r="F121" s="376"/>
      <c r="G121" s="347"/>
      <c r="H121" s="15" t="s">
        <v>630</v>
      </c>
      <c r="I121" s="347"/>
      <c r="J121" s="350"/>
      <c r="K121" s="359"/>
      <c r="L121" s="359"/>
      <c r="M121" s="347"/>
      <c r="N121" s="347"/>
    </row>
    <row r="122" spans="4:14" x14ac:dyDescent="0.25">
      <c r="D122" s="319" t="s">
        <v>637</v>
      </c>
      <c r="E122" s="320"/>
      <c r="F122" s="320"/>
      <c r="G122" s="320"/>
      <c r="H122" s="320"/>
      <c r="I122" s="320"/>
      <c r="J122" s="380"/>
      <c r="K122" s="97"/>
      <c r="L122" s="97"/>
      <c r="M122" s="97"/>
      <c r="N122" s="97"/>
    </row>
    <row r="123" spans="4:14" x14ac:dyDescent="0.25">
      <c r="D123" s="377" t="s">
        <v>534</v>
      </c>
      <c r="E123" s="378"/>
      <c r="F123" s="378"/>
      <c r="G123" s="378"/>
      <c r="H123" s="378"/>
      <c r="I123" s="378"/>
      <c r="J123" s="378"/>
      <c r="K123" s="378"/>
      <c r="L123" s="378"/>
      <c r="M123" s="378"/>
      <c r="N123" s="379"/>
    </row>
    <row r="124" spans="4:14" x14ac:dyDescent="0.25">
      <c r="D124" s="86">
        <v>1</v>
      </c>
      <c r="E124" s="335" t="s">
        <v>638</v>
      </c>
      <c r="F124" s="335"/>
      <c r="G124" s="67"/>
      <c r="H124" s="68"/>
      <c r="I124" s="67"/>
      <c r="J124" s="68"/>
      <c r="K124" s="67"/>
      <c r="L124" s="67"/>
      <c r="M124" s="67"/>
      <c r="N124" s="70"/>
    </row>
    <row r="125" spans="4:14" x14ac:dyDescent="0.25">
      <c r="D125" s="98"/>
      <c r="E125" s="99" t="s">
        <v>536</v>
      </c>
      <c r="F125" s="100" t="s">
        <v>639</v>
      </c>
      <c r="G125" s="101" t="s">
        <v>651</v>
      </c>
      <c r="H125" s="102"/>
      <c r="I125" s="101"/>
      <c r="J125" s="103"/>
      <c r="K125" s="101">
        <v>0</v>
      </c>
      <c r="L125" s="101" t="s">
        <v>541</v>
      </c>
      <c r="M125" s="101" t="s">
        <v>640</v>
      </c>
      <c r="N125" s="101" t="s">
        <v>652</v>
      </c>
    </row>
    <row r="126" spans="4:14" x14ac:dyDescent="0.25">
      <c r="D126" s="98"/>
      <c r="E126" s="99" t="s">
        <v>543</v>
      </c>
      <c r="F126" s="100" t="s">
        <v>641</v>
      </c>
      <c r="G126" s="101" t="s">
        <v>651</v>
      </c>
      <c r="H126" s="102"/>
      <c r="I126" s="101"/>
      <c r="J126" s="103"/>
      <c r="K126" s="101">
        <v>0</v>
      </c>
      <c r="L126" s="101" t="s">
        <v>541</v>
      </c>
      <c r="M126" s="101" t="s">
        <v>640</v>
      </c>
      <c r="N126" s="101" t="s">
        <v>652</v>
      </c>
    </row>
    <row r="127" spans="4:14" x14ac:dyDescent="0.25">
      <c r="D127" s="6"/>
    </row>
  </sheetData>
  <mergeCells count="339">
    <mergeCell ref="D123:N123"/>
    <mergeCell ref="E124:F124"/>
    <mergeCell ref="J119:J121"/>
    <mergeCell ref="K119:K121"/>
    <mergeCell ref="L119:L121"/>
    <mergeCell ref="M119:M121"/>
    <mergeCell ref="N119:N121"/>
    <mergeCell ref="D122:J122"/>
    <mergeCell ref="D119:D121"/>
    <mergeCell ref="E119:F119"/>
    <mergeCell ref="E120:F120"/>
    <mergeCell ref="E121:F121"/>
    <mergeCell ref="G119:G121"/>
    <mergeCell ref="I119:I121"/>
    <mergeCell ref="K116:K118"/>
    <mergeCell ref="L116:L118"/>
    <mergeCell ref="M116:M118"/>
    <mergeCell ref="N116:N118"/>
    <mergeCell ref="J113:J115"/>
    <mergeCell ref="K113:K115"/>
    <mergeCell ref="L113:L115"/>
    <mergeCell ref="M113:M115"/>
    <mergeCell ref="N113:N115"/>
    <mergeCell ref="N108:N109"/>
    <mergeCell ref="D110:D111"/>
    <mergeCell ref="E110:E111"/>
    <mergeCell ref="G110:G111"/>
    <mergeCell ref="H110:H111"/>
    <mergeCell ref="I110:I111"/>
    <mergeCell ref="J110:J111"/>
    <mergeCell ref="D116:D118"/>
    <mergeCell ref="E116:F116"/>
    <mergeCell ref="E117:F117"/>
    <mergeCell ref="E118:F118"/>
    <mergeCell ref="G116:G118"/>
    <mergeCell ref="K110:K111"/>
    <mergeCell ref="L110:L111"/>
    <mergeCell ref="N110:N111"/>
    <mergeCell ref="D112:J112"/>
    <mergeCell ref="D113:D115"/>
    <mergeCell ref="E113:F113"/>
    <mergeCell ref="E114:F114"/>
    <mergeCell ref="E115:F115"/>
    <mergeCell ref="G113:G115"/>
    <mergeCell ref="I113:I115"/>
    <mergeCell ref="I116:I118"/>
    <mergeCell ref="J116:J118"/>
    <mergeCell ref="D108:D109"/>
    <mergeCell ref="E108:E109"/>
    <mergeCell ref="G108:G109"/>
    <mergeCell ref="H108:H109"/>
    <mergeCell ref="I108:I109"/>
    <mergeCell ref="J108:J109"/>
    <mergeCell ref="K108:K109"/>
    <mergeCell ref="L108:L109"/>
    <mergeCell ref="M108:M109"/>
    <mergeCell ref="K104:K105"/>
    <mergeCell ref="L104:L105"/>
    <mergeCell ref="M104:M105"/>
    <mergeCell ref="N104:N105"/>
    <mergeCell ref="D106:D107"/>
    <mergeCell ref="E106:E107"/>
    <mergeCell ref="G106:G107"/>
    <mergeCell ref="H106:H107"/>
    <mergeCell ref="I106:I107"/>
    <mergeCell ref="J106:J107"/>
    <mergeCell ref="K106:K107"/>
    <mergeCell ref="L106:L107"/>
    <mergeCell ref="M106:M107"/>
    <mergeCell ref="N106:N107"/>
    <mergeCell ref="D101:J101"/>
    <mergeCell ref="E102:F102"/>
    <mergeCell ref="D104:D105"/>
    <mergeCell ref="E104:E105"/>
    <mergeCell ref="G104:G105"/>
    <mergeCell ref="H104:H105"/>
    <mergeCell ref="I104:I105"/>
    <mergeCell ref="J104:J105"/>
    <mergeCell ref="J97:J98"/>
    <mergeCell ref="K97:K98"/>
    <mergeCell ref="L97:L98"/>
    <mergeCell ref="M97:M98"/>
    <mergeCell ref="N97:N98"/>
    <mergeCell ref="D100:J100"/>
    <mergeCell ref="K91:K92"/>
    <mergeCell ref="L91:L92"/>
    <mergeCell ref="M91:M92"/>
    <mergeCell ref="N91:N92"/>
    <mergeCell ref="E95:F95"/>
    <mergeCell ref="D97:D98"/>
    <mergeCell ref="E97:E98"/>
    <mergeCell ref="G97:G98"/>
    <mergeCell ref="H97:H98"/>
    <mergeCell ref="I97:I98"/>
    <mergeCell ref="D91:D92"/>
    <mergeCell ref="E91:E92"/>
    <mergeCell ref="G91:G92"/>
    <mergeCell ref="H91:H92"/>
    <mergeCell ref="I91:I92"/>
    <mergeCell ref="J91:J92"/>
    <mergeCell ref="D88:D90"/>
    <mergeCell ref="E88:E90"/>
    <mergeCell ref="G88:G90"/>
    <mergeCell ref="I88:I90"/>
    <mergeCell ref="J88:J90"/>
    <mergeCell ref="K88:K90"/>
    <mergeCell ref="L88:L90"/>
    <mergeCell ref="M88:M90"/>
    <mergeCell ref="N88:N90"/>
    <mergeCell ref="D85:D87"/>
    <mergeCell ref="E85:E87"/>
    <mergeCell ref="G85:G87"/>
    <mergeCell ref="I85:I87"/>
    <mergeCell ref="J85:J87"/>
    <mergeCell ref="K85:K87"/>
    <mergeCell ref="L85:L87"/>
    <mergeCell ref="M85:M87"/>
    <mergeCell ref="N85:N87"/>
    <mergeCell ref="D82:D84"/>
    <mergeCell ref="E82:E84"/>
    <mergeCell ref="G82:G84"/>
    <mergeCell ref="I82:I84"/>
    <mergeCell ref="J82:J84"/>
    <mergeCell ref="K82:K84"/>
    <mergeCell ref="L82:L84"/>
    <mergeCell ref="M82:M84"/>
    <mergeCell ref="N82:N84"/>
    <mergeCell ref="N78:N79"/>
    <mergeCell ref="D80:D81"/>
    <mergeCell ref="E80:F80"/>
    <mergeCell ref="E81:F81"/>
    <mergeCell ref="G80:G81"/>
    <mergeCell ref="H80:H81"/>
    <mergeCell ref="I80:I81"/>
    <mergeCell ref="J80:J81"/>
    <mergeCell ref="K80:K81"/>
    <mergeCell ref="L80:L81"/>
    <mergeCell ref="M80:M81"/>
    <mergeCell ref="N80:N81"/>
    <mergeCell ref="D78:D79"/>
    <mergeCell ref="E78:E79"/>
    <mergeCell ref="F78:F79"/>
    <mergeCell ref="G78:G79"/>
    <mergeCell ref="I78:I79"/>
    <mergeCell ref="J78:J79"/>
    <mergeCell ref="K78:K79"/>
    <mergeCell ref="L78:L79"/>
    <mergeCell ref="M78:M79"/>
    <mergeCell ref="D75:D77"/>
    <mergeCell ref="E75:E77"/>
    <mergeCell ref="G75:G77"/>
    <mergeCell ref="I75:I77"/>
    <mergeCell ref="J75:J77"/>
    <mergeCell ref="K75:K77"/>
    <mergeCell ref="L75:L77"/>
    <mergeCell ref="M75:M77"/>
    <mergeCell ref="N75:N77"/>
    <mergeCell ref="D72:D74"/>
    <mergeCell ref="E72:E74"/>
    <mergeCell ref="G72:G74"/>
    <mergeCell ref="I72:I74"/>
    <mergeCell ref="J72:J74"/>
    <mergeCell ref="K72:K74"/>
    <mergeCell ref="L72:L74"/>
    <mergeCell ref="M72:M74"/>
    <mergeCell ref="N72:N74"/>
    <mergeCell ref="K66:K68"/>
    <mergeCell ref="L66:L68"/>
    <mergeCell ref="M66:M68"/>
    <mergeCell ref="N66:N68"/>
    <mergeCell ref="D69:D71"/>
    <mergeCell ref="E69:E71"/>
    <mergeCell ref="F69:F71"/>
    <mergeCell ref="G69:G71"/>
    <mergeCell ref="I69:I71"/>
    <mergeCell ref="J69:J71"/>
    <mergeCell ref="D66:D68"/>
    <mergeCell ref="E66:E68"/>
    <mergeCell ref="F66:F68"/>
    <mergeCell ref="G66:G68"/>
    <mergeCell ref="I66:I68"/>
    <mergeCell ref="J66:J68"/>
    <mergeCell ref="K69:K71"/>
    <mergeCell ref="L69:L71"/>
    <mergeCell ref="M69:M71"/>
    <mergeCell ref="N69:N71"/>
    <mergeCell ref="D64:J64"/>
    <mergeCell ref="E65:F65"/>
    <mergeCell ref="K59:K60"/>
    <mergeCell ref="L59:L60"/>
    <mergeCell ref="M59:M60"/>
    <mergeCell ref="N59:N60"/>
    <mergeCell ref="D62:D63"/>
    <mergeCell ref="E62:E63"/>
    <mergeCell ref="F62:F63"/>
    <mergeCell ref="G62:G63"/>
    <mergeCell ref="I62:I63"/>
    <mergeCell ref="J62:J63"/>
    <mergeCell ref="D59:D60"/>
    <mergeCell ref="E59:E60"/>
    <mergeCell ref="F59:F60"/>
    <mergeCell ref="G59:G60"/>
    <mergeCell ref="I59:I60"/>
    <mergeCell ref="J59:J60"/>
    <mergeCell ref="N50:N51"/>
    <mergeCell ref="E53:F53"/>
    <mergeCell ref="E56:F56"/>
    <mergeCell ref="E58:F58"/>
    <mergeCell ref="K48:K49"/>
    <mergeCell ref="L48:L49"/>
    <mergeCell ref="M48:M49"/>
    <mergeCell ref="N48:N49"/>
    <mergeCell ref="L62:L63"/>
    <mergeCell ref="M62:M63"/>
    <mergeCell ref="N62:N63"/>
    <mergeCell ref="D50:D51"/>
    <mergeCell ref="E50:E51"/>
    <mergeCell ref="G50:G51"/>
    <mergeCell ref="I50:I51"/>
    <mergeCell ref="J50:J51"/>
    <mergeCell ref="K50:K51"/>
    <mergeCell ref="K46:K47"/>
    <mergeCell ref="L46:L47"/>
    <mergeCell ref="M46:M47"/>
    <mergeCell ref="L50:L51"/>
    <mergeCell ref="M50:M51"/>
    <mergeCell ref="N46:N47"/>
    <mergeCell ref="D48:D49"/>
    <mergeCell ref="E48:E49"/>
    <mergeCell ref="F48:F49"/>
    <mergeCell ref="G48:G49"/>
    <mergeCell ref="I48:I49"/>
    <mergeCell ref="J48:J49"/>
    <mergeCell ref="J44:J45"/>
    <mergeCell ref="K44:K45"/>
    <mergeCell ref="L44:L45"/>
    <mergeCell ref="M44:M45"/>
    <mergeCell ref="N44:N45"/>
    <mergeCell ref="D46:D47"/>
    <mergeCell ref="E46:E47"/>
    <mergeCell ref="G46:G47"/>
    <mergeCell ref="I46:I47"/>
    <mergeCell ref="J46:J47"/>
    <mergeCell ref="E41:F41"/>
    <mergeCell ref="D44:D45"/>
    <mergeCell ref="E44:E45"/>
    <mergeCell ref="F44:F45"/>
    <mergeCell ref="G44:G45"/>
    <mergeCell ref="I44:I45"/>
    <mergeCell ref="D39:D40"/>
    <mergeCell ref="E39:E40"/>
    <mergeCell ref="F39:F40"/>
    <mergeCell ref="G39:G40"/>
    <mergeCell ref="I39:I40"/>
    <mergeCell ref="N34:N35"/>
    <mergeCell ref="E36:F36"/>
    <mergeCell ref="J32:J33"/>
    <mergeCell ref="K32:K33"/>
    <mergeCell ref="L32:L33"/>
    <mergeCell ref="M32:M33"/>
    <mergeCell ref="N32:N33"/>
    <mergeCell ref="K39:K40"/>
    <mergeCell ref="L39:L40"/>
    <mergeCell ref="M39:M40"/>
    <mergeCell ref="N39:N40"/>
    <mergeCell ref="J39:J40"/>
    <mergeCell ref="D34:D35"/>
    <mergeCell ref="E34:E35"/>
    <mergeCell ref="F34:F35"/>
    <mergeCell ref="G34:G35"/>
    <mergeCell ref="I34:I35"/>
    <mergeCell ref="J29:J31"/>
    <mergeCell ref="K29:K31"/>
    <mergeCell ref="L29:L31"/>
    <mergeCell ref="M29:M31"/>
    <mergeCell ref="J34:J35"/>
    <mergeCell ref="K34:K35"/>
    <mergeCell ref="L34:L35"/>
    <mergeCell ref="M34:M35"/>
    <mergeCell ref="D26:D27"/>
    <mergeCell ref="E26:E27"/>
    <mergeCell ref="F26:F27"/>
    <mergeCell ref="G26:G27"/>
    <mergeCell ref="I26:I27"/>
    <mergeCell ref="J26:J27"/>
    <mergeCell ref="N29:N31"/>
    <mergeCell ref="D32:D33"/>
    <mergeCell ref="E32:E33"/>
    <mergeCell ref="F32:F33"/>
    <mergeCell ref="G32:G33"/>
    <mergeCell ref="I32:I33"/>
    <mergeCell ref="K26:K27"/>
    <mergeCell ref="L26:L27"/>
    <mergeCell ref="M26:M27"/>
    <mergeCell ref="N26:N27"/>
    <mergeCell ref="E28:F28"/>
    <mergeCell ref="D29:D31"/>
    <mergeCell ref="E29:E31"/>
    <mergeCell ref="F29:F31"/>
    <mergeCell ref="G29:G31"/>
    <mergeCell ref="I29:I31"/>
    <mergeCell ref="K21:K23"/>
    <mergeCell ref="L21:L23"/>
    <mergeCell ref="M21:M23"/>
    <mergeCell ref="N21:N23"/>
    <mergeCell ref="D24:D25"/>
    <mergeCell ref="E24:E25"/>
    <mergeCell ref="F24:F25"/>
    <mergeCell ref="G24:G25"/>
    <mergeCell ref="I24:I25"/>
    <mergeCell ref="J24:J25"/>
    <mergeCell ref="K24:K25"/>
    <mergeCell ref="L24:L25"/>
    <mergeCell ref="M24:M25"/>
    <mergeCell ref="N24:N25"/>
    <mergeCell ref="D19:J19"/>
    <mergeCell ref="E20:F20"/>
    <mergeCell ref="D21:D23"/>
    <mergeCell ref="E21:E23"/>
    <mergeCell ref="F21:F23"/>
    <mergeCell ref="G21:G23"/>
    <mergeCell ref="I21:I23"/>
    <mergeCell ref="J21:J23"/>
    <mergeCell ref="G15:H15"/>
    <mergeCell ref="I15:J15"/>
    <mergeCell ref="G16:G17"/>
    <mergeCell ref="I16:I17"/>
    <mergeCell ref="K16:K17"/>
    <mergeCell ref="D18:J18"/>
    <mergeCell ref="D9:N9"/>
    <mergeCell ref="D10:N10"/>
    <mergeCell ref="D11:N11"/>
    <mergeCell ref="D12:N12"/>
    <mergeCell ref="D13:N13"/>
    <mergeCell ref="D14:F17"/>
    <mergeCell ref="G14:J14"/>
    <mergeCell ref="K14:L14"/>
    <mergeCell ref="M14:M17"/>
    <mergeCell ref="N14:N17"/>
  </mergeCells>
  <pageMargins left="0.70866141732283472" right="0.70866141732283472" top="0.74803149606299213" bottom="0.74803149606299213" header="0.31496062992125984" footer="0.31496062992125984"/>
  <pageSetup scale="2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C4:K52"/>
  <sheetViews>
    <sheetView topLeftCell="A13" workbookViewId="0">
      <selection activeCell="I25" sqref="I25"/>
    </sheetView>
  </sheetViews>
  <sheetFormatPr baseColWidth="10" defaultRowHeight="15" x14ac:dyDescent="0.25"/>
  <cols>
    <col min="2" max="2" width="0" hidden="1" customWidth="1"/>
    <col min="3" max="3" width="14.140625" customWidth="1"/>
    <col min="4" max="4" width="17.85546875" customWidth="1"/>
    <col min="5" max="6" width="13.42578125" customWidth="1"/>
    <col min="7" max="7" width="14.28515625" customWidth="1"/>
    <col min="8" max="8" width="17" customWidth="1"/>
    <col min="9" max="9" width="13.28515625" bestFit="1" customWidth="1"/>
    <col min="10" max="10" width="13.42578125" customWidth="1"/>
    <col min="11" max="11" width="19.42578125" customWidth="1"/>
  </cols>
  <sheetData>
    <row r="4" spans="3:11" x14ac:dyDescent="0.25">
      <c r="C4" s="240" t="s">
        <v>645</v>
      </c>
      <c r="D4" s="240"/>
      <c r="E4" s="240"/>
      <c r="F4" s="240"/>
      <c r="G4" s="240"/>
      <c r="H4" s="240"/>
      <c r="I4" s="240"/>
      <c r="J4" s="240"/>
      <c r="K4" s="240"/>
    </row>
    <row r="5" spans="3:11" ht="13.5" customHeight="1" x14ac:dyDescent="0.25">
      <c r="C5" s="240" t="s">
        <v>120</v>
      </c>
      <c r="D5" s="240"/>
      <c r="E5" s="240"/>
      <c r="F5" s="240"/>
      <c r="G5" s="240"/>
      <c r="H5" s="240"/>
      <c r="I5" s="240"/>
      <c r="J5" s="240"/>
      <c r="K5" s="240"/>
    </row>
    <row r="6" spans="3:11" ht="23.25" customHeight="1" x14ac:dyDescent="0.25">
      <c r="C6" s="241" t="s">
        <v>716</v>
      </c>
      <c r="D6" s="240"/>
      <c r="E6" s="240"/>
      <c r="F6" s="240"/>
      <c r="G6" s="240"/>
      <c r="H6" s="240"/>
      <c r="I6" s="240"/>
      <c r="J6" s="240"/>
      <c r="K6" s="240"/>
    </row>
    <row r="7" spans="3:11" x14ac:dyDescent="0.25">
      <c r="C7" s="240" t="s">
        <v>1</v>
      </c>
      <c r="D7" s="240"/>
      <c r="E7" s="240"/>
      <c r="F7" s="240"/>
      <c r="G7" s="240"/>
      <c r="H7" s="240"/>
      <c r="I7" s="240"/>
      <c r="J7" s="240"/>
      <c r="K7" s="240"/>
    </row>
    <row r="8" spans="3:11" x14ac:dyDescent="0.25">
      <c r="C8" s="240" t="s">
        <v>121</v>
      </c>
      <c r="D8" s="240"/>
      <c r="E8" s="189" t="s">
        <v>123</v>
      </c>
      <c r="F8" s="189" t="s">
        <v>125</v>
      </c>
      <c r="G8" s="189" t="s">
        <v>127</v>
      </c>
      <c r="H8" s="189" t="s">
        <v>129</v>
      </c>
      <c r="I8" s="189" t="s">
        <v>132</v>
      </c>
      <c r="J8" s="189" t="s">
        <v>136</v>
      </c>
      <c r="K8" s="189" t="s">
        <v>136</v>
      </c>
    </row>
    <row r="9" spans="3:11" x14ac:dyDescent="0.25">
      <c r="C9" s="240" t="s">
        <v>122</v>
      </c>
      <c r="D9" s="240"/>
      <c r="E9" s="189" t="s">
        <v>124</v>
      </c>
      <c r="F9" s="189" t="s">
        <v>126</v>
      </c>
      <c r="G9" s="189" t="s">
        <v>128</v>
      </c>
      <c r="H9" s="189" t="s">
        <v>130</v>
      </c>
      <c r="I9" s="189" t="s">
        <v>133</v>
      </c>
      <c r="J9" s="189" t="s">
        <v>137</v>
      </c>
      <c r="K9" s="189" t="s">
        <v>139</v>
      </c>
    </row>
    <row r="10" spans="3:11" x14ac:dyDescent="0.25">
      <c r="C10" s="242"/>
      <c r="D10" s="242"/>
      <c r="E10" s="189" t="s">
        <v>653</v>
      </c>
      <c r="F10" s="190"/>
      <c r="G10" s="190"/>
      <c r="H10" s="189" t="s">
        <v>131</v>
      </c>
      <c r="I10" s="189" t="s">
        <v>134</v>
      </c>
      <c r="J10" s="189" t="s">
        <v>138</v>
      </c>
      <c r="K10" s="189" t="s">
        <v>140</v>
      </c>
    </row>
    <row r="11" spans="3:11" x14ac:dyDescent="0.25">
      <c r="C11" s="242"/>
      <c r="D11" s="242"/>
      <c r="E11" s="198" t="s">
        <v>669</v>
      </c>
      <c r="F11" s="190"/>
      <c r="G11" s="190"/>
      <c r="H11" s="190"/>
      <c r="I11" s="189" t="s">
        <v>135</v>
      </c>
      <c r="J11" s="190"/>
      <c r="K11" s="189" t="s">
        <v>141</v>
      </c>
    </row>
    <row r="12" spans="3:11" ht="10.5" customHeight="1" x14ac:dyDescent="0.25">
      <c r="C12" s="242"/>
      <c r="D12" s="242"/>
      <c r="E12" s="190"/>
      <c r="F12" s="190"/>
      <c r="G12" s="190"/>
      <c r="H12" s="190"/>
      <c r="I12" s="190"/>
      <c r="J12" s="190"/>
      <c r="K12" s="189" t="s">
        <v>142</v>
      </c>
    </row>
    <row r="13" spans="3:11" x14ac:dyDescent="0.25">
      <c r="C13" s="238"/>
      <c r="D13" s="239"/>
      <c r="E13" s="188"/>
      <c r="F13" s="188"/>
      <c r="G13" s="188"/>
      <c r="H13" s="188"/>
      <c r="I13" s="188"/>
      <c r="J13" s="188"/>
      <c r="K13" s="188"/>
    </row>
    <row r="14" spans="3:11" x14ac:dyDescent="0.25">
      <c r="C14" s="243" t="s">
        <v>143</v>
      </c>
      <c r="D14" s="244"/>
      <c r="E14" s="123">
        <f>+E15+E19</f>
        <v>0</v>
      </c>
      <c r="F14" s="123">
        <f t="shared" ref="F14:K14" si="0">+F15+F19</f>
        <v>0</v>
      </c>
      <c r="G14" s="123">
        <f t="shared" si="0"/>
        <v>0</v>
      </c>
      <c r="H14" s="123">
        <f t="shared" si="0"/>
        <v>0</v>
      </c>
      <c r="I14" s="123">
        <f t="shared" si="0"/>
        <v>0</v>
      </c>
      <c r="J14" s="123">
        <f t="shared" si="0"/>
        <v>0</v>
      </c>
      <c r="K14" s="123">
        <f t="shared" si="0"/>
        <v>0</v>
      </c>
    </row>
    <row r="15" spans="3:11" x14ac:dyDescent="0.25">
      <c r="C15" s="243" t="s">
        <v>144</v>
      </c>
      <c r="D15" s="244"/>
      <c r="E15" s="123">
        <f>+E16+E17+E18</f>
        <v>0</v>
      </c>
      <c r="F15" s="123">
        <f t="shared" ref="F15:K15" si="1">+F16+F17+F18</f>
        <v>0</v>
      </c>
      <c r="G15" s="123">
        <f t="shared" si="1"/>
        <v>0</v>
      </c>
      <c r="H15" s="123">
        <f t="shared" si="1"/>
        <v>0</v>
      </c>
      <c r="I15" s="123">
        <f t="shared" si="1"/>
        <v>0</v>
      </c>
      <c r="J15" s="123">
        <f t="shared" si="1"/>
        <v>0</v>
      </c>
      <c r="K15" s="123">
        <f t="shared" si="1"/>
        <v>0</v>
      </c>
    </row>
    <row r="16" spans="3:11" ht="24" x14ac:dyDescent="0.25">
      <c r="C16" s="4"/>
      <c r="D16" s="5" t="s">
        <v>145</v>
      </c>
      <c r="E16" s="123">
        <v>0</v>
      </c>
      <c r="F16" s="123">
        <v>0</v>
      </c>
      <c r="G16" s="123">
        <v>0</v>
      </c>
      <c r="H16" s="123">
        <v>0</v>
      </c>
      <c r="I16" s="123">
        <v>0</v>
      </c>
      <c r="J16" s="123">
        <v>0</v>
      </c>
      <c r="K16" s="123">
        <v>0</v>
      </c>
    </row>
    <row r="17" spans="3:11" x14ac:dyDescent="0.25">
      <c r="C17" s="4"/>
      <c r="D17" s="5" t="s">
        <v>146</v>
      </c>
      <c r="E17" s="123">
        <v>0</v>
      </c>
      <c r="F17" s="123">
        <v>0</v>
      </c>
      <c r="G17" s="123">
        <v>0</v>
      </c>
      <c r="H17" s="123">
        <v>0</v>
      </c>
      <c r="I17" s="123">
        <v>0</v>
      </c>
      <c r="J17" s="123">
        <v>0</v>
      </c>
      <c r="K17" s="123">
        <v>0</v>
      </c>
    </row>
    <row r="18" spans="3:11" ht="24" x14ac:dyDescent="0.25">
      <c r="C18" s="4"/>
      <c r="D18" s="5" t="s">
        <v>147</v>
      </c>
      <c r="E18" s="123">
        <v>0</v>
      </c>
      <c r="F18" s="123">
        <v>0</v>
      </c>
      <c r="G18" s="123">
        <v>0</v>
      </c>
      <c r="H18" s="123">
        <v>0</v>
      </c>
      <c r="I18" s="123">
        <v>0</v>
      </c>
      <c r="J18" s="123">
        <v>0</v>
      </c>
      <c r="K18" s="123">
        <v>0</v>
      </c>
    </row>
    <row r="19" spans="3:11" x14ac:dyDescent="0.25">
      <c r="C19" s="243" t="s">
        <v>148</v>
      </c>
      <c r="D19" s="244"/>
      <c r="E19" s="123">
        <f>SUM(E16:E18)</f>
        <v>0</v>
      </c>
      <c r="F19" s="123">
        <f t="shared" ref="F19:K19" si="2">SUM(F16:F18)</f>
        <v>0</v>
      </c>
      <c r="G19" s="123">
        <f t="shared" si="2"/>
        <v>0</v>
      </c>
      <c r="H19" s="123">
        <f t="shared" si="2"/>
        <v>0</v>
      </c>
      <c r="I19" s="123">
        <f t="shared" si="2"/>
        <v>0</v>
      </c>
      <c r="J19" s="123">
        <f t="shared" si="2"/>
        <v>0</v>
      </c>
      <c r="K19" s="123">
        <f t="shared" si="2"/>
        <v>0</v>
      </c>
    </row>
    <row r="20" spans="3:11" ht="24" x14ac:dyDescent="0.25">
      <c r="C20" s="4"/>
      <c r="D20" s="5" t="s">
        <v>149</v>
      </c>
      <c r="E20" s="123">
        <v>0</v>
      </c>
      <c r="F20" s="123">
        <v>0</v>
      </c>
      <c r="G20" s="123">
        <v>0</v>
      </c>
      <c r="H20" s="123">
        <v>0</v>
      </c>
      <c r="I20" s="123">
        <v>0</v>
      </c>
      <c r="J20" s="123">
        <v>0</v>
      </c>
      <c r="K20" s="123">
        <v>0</v>
      </c>
    </row>
    <row r="21" spans="3:11" x14ac:dyDescent="0.25">
      <c r="C21" s="4"/>
      <c r="D21" s="5" t="s">
        <v>150</v>
      </c>
      <c r="E21" s="123">
        <v>0</v>
      </c>
      <c r="F21" s="123">
        <v>0</v>
      </c>
      <c r="G21" s="123">
        <v>0</v>
      </c>
      <c r="H21" s="123">
        <v>0</v>
      </c>
      <c r="I21" s="123">
        <v>0</v>
      </c>
      <c r="J21" s="123">
        <v>0</v>
      </c>
      <c r="K21" s="123">
        <v>0</v>
      </c>
    </row>
    <row r="22" spans="3:11" ht="24" x14ac:dyDescent="0.25">
      <c r="C22" s="4"/>
      <c r="D22" s="5" t="s">
        <v>151</v>
      </c>
      <c r="E22" s="123">
        <v>0</v>
      </c>
      <c r="F22" s="123">
        <v>0</v>
      </c>
      <c r="G22" s="123">
        <v>0</v>
      </c>
      <c r="H22" s="123">
        <v>0</v>
      </c>
      <c r="I22" s="123">
        <v>0</v>
      </c>
      <c r="J22" s="123">
        <v>0</v>
      </c>
      <c r="K22" s="123">
        <v>0</v>
      </c>
    </row>
    <row r="23" spans="3:11" x14ac:dyDescent="0.25">
      <c r="C23" s="243" t="s">
        <v>152</v>
      </c>
      <c r="D23" s="244"/>
      <c r="E23" s="196">
        <f>+'FORMATO 1'!J60</f>
        <v>96948092.289999992</v>
      </c>
      <c r="F23" s="196"/>
      <c r="G23" s="196"/>
      <c r="H23" s="196"/>
      <c r="I23" s="196">
        <f>'FORMATO 1'!I60</f>
        <v>101359725.47999999</v>
      </c>
      <c r="J23" s="196"/>
      <c r="K23" s="196"/>
    </row>
    <row r="24" spans="3:11" x14ac:dyDescent="0.25">
      <c r="C24" s="4"/>
      <c r="D24" s="5"/>
      <c r="E24" s="124"/>
      <c r="F24" s="124"/>
      <c r="G24" s="124"/>
      <c r="H24" s="124"/>
      <c r="I24" s="124"/>
      <c r="J24" s="124"/>
      <c r="K24" s="124"/>
    </row>
    <row r="25" spans="3:11" ht="29.25" customHeight="1" x14ac:dyDescent="0.25">
      <c r="C25" s="243" t="s">
        <v>153</v>
      </c>
      <c r="D25" s="244"/>
      <c r="E25" s="123">
        <f>+E14+E23</f>
        <v>96948092.289999992</v>
      </c>
      <c r="F25" s="123">
        <f t="shared" ref="F25:K25" si="3">+F14+F23</f>
        <v>0</v>
      </c>
      <c r="G25" s="123">
        <f t="shared" si="3"/>
        <v>0</v>
      </c>
      <c r="H25" s="123">
        <f t="shared" si="3"/>
        <v>0</v>
      </c>
      <c r="I25" s="123">
        <f t="shared" si="3"/>
        <v>101359725.47999999</v>
      </c>
      <c r="J25" s="123">
        <f t="shared" si="3"/>
        <v>0</v>
      </c>
      <c r="K25" s="123">
        <f t="shared" si="3"/>
        <v>0</v>
      </c>
    </row>
    <row r="26" spans="3:11" x14ac:dyDescent="0.25">
      <c r="C26" s="238"/>
      <c r="D26" s="239"/>
      <c r="E26" s="124"/>
      <c r="F26" s="124"/>
      <c r="G26" s="124"/>
      <c r="H26" s="124"/>
      <c r="I26" s="124"/>
      <c r="J26" s="124"/>
      <c r="K26" s="124"/>
    </row>
    <row r="27" spans="3:11" ht="16.5" customHeight="1" x14ac:dyDescent="0.25">
      <c r="C27" s="243" t="s">
        <v>642</v>
      </c>
      <c r="D27" s="244"/>
      <c r="E27" s="124"/>
      <c r="F27" s="124"/>
      <c r="G27" s="124"/>
      <c r="H27" s="124"/>
      <c r="I27" s="124"/>
      <c r="J27" s="124"/>
      <c r="K27" s="124"/>
    </row>
    <row r="28" spans="3:11" x14ac:dyDescent="0.25">
      <c r="C28" s="238" t="s">
        <v>154</v>
      </c>
      <c r="D28" s="239"/>
      <c r="E28" s="123">
        <v>0</v>
      </c>
      <c r="F28" s="123">
        <v>0</v>
      </c>
      <c r="G28" s="123">
        <v>0</v>
      </c>
      <c r="H28" s="123">
        <v>0</v>
      </c>
      <c r="I28" s="123">
        <v>0</v>
      </c>
      <c r="J28" s="123">
        <v>0</v>
      </c>
      <c r="K28" s="123">
        <v>0</v>
      </c>
    </row>
    <row r="29" spans="3:11" x14ac:dyDescent="0.25">
      <c r="C29" s="238" t="s">
        <v>155</v>
      </c>
      <c r="D29" s="239"/>
      <c r="E29" s="123">
        <v>0</v>
      </c>
      <c r="F29" s="123">
        <v>0</v>
      </c>
      <c r="G29" s="123">
        <v>0</v>
      </c>
      <c r="H29" s="123">
        <v>0</v>
      </c>
      <c r="I29" s="123">
        <v>0</v>
      </c>
      <c r="J29" s="123">
        <v>0</v>
      </c>
      <c r="K29" s="123">
        <v>0</v>
      </c>
    </row>
    <row r="30" spans="3:11" x14ac:dyDescent="0.25">
      <c r="C30" s="238" t="s">
        <v>156</v>
      </c>
      <c r="D30" s="239"/>
      <c r="E30" s="123">
        <v>0</v>
      </c>
      <c r="F30" s="123">
        <v>0</v>
      </c>
      <c r="G30" s="123">
        <v>0</v>
      </c>
      <c r="H30" s="123">
        <v>0</v>
      </c>
      <c r="I30" s="123">
        <v>0</v>
      </c>
      <c r="J30" s="123">
        <v>0</v>
      </c>
      <c r="K30" s="123">
        <v>0</v>
      </c>
    </row>
    <row r="31" spans="3:11" x14ac:dyDescent="0.25">
      <c r="C31" s="238"/>
      <c r="D31" s="239"/>
      <c r="E31" s="124"/>
      <c r="F31" s="124"/>
      <c r="G31" s="124"/>
      <c r="H31" s="124"/>
      <c r="I31" s="124"/>
      <c r="J31" s="124"/>
      <c r="K31" s="124"/>
    </row>
    <row r="32" spans="3:11" ht="25.5" customHeight="1" x14ac:dyDescent="0.25">
      <c r="C32" s="243" t="s">
        <v>157</v>
      </c>
      <c r="D32" s="244"/>
      <c r="E32" s="124"/>
      <c r="F32" s="124"/>
      <c r="G32" s="124"/>
      <c r="H32" s="124"/>
      <c r="I32" s="124"/>
      <c r="J32" s="124"/>
      <c r="K32" s="124"/>
    </row>
    <row r="33" spans="3:11" x14ac:dyDescent="0.25">
      <c r="C33" s="238" t="s">
        <v>158</v>
      </c>
      <c r="D33" s="239"/>
      <c r="E33" s="123">
        <v>0</v>
      </c>
      <c r="F33" s="123">
        <v>0</v>
      </c>
      <c r="G33" s="123">
        <v>0</v>
      </c>
      <c r="H33" s="123">
        <v>0</v>
      </c>
      <c r="I33" s="123">
        <v>0</v>
      </c>
      <c r="J33" s="123">
        <v>0</v>
      </c>
      <c r="K33" s="123">
        <v>0</v>
      </c>
    </row>
    <row r="34" spans="3:11" x14ac:dyDescent="0.25">
      <c r="C34" s="238" t="s">
        <v>159</v>
      </c>
      <c r="D34" s="239"/>
      <c r="E34" s="123">
        <v>0</v>
      </c>
      <c r="F34" s="123">
        <v>0</v>
      </c>
      <c r="G34" s="123">
        <v>0</v>
      </c>
      <c r="H34" s="123">
        <v>0</v>
      </c>
      <c r="I34" s="123">
        <v>0</v>
      </c>
      <c r="J34" s="123">
        <v>0</v>
      </c>
      <c r="K34" s="123">
        <v>0</v>
      </c>
    </row>
    <row r="35" spans="3:11" x14ac:dyDescent="0.25">
      <c r="C35" s="238" t="s">
        <v>160</v>
      </c>
      <c r="D35" s="239"/>
      <c r="E35" s="123">
        <v>0</v>
      </c>
      <c r="F35" s="123">
        <v>0</v>
      </c>
      <c r="G35" s="123">
        <v>0</v>
      </c>
      <c r="H35" s="123">
        <v>0</v>
      </c>
      <c r="I35" s="123">
        <v>0</v>
      </c>
      <c r="J35" s="123">
        <v>0</v>
      </c>
      <c r="K35" s="123">
        <v>0</v>
      </c>
    </row>
    <row r="36" spans="3:11" x14ac:dyDescent="0.25">
      <c r="C36" s="245"/>
      <c r="D36" s="246"/>
      <c r="E36" s="125"/>
      <c r="F36" s="125"/>
      <c r="G36" s="125"/>
      <c r="H36" s="125"/>
      <c r="I36" s="125"/>
      <c r="J36" s="125"/>
      <c r="K36" s="125"/>
    </row>
    <row r="37" spans="3:11" x14ac:dyDescent="0.25">
      <c r="C37" s="6"/>
      <c r="D37" s="1"/>
      <c r="E37" s="1"/>
      <c r="F37" s="1"/>
      <c r="G37" s="1"/>
      <c r="H37" s="1"/>
      <c r="I37" s="1"/>
      <c r="J37" s="1"/>
      <c r="K37" s="1"/>
    </row>
    <row r="38" spans="3:11" ht="34.5" customHeight="1" x14ac:dyDescent="0.25">
      <c r="C38" s="247" t="s">
        <v>643</v>
      </c>
      <c r="D38" s="247"/>
      <c r="E38" s="247"/>
      <c r="F38" s="247"/>
      <c r="G38" s="247"/>
      <c r="H38" s="247"/>
      <c r="I38" s="247"/>
      <c r="J38" s="247"/>
      <c r="K38" s="247"/>
    </row>
    <row r="39" spans="3:11" ht="30.75" customHeight="1" x14ac:dyDescent="0.25">
      <c r="C39" s="247" t="s">
        <v>644</v>
      </c>
      <c r="D39" s="247"/>
      <c r="E39" s="247"/>
      <c r="F39" s="247"/>
      <c r="G39" s="247"/>
      <c r="H39" s="247"/>
      <c r="I39" s="247"/>
      <c r="J39" s="247"/>
      <c r="K39" s="247"/>
    </row>
    <row r="41" spans="3:11" x14ac:dyDescent="0.25">
      <c r="C41" s="240" t="s">
        <v>645</v>
      </c>
      <c r="D41" s="240"/>
      <c r="E41" s="240"/>
      <c r="F41" s="240"/>
      <c r="G41" s="240"/>
      <c r="H41" s="240"/>
      <c r="I41" s="240"/>
    </row>
    <row r="42" spans="3:11" x14ac:dyDescent="0.25">
      <c r="C42" s="240" t="s">
        <v>120</v>
      </c>
      <c r="D42" s="240"/>
      <c r="E42" s="240"/>
      <c r="F42" s="240"/>
      <c r="G42" s="240"/>
      <c r="H42" s="240"/>
      <c r="I42" s="240"/>
    </row>
    <row r="43" spans="3:11" x14ac:dyDescent="0.25">
      <c r="C43" s="241" t="s">
        <v>717</v>
      </c>
      <c r="D43" s="240"/>
      <c r="E43" s="240"/>
      <c r="F43" s="240"/>
      <c r="G43" s="240"/>
      <c r="H43" s="240"/>
      <c r="I43" s="240"/>
    </row>
    <row r="44" spans="3:11" x14ac:dyDescent="0.25">
      <c r="C44" s="240" t="s">
        <v>1</v>
      </c>
      <c r="D44" s="240"/>
      <c r="E44" s="240"/>
      <c r="F44" s="240"/>
      <c r="G44" s="240"/>
      <c r="H44" s="240"/>
      <c r="I44" s="240"/>
    </row>
    <row r="45" spans="3:11" x14ac:dyDescent="0.25">
      <c r="C45" s="191" t="s">
        <v>161</v>
      </c>
      <c r="D45" s="191"/>
      <c r="E45" s="189" t="s">
        <v>162</v>
      </c>
      <c r="F45" s="189" t="s">
        <v>164</v>
      </c>
      <c r="G45" s="189" t="s">
        <v>167</v>
      </c>
      <c r="H45" s="189" t="s">
        <v>139</v>
      </c>
      <c r="I45" s="189" t="s">
        <v>171</v>
      </c>
    </row>
    <row r="46" spans="3:11" x14ac:dyDescent="0.25">
      <c r="C46" s="191"/>
      <c r="D46" s="191"/>
      <c r="E46" s="189" t="s">
        <v>163</v>
      </c>
      <c r="F46" s="189" t="s">
        <v>165</v>
      </c>
      <c r="G46" s="189" t="s">
        <v>168</v>
      </c>
      <c r="H46" s="189" t="s">
        <v>169</v>
      </c>
      <c r="I46" s="189" t="s">
        <v>172</v>
      </c>
    </row>
    <row r="47" spans="3:11" x14ac:dyDescent="0.25">
      <c r="C47" s="191"/>
      <c r="D47" s="191"/>
      <c r="E47" s="190"/>
      <c r="F47" s="189" t="s">
        <v>166</v>
      </c>
      <c r="G47" s="190"/>
      <c r="H47" s="189" t="s">
        <v>170</v>
      </c>
      <c r="I47" s="190"/>
    </row>
    <row r="48" spans="3:11" x14ac:dyDescent="0.25">
      <c r="C48" s="248" t="s">
        <v>173</v>
      </c>
      <c r="D48" s="249"/>
      <c r="E48" s="239"/>
      <c r="F48" s="188"/>
      <c r="G48" s="188"/>
      <c r="H48" s="188"/>
      <c r="I48" s="188"/>
    </row>
    <row r="49" spans="3:9" x14ac:dyDescent="0.25">
      <c r="C49" s="248"/>
      <c r="D49" s="249"/>
      <c r="E49" s="239"/>
      <c r="F49" s="137"/>
      <c r="G49" s="137"/>
      <c r="H49" s="137"/>
      <c r="I49" s="137"/>
    </row>
    <row r="50" spans="3:9" x14ac:dyDescent="0.25">
      <c r="C50" s="248" t="s">
        <v>174</v>
      </c>
      <c r="D50" s="249"/>
      <c r="E50" s="168">
        <v>0</v>
      </c>
      <c r="F50" s="138">
        <v>0</v>
      </c>
      <c r="G50" s="138">
        <v>0</v>
      </c>
      <c r="H50" s="138">
        <v>0</v>
      </c>
      <c r="I50" s="138">
        <v>0</v>
      </c>
    </row>
    <row r="51" spans="3:9" x14ac:dyDescent="0.25">
      <c r="C51" s="248" t="s">
        <v>175</v>
      </c>
      <c r="D51" s="249"/>
      <c r="E51" s="168">
        <v>0</v>
      </c>
      <c r="F51" s="138">
        <v>0</v>
      </c>
      <c r="G51" s="138">
        <v>0</v>
      </c>
      <c r="H51" s="138">
        <v>0</v>
      </c>
      <c r="I51" s="138">
        <v>0</v>
      </c>
    </row>
    <row r="52" spans="3:9" x14ac:dyDescent="0.25">
      <c r="C52" s="250" t="s">
        <v>176</v>
      </c>
      <c r="D52" s="251"/>
      <c r="E52" s="169">
        <v>0</v>
      </c>
      <c r="F52" s="126">
        <v>0</v>
      </c>
      <c r="G52" s="126">
        <v>0</v>
      </c>
      <c r="H52" s="126">
        <v>0</v>
      </c>
      <c r="I52" s="126">
        <v>0</v>
      </c>
    </row>
  </sheetData>
  <mergeCells count="37">
    <mergeCell ref="C50:D50"/>
    <mergeCell ref="C51:D51"/>
    <mergeCell ref="C52:D52"/>
    <mergeCell ref="C48:D49"/>
    <mergeCell ref="E48:E49"/>
    <mergeCell ref="C44:I44"/>
    <mergeCell ref="C35:D35"/>
    <mergeCell ref="C36:D36"/>
    <mergeCell ref="C38:K38"/>
    <mergeCell ref="C39:K39"/>
    <mergeCell ref="C32:D32"/>
    <mergeCell ref="C33:D33"/>
    <mergeCell ref="C41:I41"/>
    <mergeCell ref="C42:I42"/>
    <mergeCell ref="C43:I43"/>
    <mergeCell ref="C34:D34"/>
    <mergeCell ref="C19:D19"/>
    <mergeCell ref="C23:D23"/>
    <mergeCell ref="C25:D25"/>
    <mergeCell ref="C26:D26"/>
    <mergeCell ref="C27:D27"/>
    <mergeCell ref="C29:D29"/>
    <mergeCell ref="C30:D30"/>
    <mergeCell ref="C31:D31"/>
    <mergeCell ref="C9:D9"/>
    <mergeCell ref="C4:K4"/>
    <mergeCell ref="C5:K5"/>
    <mergeCell ref="C6:K6"/>
    <mergeCell ref="C7:K7"/>
    <mergeCell ref="C8:D8"/>
    <mergeCell ref="C28:D28"/>
    <mergeCell ref="C10:D10"/>
    <mergeCell ref="C11:D11"/>
    <mergeCell ref="C12:D12"/>
    <mergeCell ref="C13:D13"/>
    <mergeCell ref="C14:D14"/>
    <mergeCell ref="C15:D1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5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C4:M33"/>
  <sheetViews>
    <sheetView topLeftCell="C4" workbookViewId="0">
      <selection activeCell="L13" sqref="L13"/>
    </sheetView>
  </sheetViews>
  <sheetFormatPr baseColWidth="10" defaultRowHeight="15" x14ac:dyDescent="0.25"/>
  <cols>
    <col min="1" max="2" width="0" hidden="1" customWidth="1"/>
    <col min="3" max="3" width="32.28515625" customWidth="1"/>
    <col min="4" max="4" width="12.42578125" customWidth="1"/>
    <col min="5" max="5" width="12.28515625" customWidth="1"/>
    <col min="9" max="9" width="16.140625" customWidth="1"/>
    <col min="10" max="10" width="17.28515625" customWidth="1"/>
    <col min="11" max="11" width="16.85546875" customWidth="1"/>
    <col min="12" max="12" width="13.7109375" customWidth="1"/>
    <col min="13" max="13" width="15.28515625" customWidth="1"/>
  </cols>
  <sheetData>
    <row r="4" spans="3:13" x14ac:dyDescent="0.25">
      <c r="C4" s="6"/>
    </row>
    <row r="5" spans="3:13" x14ac:dyDescent="0.25">
      <c r="C5" s="252" t="s">
        <v>645</v>
      </c>
      <c r="D5" s="252"/>
      <c r="E5" s="252"/>
      <c r="F5" s="252"/>
      <c r="G5" s="252"/>
      <c r="H5" s="252"/>
      <c r="I5" s="252"/>
      <c r="J5" s="252"/>
      <c r="K5" s="252"/>
      <c r="L5" s="252"/>
      <c r="M5" s="252"/>
    </row>
    <row r="6" spans="3:13" x14ac:dyDescent="0.25">
      <c r="C6" s="253" t="s">
        <v>177</v>
      </c>
      <c r="D6" s="253"/>
      <c r="E6" s="253"/>
      <c r="F6" s="253"/>
      <c r="G6" s="253"/>
      <c r="H6" s="253"/>
      <c r="I6" s="253"/>
      <c r="J6" s="253"/>
      <c r="K6" s="253"/>
      <c r="L6" s="253"/>
      <c r="M6" s="253"/>
    </row>
    <row r="7" spans="3:13" x14ac:dyDescent="0.25">
      <c r="C7" s="241" t="s">
        <v>718</v>
      </c>
      <c r="D7" s="240"/>
      <c r="E7" s="240"/>
      <c r="F7" s="240"/>
      <c r="G7" s="240"/>
      <c r="H7" s="240"/>
      <c r="I7" s="240"/>
      <c r="J7" s="240"/>
      <c r="K7" s="240"/>
      <c r="L7" s="240"/>
      <c r="M7" s="240"/>
    </row>
    <row r="8" spans="3:13" x14ac:dyDescent="0.25">
      <c r="C8" s="252" t="s">
        <v>1</v>
      </c>
      <c r="D8" s="252"/>
      <c r="E8" s="252"/>
      <c r="F8" s="252"/>
      <c r="G8" s="252"/>
      <c r="H8" s="252"/>
      <c r="I8" s="252"/>
      <c r="J8" s="252"/>
      <c r="K8" s="252"/>
      <c r="L8" s="252"/>
      <c r="M8" s="252"/>
    </row>
    <row r="9" spans="3:13" x14ac:dyDescent="0.25">
      <c r="C9" s="189" t="s">
        <v>178</v>
      </c>
      <c r="D9" s="189" t="s">
        <v>180</v>
      </c>
      <c r="E9" s="189" t="s">
        <v>182</v>
      </c>
      <c r="F9" s="189" t="s">
        <v>182</v>
      </c>
      <c r="G9" s="189" t="s">
        <v>188</v>
      </c>
      <c r="H9" s="189" t="s">
        <v>164</v>
      </c>
      <c r="I9" s="189" t="s">
        <v>192</v>
      </c>
      <c r="J9" s="189" t="s">
        <v>192</v>
      </c>
      <c r="K9" s="189" t="s">
        <v>200</v>
      </c>
      <c r="L9" s="189" t="s">
        <v>201</v>
      </c>
      <c r="M9" s="189" t="s">
        <v>204</v>
      </c>
    </row>
    <row r="10" spans="3:13" x14ac:dyDescent="0.25">
      <c r="C10" s="189" t="s">
        <v>179</v>
      </c>
      <c r="D10" s="189" t="s">
        <v>181</v>
      </c>
      <c r="E10" s="189" t="s">
        <v>183</v>
      </c>
      <c r="F10" s="189" t="s">
        <v>186</v>
      </c>
      <c r="G10" s="189" t="s">
        <v>189</v>
      </c>
      <c r="H10" s="189" t="s">
        <v>191</v>
      </c>
      <c r="I10" s="189" t="s">
        <v>193</v>
      </c>
      <c r="J10" s="189" t="s">
        <v>193</v>
      </c>
      <c r="K10" s="215" t="s">
        <v>670</v>
      </c>
      <c r="L10" s="189" t="s">
        <v>202</v>
      </c>
      <c r="M10" s="189" t="s">
        <v>205</v>
      </c>
    </row>
    <row r="11" spans="3:13" x14ac:dyDescent="0.25">
      <c r="C11" s="190"/>
      <c r="D11" s="190"/>
      <c r="E11" s="189" t="s">
        <v>184</v>
      </c>
      <c r="F11" s="189" t="s">
        <v>187</v>
      </c>
      <c r="G11" s="189" t="s">
        <v>190</v>
      </c>
      <c r="H11" s="190"/>
      <c r="I11" s="189" t="s">
        <v>194</v>
      </c>
      <c r="J11" s="189" t="s">
        <v>194</v>
      </c>
      <c r="K11" s="215" t="s">
        <v>713</v>
      </c>
      <c r="L11" s="189" t="s">
        <v>203</v>
      </c>
      <c r="M11" s="215" t="s">
        <v>720</v>
      </c>
    </row>
    <row r="12" spans="3:13" x14ac:dyDescent="0.25">
      <c r="C12" s="190"/>
      <c r="D12" s="190"/>
      <c r="E12" s="189" t="s">
        <v>185</v>
      </c>
      <c r="F12" s="190"/>
      <c r="G12" s="190"/>
      <c r="H12" s="190"/>
      <c r="I12" s="189" t="s">
        <v>195</v>
      </c>
      <c r="J12" s="189" t="s">
        <v>195</v>
      </c>
      <c r="K12" s="190"/>
      <c r="L12" s="215" t="s">
        <v>719</v>
      </c>
      <c r="M12" s="215" t="s">
        <v>721</v>
      </c>
    </row>
    <row r="13" spans="3:13" x14ac:dyDescent="0.25">
      <c r="C13" s="190"/>
      <c r="D13" s="190"/>
      <c r="E13" s="190"/>
      <c r="F13" s="190"/>
      <c r="G13" s="190"/>
      <c r="H13" s="190"/>
      <c r="I13" s="189" t="s">
        <v>196</v>
      </c>
      <c r="J13" s="189" t="s">
        <v>197</v>
      </c>
      <c r="K13" s="190"/>
      <c r="L13" s="215" t="s">
        <v>671</v>
      </c>
      <c r="M13" s="215" t="s">
        <v>672</v>
      </c>
    </row>
    <row r="14" spans="3:13" x14ac:dyDescent="0.25">
      <c r="C14" s="190"/>
      <c r="D14" s="190"/>
      <c r="E14" s="190"/>
      <c r="F14" s="190"/>
      <c r="G14" s="190"/>
      <c r="H14" s="190"/>
      <c r="I14" s="190"/>
      <c r="J14" s="189" t="s">
        <v>198</v>
      </c>
      <c r="K14" s="190"/>
      <c r="L14" s="190"/>
      <c r="M14" s="190"/>
    </row>
    <row r="15" spans="3:13" x14ac:dyDescent="0.25">
      <c r="C15" s="190"/>
      <c r="D15" s="190"/>
      <c r="E15" s="190"/>
      <c r="F15" s="190"/>
      <c r="G15" s="190"/>
      <c r="H15" s="190"/>
      <c r="I15" s="190"/>
      <c r="J15" s="189" t="s">
        <v>199</v>
      </c>
      <c r="K15" s="190"/>
      <c r="L15" s="190"/>
      <c r="M15" s="190"/>
    </row>
    <row r="16" spans="3:13" x14ac:dyDescent="0.25">
      <c r="C16" s="188"/>
      <c r="D16" s="188"/>
      <c r="E16" s="188"/>
      <c r="F16" s="188"/>
      <c r="G16" s="188"/>
      <c r="H16" s="188"/>
      <c r="I16" s="188"/>
      <c r="J16" s="188"/>
      <c r="K16" s="188"/>
      <c r="L16" s="188"/>
      <c r="M16" s="188"/>
    </row>
    <row r="17" spans="3:13" x14ac:dyDescent="0.25">
      <c r="C17" s="17" t="s">
        <v>206</v>
      </c>
      <c r="D17" s="254"/>
      <c r="E17" s="254"/>
      <c r="F17" s="254"/>
      <c r="G17" s="254">
        <f t="shared" ref="G17:M17" si="0">+G19+G20+G21+G22</f>
        <v>0</v>
      </c>
      <c r="H17" s="254"/>
      <c r="I17" s="254">
        <f t="shared" si="0"/>
        <v>0</v>
      </c>
      <c r="J17" s="254">
        <f t="shared" si="0"/>
        <v>0</v>
      </c>
      <c r="K17" s="254">
        <f t="shared" si="0"/>
        <v>0</v>
      </c>
      <c r="L17" s="254">
        <f t="shared" si="0"/>
        <v>0</v>
      </c>
      <c r="M17" s="254">
        <f t="shared" si="0"/>
        <v>0</v>
      </c>
    </row>
    <row r="18" spans="3:13" x14ac:dyDescent="0.25">
      <c r="C18" s="17" t="s">
        <v>207</v>
      </c>
      <c r="D18" s="254"/>
      <c r="E18" s="254"/>
      <c r="F18" s="254"/>
      <c r="G18" s="254"/>
      <c r="H18" s="254"/>
      <c r="I18" s="254"/>
      <c r="J18" s="254"/>
      <c r="K18" s="254"/>
      <c r="L18" s="254"/>
      <c r="M18" s="254"/>
    </row>
    <row r="19" spans="3:13" x14ac:dyDescent="0.25">
      <c r="C19" s="18" t="s">
        <v>208</v>
      </c>
      <c r="D19" s="123"/>
      <c r="E19" s="123"/>
      <c r="F19" s="123"/>
      <c r="G19" s="123">
        <v>0</v>
      </c>
      <c r="H19" s="123"/>
      <c r="I19" s="123">
        <v>0</v>
      </c>
      <c r="J19" s="123">
        <v>0</v>
      </c>
      <c r="K19" s="123">
        <v>0</v>
      </c>
      <c r="L19" s="123">
        <v>0</v>
      </c>
      <c r="M19" s="123">
        <v>0</v>
      </c>
    </row>
    <row r="20" spans="3:13" x14ac:dyDescent="0.25">
      <c r="C20" s="18" t="s">
        <v>209</v>
      </c>
      <c r="D20" s="123"/>
      <c r="E20" s="123"/>
      <c r="F20" s="123"/>
      <c r="G20" s="123">
        <v>0</v>
      </c>
      <c r="H20" s="123"/>
      <c r="I20" s="123">
        <v>0</v>
      </c>
      <c r="J20" s="123">
        <v>0</v>
      </c>
      <c r="K20" s="123">
        <v>0</v>
      </c>
      <c r="L20" s="123">
        <v>0</v>
      </c>
      <c r="M20" s="123">
        <v>0</v>
      </c>
    </row>
    <row r="21" spans="3:13" x14ac:dyDescent="0.25">
      <c r="C21" s="18" t="s">
        <v>210</v>
      </c>
      <c r="D21" s="123"/>
      <c r="E21" s="123"/>
      <c r="F21" s="123"/>
      <c r="G21" s="123">
        <v>0</v>
      </c>
      <c r="H21" s="123"/>
      <c r="I21" s="123">
        <v>0</v>
      </c>
      <c r="J21" s="123">
        <v>0</v>
      </c>
      <c r="K21" s="123">
        <v>0</v>
      </c>
      <c r="L21" s="123">
        <v>0</v>
      </c>
      <c r="M21" s="123">
        <v>0</v>
      </c>
    </row>
    <row r="22" spans="3:13" x14ac:dyDescent="0.25">
      <c r="C22" s="18" t="s">
        <v>211</v>
      </c>
      <c r="D22" s="123"/>
      <c r="E22" s="123"/>
      <c r="F22" s="123"/>
      <c r="G22" s="123">
        <v>0</v>
      </c>
      <c r="H22" s="123"/>
      <c r="I22" s="123">
        <v>0</v>
      </c>
      <c r="J22" s="123">
        <v>0</v>
      </c>
      <c r="K22" s="123">
        <v>0</v>
      </c>
      <c r="L22" s="123">
        <v>0</v>
      </c>
      <c r="M22" s="123">
        <v>0</v>
      </c>
    </row>
    <row r="23" spans="3:13" x14ac:dyDescent="0.25">
      <c r="C23" s="7"/>
      <c r="D23" s="124"/>
      <c r="E23" s="124"/>
      <c r="F23" s="124"/>
      <c r="G23" s="124"/>
      <c r="H23" s="124"/>
      <c r="I23" s="124"/>
      <c r="J23" s="124"/>
      <c r="K23" s="124"/>
      <c r="L23" s="124"/>
      <c r="M23" s="124"/>
    </row>
    <row r="24" spans="3:13" x14ac:dyDescent="0.25">
      <c r="C24" s="17" t="s">
        <v>212</v>
      </c>
      <c r="D24" s="123"/>
      <c r="E24" s="123"/>
      <c r="F24" s="123"/>
      <c r="G24" s="123">
        <f t="shared" ref="G24:M24" si="1">+G25+G26+G27+G28</f>
        <v>0</v>
      </c>
      <c r="H24" s="123"/>
      <c r="I24" s="123">
        <f t="shared" si="1"/>
        <v>0</v>
      </c>
      <c r="J24" s="123">
        <f t="shared" si="1"/>
        <v>0</v>
      </c>
      <c r="K24" s="123">
        <f t="shared" si="1"/>
        <v>0</v>
      </c>
      <c r="L24" s="123">
        <f t="shared" si="1"/>
        <v>0</v>
      </c>
      <c r="M24" s="123">
        <f t="shared" si="1"/>
        <v>0</v>
      </c>
    </row>
    <row r="25" spans="3:13" x14ac:dyDescent="0.25">
      <c r="C25" s="18" t="s">
        <v>213</v>
      </c>
      <c r="D25" s="123"/>
      <c r="E25" s="123"/>
      <c r="F25" s="123"/>
      <c r="G25" s="123">
        <v>0</v>
      </c>
      <c r="H25" s="123"/>
      <c r="I25" s="123">
        <v>0</v>
      </c>
      <c r="J25" s="123">
        <v>0</v>
      </c>
      <c r="K25" s="123">
        <v>0</v>
      </c>
      <c r="L25" s="123">
        <v>0</v>
      </c>
      <c r="M25" s="123">
        <v>0</v>
      </c>
    </row>
    <row r="26" spans="3:13" x14ac:dyDescent="0.25">
      <c r="C26" s="18" t="s">
        <v>214</v>
      </c>
      <c r="D26" s="123"/>
      <c r="E26" s="123"/>
      <c r="F26" s="123"/>
      <c r="G26" s="123">
        <v>0</v>
      </c>
      <c r="H26" s="123"/>
      <c r="I26" s="123">
        <v>0</v>
      </c>
      <c r="J26" s="123">
        <v>0</v>
      </c>
      <c r="K26" s="123">
        <v>0</v>
      </c>
      <c r="L26" s="123">
        <v>0</v>
      </c>
      <c r="M26" s="123">
        <v>0</v>
      </c>
    </row>
    <row r="27" spans="3:13" x14ac:dyDescent="0.25">
      <c r="C27" s="18" t="s">
        <v>215</v>
      </c>
      <c r="D27" s="123"/>
      <c r="E27" s="123"/>
      <c r="F27" s="123"/>
      <c r="G27" s="123">
        <v>0</v>
      </c>
      <c r="H27" s="123"/>
      <c r="I27" s="123">
        <v>0</v>
      </c>
      <c r="J27" s="123">
        <v>0</v>
      </c>
      <c r="K27" s="123">
        <v>0</v>
      </c>
      <c r="L27" s="123">
        <v>0</v>
      </c>
      <c r="M27" s="123">
        <v>0</v>
      </c>
    </row>
    <row r="28" spans="3:13" x14ac:dyDescent="0.25">
      <c r="C28" s="18" t="s">
        <v>216</v>
      </c>
      <c r="D28" s="123"/>
      <c r="E28" s="123"/>
      <c r="F28" s="123"/>
      <c r="G28" s="123">
        <v>0</v>
      </c>
      <c r="H28" s="123"/>
      <c r="I28" s="123">
        <v>0</v>
      </c>
      <c r="J28" s="123">
        <v>0</v>
      </c>
      <c r="K28" s="123">
        <v>0</v>
      </c>
      <c r="L28" s="123">
        <v>0</v>
      </c>
      <c r="M28" s="123">
        <v>0</v>
      </c>
    </row>
    <row r="29" spans="3:13" x14ac:dyDescent="0.25">
      <c r="C29" s="7"/>
      <c r="D29" s="124"/>
      <c r="E29" s="124"/>
      <c r="F29" s="124"/>
      <c r="G29" s="124"/>
      <c r="H29" s="124"/>
      <c r="I29" s="124"/>
      <c r="J29" s="124"/>
      <c r="K29" s="124"/>
      <c r="L29" s="124"/>
      <c r="M29" s="124"/>
    </row>
    <row r="30" spans="3:13" x14ac:dyDescent="0.25">
      <c r="C30" s="17" t="s">
        <v>217</v>
      </c>
      <c r="D30" s="123"/>
      <c r="E30" s="123"/>
      <c r="F30" s="123"/>
      <c r="G30" s="123">
        <f t="shared" ref="G30:M30" si="2">+G17+G24</f>
        <v>0</v>
      </c>
      <c r="H30" s="123"/>
      <c r="I30" s="123">
        <f t="shared" si="2"/>
        <v>0</v>
      </c>
      <c r="J30" s="123">
        <f t="shared" si="2"/>
        <v>0</v>
      </c>
      <c r="K30" s="123">
        <f t="shared" si="2"/>
        <v>0</v>
      </c>
      <c r="L30" s="123">
        <f t="shared" si="2"/>
        <v>0</v>
      </c>
      <c r="M30" s="123">
        <f t="shared" si="2"/>
        <v>0</v>
      </c>
    </row>
    <row r="31" spans="3:13" x14ac:dyDescent="0.25">
      <c r="C31" s="17" t="s">
        <v>218</v>
      </c>
      <c r="D31" s="123"/>
      <c r="E31" s="123"/>
      <c r="F31" s="123"/>
      <c r="G31" s="123"/>
      <c r="H31" s="123"/>
      <c r="I31" s="123"/>
      <c r="J31" s="123"/>
      <c r="K31" s="123"/>
      <c r="L31" s="123"/>
      <c r="M31" s="123"/>
    </row>
    <row r="32" spans="3:13" x14ac:dyDescent="0.25"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3:3" x14ac:dyDescent="0.25">
      <c r="C33" s="6"/>
    </row>
  </sheetData>
  <mergeCells count="14">
    <mergeCell ref="C5:M5"/>
    <mergeCell ref="C6:M6"/>
    <mergeCell ref="C7:M7"/>
    <mergeCell ref="C8:M8"/>
    <mergeCell ref="D17:D18"/>
    <mergeCell ref="E17:E18"/>
    <mergeCell ref="F17:F18"/>
    <mergeCell ref="G17:G18"/>
    <mergeCell ref="H17:H18"/>
    <mergeCell ref="I17:I18"/>
    <mergeCell ref="J17:J18"/>
    <mergeCell ref="K17:K18"/>
    <mergeCell ref="L17:L18"/>
    <mergeCell ref="M17:M1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7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4:M146"/>
  <sheetViews>
    <sheetView workbookViewId="0">
      <selection activeCell="F22" sqref="F22"/>
    </sheetView>
  </sheetViews>
  <sheetFormatPr baseColWidth="10" defaultRowHeight="15" x14ac:dyDescent="0.25"/>
  <cols>
    <col min="2" max="2" width="0" hidden="1" customWidth="1"/>
    <col min="4" max="4" width="77.7109375" customWidth="1"/>
    <col min="5" max="5" width="13" bestFit="1" customWidth="1"/>
    <col min="6" max="6" width="14.7109375" bestFit="1" customWidth="1"/>
    <col min="7" max="7" width="15.140625" customWidth="1"/>
    <col min="8" max="8" width="14" customWidth="1"/>
    <col min="9" max="9" width="13.42578125" bestFit="1" customWidth="1"/>
    <col min="11" max="11" width="17.42578125" customWidth="1"/>
    <col min="13" max="13" width="15.42578125" customWidth="1"/>
  </cols>
  <sheetData>
    <row r="4" spans="3:7" ht="16.5" customHeight="1" x14ac:dyDescent="0.25">
      <c r="C4" s="255" t="s">
        <v>648</v>
      </c>
      <c r="D4" s="255"/>
      <c r="E4" s="255"/>
      <c r="F4" s="255"/>
      <c r="G4" s="255"/>
    </row>
    <row r="5" spans="3:7" x14ac:dyDescent="0.25">
      <c r="C5" s="259" t="s">
        <v>645</v>
      </c>
      <c r="D5" s="260"/>
      <c r="E5" s="260"/>
      <c r="F5" s="260"/>
      <c r="G5" s="261"/>
    </row>
    <row r="6" spans="3:7" x14ac:dyDescent="0.25">
      <c r="C6" s="262" t="s">
        <v>219</v>
      </c>
      <c r="D6" s="240"/>
      <c r="E6" s="240"/>
      <c r="F6" s="240"/>
      <c r="G6" s="263"/>
    </row>
    <row r="7" spans="3:7" x14ac:dyDescent="0.25">
      <c r="C7" s="264" t="s">
        <v>718</v>
      </c>
      <c r="D7" s="240"/>
      <c r="E7" s="240"/>
      <c r="F7" s="240"/>
      <c r="G7" s="263"/>
    </row>
    <row r="8" spans="3:7" x14ac:dyDescent="0.25">
      <c r="C8" s="265" t="s">
        <v>1</v>
      </c>
      <c r="D8" s="266"/>
      <c r="E8" s="266"/>
      <c r="F8" s="266"/>
      <c r="G8" s="267"/>
    </row>
    <row r="9" spans="3:7" x14ac:dyDescent="0.25">
      <c r="C9" s="192"/>
      <c r="D9" s="192"/>
      <c r="E9" s="192"/>
      <c r="F9" s="192"/>
      <c r="G9" s="192"/>
    </row>
    <row r="10" spans="3:7" x14ac:dyDescent="0.25">
      <c r="C10" s="268" t="s">
        <v>2</v>
      </c>
      <c r="D10" s="268"/>
      <c r="E10" s="189" t="s">
        <v>220</v>
      </c>
      <c r="F10" s="240" t="s">
        <v>222</v>
      </c>
      <c r="G10" s="189" t="s">
        <v>223</v>
      </c>
    </row>
    <row r="11" spans="3:7" x14ac:dyDescent="0.25">
      <c r="C11" s="258"/>
      <c r="D11" s="258"/>
      <c r="E11" s="193" t="s">
        <v>221</v>
      </c>
      <c r="F11" s="252"/>
      <c r="G11" s="193" t="s">
        <v>224</v>
      </c>
    </row>
    <row r="12" spans="3:7" x14ac:dyDescent="0.25">
      <c r="C12" s="184"/>
      <c r="D12" s="22"/>
      <c r="E12" s="23"/>
      <c r="F12" s="23"/>
      <c r="G12" s="23"/>
    </row>
    <row r="13" spans="3:7" x14ac:dyDescent="0.25">
      <c r="C13" s="19"/>
      <c r="D13" s="20" t="s">
        <v>225</v>
      </c>
      <c r="E13" s="229">
        <f>+E14+E15+E16</f>
        <v>349525654.5</v>
      </c>
      <c r="F13" s="229">
        <f t="shared" ref="F13:G13" si="0">+F14+F15+F16</f>
        <v>381138656.13999999</v>
      </c>
      <c r="G13" s="229">
        <f t="shared" si="0"/>
        <v>381138656.13999999</v>
      </c>
    </row>
    <row r="14" spans="3:7" x14ac:dyDescent="0.25">
      <c r="C14" s="19"/>
      <c r="D14" s="21" t="s">
        <v>226</v>
      </c>
      <c r="E14" s="229">
        <v>349525654.5</v>
      </c>
      <c r="F14" s="229">
        <v>381138656.13999999</v>
      </c>
      <c r="G14" s="229">
        <f>F14</f>
        <v>381138656.13999999</v>
      </c>
    </row>
    <row r="15" spans="3:7" x14ac:dyDescent="0.25">
      <c r="C15" s="19"/>
      <c r="D15" s="21" t="s">
        <v>227</v>
      </c>
      <c r="E15" s="229">
        <v>0</v>
      </c>
      <c r="F15" s="229">
        <v>0</v>
      </c>
      <c r="G15" s="229">
        <v>0</v>
      </c>
    </row>
    <row r="16" spans="3:7" x14ac:dyDescent="0.25">
      <c r="C16" s="19"/>
      <c r="D16" s="21" t="s">
        <v>228</v>
      </c>
      <c r="E16" s="229">
        <v>0</v>
      </c>
      <c r="F16" s="229">
        <v>0</v>
      </c>
      <c r="G16" s="229">
        <v>0</v>
      </c>
    </row>
    <row r="17" spans="3:7" x14ac:dyDescent="0.25">
      <c r="C17" s="19"/>
      <c r="D17" s="22"/>
      <c r="E17" s="229"/>
      <c r="F17" s="229"/>
      <c r="G17" s="229"/>
    </row>
    <row r="18" spans="3:7" x14ac:dyDescent="0.25">
      <c r="C18" s="19"/>
      <c r="D18" s="20" t="s">
        <v>229</v>
      </c>
      <c r="E18" s="229">
        <f>+E19+E20</f>
        <v>356453890.38999999</v>
      </c>
      <c r="F18" s="229">
        <f t="shared" ref="F18:G18" si="1">+F19+F20</f>
        <v>382327547.94999999</v>
      </c>
      <c r="G18" s="229">
        <f t="shared" si="1"/>
        <v>354048927.05000001</v>
      </c>
    </row>
    <row r="19" spans="3:7" x14ac:dyDescent="0.25">
      <c r="C19" s="19"/>
      <c r="D19" s="21" t="s">
        <v>230</v>
      </c>
      <c r="E19" s="229">
        <v>356453890.38999999</v>
      </c>
      <c r="F19" s="229">
        <v>382327547.94999999</v>
      </c>
      <c r="G19" s="229">
        <v>354048927.05000001</v>
      </c>
    </row>
    <row r="20" spans="3:7" x14ac:dyDescent="0.25">
      <c r="C20" s="19"/>
      <c r="D20" s="21" t="s">
        <v>231</v>
      </c>
      <c r="E20" s="229">
        <v>0</v>
      </c>
      <c r="F20" s="229">
        <v>0</v>
      </c>
      <c r="G20" s="229">
        <v>0</v>
      </c>
    </row>
    <row r="21" spans="3:7" x14ac:dyDescent="0.25">
      <c r="C21" s="19"/>
      <c r="D21" s="22"/>
      <c r="E21" s="229"/>
      <c r="F21" s="229"/>
      <c r="G21" s="229"/>
    </row>
    <row r="22" spans="3:7" x14ac:dyDescent="0.25">
      <c r="C22" s="19"/>
      <c r="D22" s="20" t="s">
        <v>232</v>
      </c>
      <c r="E22" s="229">
        <f>+E23</f>
        <v>0</v>
      </c>
      <c r="F22" s="229">
        <f>+F23</f>
        <v>6928235.8899999997</v>
      </c>
      <c r="G22" s="229">
        <f>+G23</f>
        <v>6928235.8899999997</v>
      </c>
    </row>
    <row r="23" spans="3:7" x14ac:dyDescent="0.25">
      <c r="C23" s="19"/>
      <c r="D23" s="21" t="s">
        <v>233</v>
      </c>
      <c r="E23" s="229">
        <v>0</v>
      </c>
      <c r="F23" s="229">
        <v>6928235.8899999997</v>
      </c>
      <c r="G23" s="229">
        <f>F23</f>
        <v>6928235.8899999997</v>
      </c>
    </row>
    <row r="24" spans="3:7" x14ac:dyDescent="0.25">
      <c r="C24" s="256"/>
      <c r="D24" s="21" t="s">
        <v>234</v>
      </c>
      <c r="E24" s="229">
        <v>0</v>
      </c>
      <c r="F24" s="229">
        <v>0</v>
      </c>
      <c r="G24" s="229">
        <v>0</v>
      </c>
    </row>
    <row r="25" spans="3:7" x14ac:dyDescent="0.25">
      <c r="C25" s="256"/>
      <c r="D25" s="21" t="s">
        <v>235</v>
      </c>
      <c r="E25" s="229"/>
      <c r="F25" s="229"/>
      <c r="G25" s="229"/>
    </row>
    <row r="26" spans="3:7" x14ac:dyDescent="0.25">
      <c r="C26" s="19"/>
      <c r="D26" s="22"/>
      <c r="E26" s="229"/>
      <c r="F26" s="229"/>
      <c r="G26" s="229"/>
    </row>
    <row r="27" spans="3:7" x14ac:dyDescent="0.25">
      <c r="C27" s="256"/>
      <c r="D27" s="20" t="s">
        <v>646</v>
      </c>
      <c r="E27" s="229">
        <v>0</v>
      </c>
      <c r="F27" s="229">
        <f t="shared" ref="F27:G27" si="2">F13-F18+F22</f>
        <v>5739344.0799999973</v>
      </c>
      <c r="G27" s="229">
        <f t="shared" si="2"/>
        <v>34017964.979999974</v>
      </c>
    </row>
    <row r="28" spans="3:7" x14ac:dyDescent="0.25">
      <c r="C28" s="256"/>
      <c r="D28" s="20" t="s">
        <v>236</v>
      </c>
      <c r="E28" s="229">
        <v>0</v>
      </c>
      <c r="F28" s="229">
        <f>+F27-F16</f>
        <v>5739344.0799999973</v>
      </c>
      <c r="G28" s="229">
        <f t="shared" ref="G28" si="3">+G27-G16</f>
        <v>34017964.979999974</v>
      </c>
    </row>
    <row r="29" spans="3:7" x14ac:dyDescent="0.25">
      <c r="C29" s="256"/>
      <c r="D29" s="22"/>
      <c r="E29" s="229"/>
      <c r="F29" s="229"/>
      <c r="G29" s="229"/>
    </row>
    <row r="30" spans="3:7" x14ac:dyDescent="0.25">
      <c r="C30" s="256"/>
      <c r="D30" s="20" t="s">
        <v>237</v>
      </c>
      <c r="E30" s="229"/>
      <c r="F30" s="229"/>
      <c r="G30" s="229"/>
    </row>
    <row r="31" spans="3:7" x14ac:dyDescent="0.25">
      <c r="C31" s="256"/>
      <c r="D31" s="20" t="s">
        <v>238</v>
      </c>
      <c r="E31" s="229">
        <v>-6928235.8899999997</v>
      </c>
      <c r="F31" s="229">
        <f t="shared" ref="F31:G31" si="4">F28-F22</f>
        <v>-1188891.8100000024</v>
      </c>
      <c r="G31" s="229">
        <f t="shared" si="4"/>
        <v>27089729.089999974</v>
      </c>
    </row>
    <row r="32" spans="3:7" x14ac:dyDescent="0.25">
      <c r="C32" s="24"/>
      <c r="D32" s="25"/>
      <c r="E32" s="127"/>
      <c r="F32" s="127"/>
      <c r="G32" s="127"/>
    </row>
    <row r="33" spans="3:7" x14ac:dyDescent="0.25">
      <c r="C33" s="257"/>
      <c r="D33" s="257"/>
      <c r="E33" s="257"/>
      <c r="F33" s="257"/>
      <c r="G33" s="257"/>
    </row>
    <row r="34" spans="3:7" x14ac:dyDescent="0.25">
      <c r="C34" s="258" t="s">
        <v>239</v>
      </c>
      <c r="D34" s="258"/>
      <c r="E34" s="193" t="s">
        <v>240</v>
      </c>
      <c r="F34" s="193" t="s">
        <v>222</v>
      </c>
      <c r="G34" s="193" t="s">
        <v>224</v>
      </c>
    </row>
    <row r="35" spans="3:7" x14ac:dyDescent="0.25">
      <c r="C35" s="184"/>
      <c r="D35" s="22"/>
      <c r="E35" s="23"/>
      <c r="F35" s="23"/>
      <c r="G35" s="26"/>
    </row>
    <row r="36" spans="3:7" x14ac:dyDescent="0.25">
      <c r="C36" s="256"/>
      <c r="D36" s="20" t="s">
        <v>241</v>
      </c>
      <c r="E36" s="229">
        <f>+E37+E38</f>
        <v>0</v>
      </c>
      <c r="F36" s="229">
        <f t="shared" ref="F36:G36" si="5">+F37+F38</f>
        <v>0</v>
      </c>
      <c r="G36" s="229">
        <f t="shared" si="5"/>
        <v>0</v>
      </c>
    </row>
    <row r="37" spans="3:7" x14ac:dyDescent="0.25">
      <c r="C37" s="256"/>
      <c r="D37" s="21" t="s">
        <v>242</v>
      </c>
      <c r="E37" s="229">
        <v>0</v>
      </c>
      <c r="F37" s="229">
        <v>0</v>
      </c>
      <c r="G37" s="229">
        <v>0</v>
      </c>
    </row>
    <row r="38" spans="3:7" x14ac:dyDescent="0.25">
      <c r="C38" s="256"/>
      <c r="D38" s="21" t="s">
        <v>243</v>
      </c>
      <c r="E38" s="229">
        <v>0</v>
      </c>
      <c r="F38" s="229">
        <v>0</v>
      </c>
      <c r="G38" s="229">
        <v>0</v>
      </c>
    </row>
    <row r="39" spans="3:7" x14ac:dyDescent="0.25">
      <c r="C39" s="19"/>
      <c r="D39" s="22"/>
      <c r="E39" s="229"/>
      <c r="F39" s="229"/>
      <c r="G39" s="229"/>
    </row>
    <row r="40" spans="3:7" x14ac:dyDescent="0.25">
      <c r="C40" s="19"/>
      <c r="D40" s="20" t="s">
        <v>244</v>
      </c>
      <c r="E40" s="229">
        <f>+E31+E36</f>
        <v>-6928235.8899999997</v>
      </c>
      <c r="F40" s="229">
        <f t="shared" ref="F40:G40" si="6">+F31+F36</f>
        <v>-1188891.8100000024</v>
      </c>
      <c r="G40" s="229">
        <f t="shared" si="6"/>
        <v>27089729.089999974</v>
      </c>
    </row>
    <row r="41" spans="3:7" x14ac:dyDescent="0.25">
      <c r="C41" s="24"/>
      <c r="D41" s="25"/>
      <c r="E41" s="113"/>
      <c r="F41" s="113"/>
      <c r="G41" s="113"/>
    </row>
    <row r="43" spans="3:7" x14ac:dyDescent="0.25">
      <c r="C43" s="268" t="s">
        <v>239</v>
      </c>
      <c r="D43" s="268"/>
      <c r="E43" s="189" t="s">
        <v>220</v>
      </c>
      <c r="F43" s="240" t="s">
        <v>222</v>
      </c>
      <c r="G43" s="189" t="s">
        <v>223</v>
      </c>
    </row>
    <row r="44" spans="3:7" x14ac:dyDescent="0.25">
      <c r="C44" s="258"/>
      <c r="D44" s="258"/>
      <c r="E44" s="193" t="s">
        <v>240</v>
      </c>
      <c r="F44" s="252"/>
      <c r="G44" s="193" t="s">
        <v>224</v>
      </c>
    </row>
    <row r="45" spans="3:7" x14ac:dyDescent="0.25">
      <c r="C45" s="184"/>
      <c r="D45" s="22"/>
      <c r="E45" s="185"/>
      <c r="F45" s="185"/>
      <c r="G45" s="185"/>
    </row>
    <row r="46" spans="3:7" x14ac:dyDescent="0.25">
      <c r="C46" s="139"/>
      <c r="D46" s="141" t="s">
        <v>245</v>
      </c>
      <c r="E46" s="229">
        <f>+E47+E48</f>
        <v>0</v>
      </c>
      <c r="F46" s="229">
        <f t="shared" ref="F46:G46" si="7">+F47+F48</f>
        <v>0</v>
      </c>
      <c r="G46" s="229">
        <f t="shared" si="7"/>
        <v>0</v>
      </c>
    </row>
    <row r="47" spans="3:7" x14ac:dyDescent="0.25">
      <c r="C47" s="256"/>
      <c r="D47" s="21" t="s">
        <v>246</v>
      </c>
      <c r="E47" s="229">
        <v>0</v>
      </c>
      <c r="F47" s="229">
        <v>0</v>
      </c>
      <c r="G47" s="229">
        <v>0</v>
      </c>
    </row>
    <row r="48" spans="3:7" x14ac:dyDescent="0.25">
      <c r="C48" s="256"/>
      <c r="D48" s="21" t="s">
        <v>247</v>
      </c>
      <c r="E48" s="229">
        <v>0</v>
      </c>
      <c r="F48" s="229">
        <v>0</v>
      </c>
      <c r="G48" s="229">
        <v>0</v>
      </c>
    </row>
    <row r="49" spans="1:7" x14ac:dyDescent="0.25">
      <c r="C49" s="256"/>
      <c r="D49" s="21" t="s">
        <v>248</v>
      </c>
      <c r="E49" s="229"/>
      <c r="F49" s="229"/>
      <c r="G49" s="229"/>
    </row>
    <row r="50" spans="1:7" x14ac:dyDescent="0.25">
      <c r="C50" s="256"/>
      <c r="D50" s="141" t="s">
        <v>249</v>
      </c>
      <c r="E50" s="229">
        <f>+E51+E52</f>
        <v>0</v>
      </c>
      <c r="F50" s="229">
        <f t="shared" ref="F50:G50" si="8">+F51+F52</f>
        <v>0</v>
      </c>
      <c r="G50" s="229">
        <f t="shared" si="8"/>
        <v>0</v>
      </c>
    </row>
    <row r="51" spans="1:7" x14ac:dyDescent="0.25">
      <c r="C51" s="256"/>
      <c r="D51" s="21" t="s">
        <v>250</v>
      </c>
      <c r="E51" s="229">
        <v>0</v>
      </c>
      <c r="F51" s="229">
        <v>0</v>
      </c>
      <c r="G51" s="229">
        <v>0</v>
      </c>
    </row>
    <row r="52" spans="1:7" x14ac:dyDescent="0.25">
      <c r="C52" s="256"/>
      <c r="D52" s="21" t="s">
        <v>251</v>
      </c>
      <c r="E52" s="229">
        <v>0</v>
      </c>
      <c r="F52" s="229">
        <v>0</v>
      </c>
      <c r="G52" s="229">
        <v>0</v>
      </c>
    </row>
    <row r="53" spans="1:7" x14ac:dyDescent="0.25">
      <c r="C53" s="139"/>
      <c r="D53" s="22"/>
      <c r="E53" s="229"/>
      <c r="F53" s="229"/>
      <c r="G53" s="229"/>
    </row>
    <row r="54" spans="1:7" x14ac:dyDescent="0.25">
      <c r="C54" s="256"/>
      <c r="D54" s="271" t="s">
        <v>252</v>
      </c>
      <c r="E54" s="229">
        <f>+E46-E50</f>
        <v>0</v>
      </c>
      <c r="F54" s="229">
        <f t="shared" ref="F54:G54" si="9">+F46-F50</f>
        <v>0</v>
      </c>
      <c r="G54" s="229">
        <f t="shared" si="9"/>
        <v>0</v>
      </c>
    </row>
    <row r="55" spans="1:7" x14ac:dyDescent="0.25">
      <c r="C55" s="270"/>
      <c r="D55" s="272"/>
      <c r="E55" s="28"/>
      <c r="F55" s="28"/>
      <c r="G55" s="28"/>
    </row>
    <row r="57" spans="1:7" x14ac:dyDescent="0.25">
      <c r="C57" s="268" t="s">
        <v>239</v>
      </c>
      <c r="D57" s="268"/>
      <c r="E57" s="189" t="s">
        <v>220</v>
      </c>
      <c r="F57" s="240" t="s">
        <v>222</v>
      </c>
      <c r="G57" s="189" t="s">
        <v>223</v>
      </c>
    </row>
    <row r="58" spans="1:7" x14ac:dyDescent="0.25">
      <c r="C58" s="258"/>
      <c r="D58" s="258"/>
      <c r="E58" s="193" t="s">
        <v>240</v>
      </c>
      <c r="F58" s="252"/>
      <c r="G58" s="193" t="s">
        <v>224</v>
      </c>
    </row>
    <row r="59" spans="1:7" x14ac:dyDescent="0.25">
      <c r="C59" s="256"/>
      <c r="D59" s="269"/>
      <c r="E59" s="23"/>
      <c r="F59" s="23"/>
      <c r="G59" s="23"/>
    </row>
    <row r="60" spans="1:7" x14ac:dyDescent="0.25">
      <c r="A60">
        <v>1</v>
      </c>
      <c r="C60" s="256"/>
      <c r="D60" s="273" t="s">
        <v>226</v>
      </c>
      <c r="E60" s="23"/>
      <c r="F60" s="23"/>
      <c r="G60" s="23"/>
    </row>
    <row r="61" spans="1:7" x14ac:dyDescent="0.25">
      <c r="C61" s="256"/>
      <c r="D61" s="273"/>
      <c r="E61" s="229">
        <f>+E13</f>
        <v>349525654.5</v>
      </c>
      <c r="F61" s="229">
        <f t="shared" ref="F61:G61" si="10">+F13</f>
        <v>381138656.13999999</v>
      </c>
      <c r="G61" s="229">
        <f t="shared" si="10"/>
        <v>381138656.13999999</v>
      </c>
    </row>
    <row r="62" spans="1:7" x14ac:dyDescent="0.25">
      <c r="C62" s="256"/>
      <c r="D62" s="136" t="s">
        <v>253</v>
      </c>
      <c r="E62" s="229">
        <f>+E63+E64</f>
        <v>0</v>
      </c>
      <c r="F62" s="229">
        <f t="shared" ref="F62:G62" si="11">+F63+F64</f>
        <v>0</v>
      </c>
      <c r="G62" s="229">
        <f t="shared" si="11"/>
        <v>0</v>
      </c>
    </row>
    <row r="63" spans="1:7" x14ac:dyDescent="0.25">
      <c r="C63" s="256"/>
      <c r="D63" s="21" t="s">
        <v>254</v>
      </c>
      <c r="E63" s="229">
        <f>E47</f>
        <v>0</v>
      </c>
      <c r="F63" s="229">
        <f t="shared" ref="F63:G63" si="12">F47</f>
        <v>0</v>
      </c>
      <c r="G63" s="229">
        <f t="shared" si="12"/>
        <v>0</v>
      </c>
    </row>
    <row r="64" spans="1:7" x14ac:dyDescent="0.25">
      <c r="C64" s="256"/>
      <c r="D64" s="21" t="s">
        <v>250</v>
      </c>
      <c r="E64" s="229">
        <f>E51</f>
        <v>0</v>
      </c>
      <c r="F64" s="229">
        <f t="shared" ref="F64:G64" si="13">F51</f>
        <v>0</v>
      </c>
      <c r="G64" s="229">
        <f t="shared" si="13"/>
        <v>0</v>
      </c>
    </row>
    <row r="65" spans="3:9" x14ac:dyDescent="0.25">
      <c r="C65" s="256"/>
      <c r="D65" s="29"/>
      <c r="E65" s="229"/>
      <c r="F65" s="229"/>
      <c r="G65" s="229"/>
    </row>
    <row r="66" spans="3:9" x14ac:dyDescent="0.25">
      <c r="C66" s="139"/>
      <c r="D66" s="140" t="s">
        <v>230</v>
      </c>
      <c r="E66" s="229">
        <f>+'FORMATO 6A'!E11</f>
        <v>356453890.39000005</v>
      </c>
      <c r="F66" s="229">
        <v>382327547.94999999</v>
      </c>
      <c r="G66" s="229">
        <v>354048927.05000001</v>
      </c>
    </row>
    <row r="67" spans="3:9" x14ac:dyDescent="0.25">
      <c r="C67" s="139"/>
      <c r="D67" s="29"/>
      <c r="E67" s="229"/>
      <c r="F67" s="229"/>
      <c r="G67" s="229"/>
    </row>
    <row r="68" spans="3:9" x14ac:dyDescent="0.25">
      <c r="C68" s="139"/>
      <c r="D68" s="140" t="s">
        <v>233</v>
      </c>
      <c r="E68" s="229"/>
      <c r="F68" s="229">
        <f>+F23</f>
        <v>6928235.8899999997</v>
      </c>
      <c r="G68" s="229">
        <f>+G23</f>
        <v>6928235.8899999997</v>
      </c>
    </row>
    <row r="69" spans="3:9" x14ac:dyDescent="0.25">
      <c r="C69" s="139"/>
      <c r="D69" s="29"/>
      <c r="E69" s="229"/>
      <c r="F69" s="229"/>
      <c r="G69" s="229"/>
    </row>
    <row r="70" spans="3:9" x14ac:dyDescent="0.25">
      <c r="C70" s="256"/>
      <c r="D70" s="30" t="s">
        <v>255</v>
      </c>
      <c r="E70" s="229">
        <v>0</v>
      </c>
      <c r="F70" s="229">
        <f t="shared" ref="F70:G70" si="14">F61+F62-F66+F68</f>
        <v>5739344.0799999973</v>
      </c>
      <c r="G70" s="229">
        <f t="shared" si="14"/>
        <v>34017964.979999974</v>
      </c>
    </row>
    <row r="71" spans="3:9" x14ac:dyDescent="0.25">
      <c r="C71" s="256"/>
      <c r="D71" s="30" t="s">
        <v>256</v>
      </c>
      <c r="E71" s="229">
        <f>E70-E62</f>
        <v>0</v>
      </c>
      <c r="F71" s="229">
        <f t="shared" ref="F71:G71" si="15">F70-F62</f>
        <v>5739344.0799999973</v>
      </c>
      <c r="G71" s="229">
        <f t="shared" si="15"/>
        <v>34017964.979999974</v>
      </c>
      <c r="I71" s="120"/>
    </row>
    <row r="72" spans="3:9" x14ac:dyDescent="0.25">
      <c r="C72" s="256"/>
      <c r="D72" s="30" t="s">
        <v>257</v>
      </c>
      <c r="E72" s="229"/>
      <c r="F72" s="229"/>
      <c r="G72" s="229"/>
    </row>
    <row r="73" spans="3:9" x14ac:dyDescent="0.25">
      <c r="C73" s="270"/>
      <c r="D73" s="31"/>
      <c r="E73" s="170"/>
      <c r="F73" s="170"/>
      <c r="G73" s="170"/>
    </row>
    <row r="74" spans="3:9" x14ac:dyDescent="0.25">
      <c r="C74" s="6"/>
      <c r="D74" s="1"/>
      <c r="E74" s="1"/>
      <c r="F74" s="1"/>
      <c r="G74" s="1"/>
    </row>
    <row r="75" spans="3:9" x14ac:dyDescent="0.25">
      <c r="C75" s="268" t="s">
        <v>239</v>
      </c>
      <c r="D75" s="268"/>
      <c r="E75" s="189" t="s">
        <v>220</v>
      </c>
      <c r="F75" s="240" t="s">
        <v>222</v>
      </c>
      <c r="G75" s="189" t="s">
        <v>223</v>
      </c>
    </row>
    <row r="76" spans="3:9" x14ac:dyDescent="0.25">
      <c r="C76" s="268"/>
      <c r="D76" s="268"/>
      <c r="E76" s="189" t="s">
        <v>240</v>
      </c>
      <c r="F76" s="240"/>
      <c r="G76" s="189" t="s">
        <v>224</v>
      </c>
    </row>
    <row r="77" spans="3:9" x14ac:dyDescent="0.25">
      <c r="C77" s="256"/>
      <c r="D77" s="269"/>
      <c r="E77" s="26"/>
      <c r="F77" s="194"/>
      <c r="G77" s="194"/>
    </row>
    <row r="78" spans="3:9" x14ac:dyDescent="0.25">
      <c r="C78" s="256"/>
      <c r="D78" s="273" t="s">
        <v>227</v>
      </c>
      <c r="E78" s="229">
        <v>0</v>
      </c>
      <c r="F78" s="229">
        <v>0</v>
      </c>
      <c r="G78" s="229">
        <v>0</v>
      </c>
    </row>
    <row r="79" spans="3:9" x14ac:dyDescent="0.25">
      <c r="C79" s="256"/>
      <c r="D79" s="273"/>
      <c r="E79" s="229"/>
      <c r="F79" s="229"/>
      <c r="G79" s="229"/>
    </row>
    <row r="80" spans="3:9" x14ac:dyDescent="0.25">
      <c r="C80" s="256"/>
      <c r="D80" s="140" t="s">
        <v>258</v>
      </c>
      <c r="E80" s="229">
        <f>+E83-E84</f>
        <v>0</v>
      </c>
      <c r="F80" s="229">
        <f t="shared" ref="F80:G80" si="16">+F83-F84</f>
        <v>0</v>
      </c>
      <c r="G80" s="229">
        <f t="shared" si="16"/>
        <v>0</v>
      </c>
    </row>
    <row r="81" spans="3:7" x14ac:dyDescent="0.25">
      <c r="C81" s="256"/>
      <c r="D81" s="140" t="s">
        <v>647</v>
      </c>
      <c r="E81" s="229"/>
      <c r="F81" s="229"/>
      <c r="G81" s="229"/>
    </row>
    <row r="82" spans="3:7" x14ac:dyDescent="0.25">
      <c r="C82" s="256"/>
      <c r="D82" s="21" t="s">
        <v>259</v>
      </c>
      <c r="E82" s="229"/>
      <c r="F82" s="229"/>
      <c r="G82" s="229"/>
    </row>
    <row r="83" spans="3:7" x14ac:dyDescent="0.25">
      <c r="C83" s="256"/>
      <c r="D83" s="21" t="s">
        <v>248</v>
      </c>
      <c r="E83" s="229">
        <v>0</v>
      </c>
      <c r="F83" s="229">
        <v>0</v>
      </c>
      <c r="G83" s="229">
        <v>0</v>
      </c>
    </row>
    <row r="84" spans="3:7" x14ac:dyDescent="0.25">
      <c r="C84" s="256"/>
      <c r="D84" s="21" t="s">
        <v>251</v>
      </c>
      <c r="E84" s="229">
        <v>0</v>
      </c>
      <c r="F84" s="229">
        <v>0</v>
      </c>
      <c r="G84" s="229">
        <v>0</v>
      </c>
    </row>
    <row r="85" spans="3:7" x14ac:dyDescent="0.25">
      <c r="C85" s="256"/>
      <c r="D85" s="29"/>
      <c r="E85" s="229"/>
      <c r="F85" s="229"/>
      <c r="G85" s="229"/>
    </row>
    <row r="86" spans="3:7" x14ac:dyDescent="0.25">
      <c r="C86" s="139"/>
      <c r="D86" s="140" t="s">
        <v>231</v>
      </c>
      <c r="E86" s="229">
        <v>0</v>
      </c>
      <c r="F86" s="229">
        <v>0</v>
      </c>
      <c r="G86" s="229">
        <v>0</v>
      </c>
    </row>
    <row r="87" spans="3:7" x14ac:dyDescent="0.25">
      <c r="C87" s="139"/>
      <c r="D87" s="29"/>
      <c r="E87" s="229"/>
      <c r="F87" s="229"/>
      <c r="G87" s="229"/>
    </row>
    <row r="88" spans="3:7" x14ac:dyDescent="0.25">
      <c r="C88" s="139"/>
      <c r="D88" s="140" t="s">
        <v>260</v>
      </c>
      <c r="E88" s="229">
        <v>0</v>
      </c>
      <c r="F88" s="229">
        <v>0</v>
      </c>
      <c r="G88" s="229">
        <v>0</v>
      </c>
    </row>
    <row r="89" spans="3:7" x14ac:dyDescent="0.25">
      <c r="C89" s="139"/>
      <c r="D89" s="29"/>
      <c r="E89" s="229"/>
      <c r="F89" s="229"/>
      <c r="G89" s="229"/>
    </row>
    <row r="90" spans="3:7" x14ac:dyDescent="0.25">
      <c r="C90" s="256"/>
      <c r="D90" s="30" t="s">
        <v>261</v>
      </c>
      <c r="E90" s="229">
        <f>+E78+E80+E86+E88</f>
        <v>0</v>
      </c>
      <c r="F90" s="229">
        <f t="shared" ref="F90:G90" si="17">+F78+F80+F86+F88</f>
        <v>0</v>
      </c>
      <c r="G90" s="229">
        <f t="shared" si="17"/>
        <v>0</v>
      </c>
    </row>
    <row r="91" spans="3:7" x14ac:dyDescent="0.25">
      <c r="C91" s="256"/>
      <c r="D91" s="30" t="s">
        <v>262</v>
      </c>
      <c r="E91" s="229"/>
      <c r="F91" s="229"/>
      <c r="G91" s="229"/>
    </row>
    <row r="92" spans="3:7" x14ac:dyDescent="0.25">
      <c r="C92" s="256"/>
      <c r="D92" s="30" t="s">
        <v>263</v>
      </c>
      <c r="E92" s="229">
        <f>+E80</f>
        <v>0</v>
      </c>
      <c r="F92" s="229">
        <f t="shared" ref="F92:G92" si="18">+F80</f>
        <v>0</v>
      </c>
      <c r="G92" s="229">
        <f t="shared" si="18"/>
        <v>0</v>
      </c>
    </row>
    <row r="93" spans="3:7" x14ac:dyDescent="0.25">
      <c r="C93" s="270"/>
      <c r="D93" s="31"/>
      <c r="E93" s="27"/>
      <c r="F93" s="34"/>
      <c r="G93" s="34"/>
    </row>
    <row r="98" spans="8:13" x14ac:dyDescent="0.25">
      <c r="H98" s="179"/>
      <c r="I98" s="179"/>
      <c r="J98" s="179"/>
      <c r="K98" s="179"/>
      <c r="L98" s="179"/>
      <c r="M98" s="179"/>
    </row>
    <row r="99" spans="8:13" x14ac:dyDescent="0.25">
      <c r="H99" s="179"/>
      <c r="I99" s="179"/>
      <c r="J99" s="179"/>
      <c r="K99" s="179"/>
      <c r="L99" s="179"/>
      <c r="M99" s="179"/>
    </row>
    <row r="100" spans="8:13" x14ac:dyDescent="0.25">
      <c r="H100" s="179"/>
      <c r="I100" s="179"/>
      <c r="J100" s="179"/>
      <c r="K100" s="179"/>
      <c r="L100" s="179"/>
      <c r="M100" s="179"/>
    </row>
    <row r="101" spans="8:13" x14ac:dyDescent="0.25">
      <c r="H101" s="179"/>
      <c r="I101" s="179"/>
      <c r="J101" s="179"/>
      <c r="K101" s="179"/>
      <c r="L101" s="179"/>
      <c r="M101" s="179"/>
    </row>
    <row r="102" spans="8:13" x14ac:dyDescent="0.25">
      <c r="H102" s="179"/>
      <c r="I102" s="179"/>
      <c r="J102" s="179"/>
      <c r="K102" s="179"/>
      <c r="L102" s="179"/>
      <c r="M102" s="179"/>
    </row>
    <row r="103" spans="8:13" x14ac:dyDescent="0.25">
      <c r="H103" s="179"/>
      <c r="I103" s="179"/>
      <c r="J103" s="179"/>
      <c r="K103" s="179"/>
      <c r="L103" s="179"/>
      <c r="M103" s="179"/>
    </row>
    <row r="104" spans="8:13" x14ac:dyDescent="0.25">
      <c r="H104" s="179"/>
      <c r="I104" s="179"/>
      <c r="J104" s="179"/>
      <c r="K104" s="179"/>
      <c r="L104" s="179"/>
      <c r="M104" s="179"/>
    </row>
    <row r="105" spans="8:13" x14ac:dyDescent="0.25">
      <c r="H105" s="179"/>
      <c r="I105" s="179"/>
      <c r="J105" s="179"/>
      <c r="K105" s="179"/>
      <c r="L105" s="179"/>
      <c r="M105" s="179"/>
    </row>
    <row r="106" spans="8:13" x14ac:dyDescent="0.25">
      <c r="H106" s="179"/>
      <c r="I106" s="179"/>
      <c r="J106" s="179"/>
      <c r="K106" s="179"/>
      <c r="L106" s="179"/>
      <c r="M106" s="179"/>
    </row>
    <row r="107" spans="8:13" x14ac:dyDescent="0.25">
      <c r="H107" s="179"/>
      <c r="I107" s="179"/>
      <c r="J107" s="179"/>
      <c r="K107" s="179"/>
      <c r="L107" s="179"/>
      <c r="M107" s="179"/>
    </row>
    <row r="108" spans="8:13" x14ac:dyDescent="0.25">
      <c r="H108" s="179"/>
      <c r="I108" s="179"/>
      <c r="J108" s="179"/>
      <c r="K108" s="179"/>
      <c r="L108" s="179"/>
      <c r="M108" s="179"/>
    </row>
    <row r="109" spans="8:13" x14ac:dyDescent="0.25">
      <c r="H109" s="179"/>
      <c r="I109" s="179"/>
      <c r="J109" s="179"/>
      <c r="K109" s="179"/>
      <c r="L109" s="179"/>
      <c r="M109" s="179"/>
    </row>
    <row r="110" spans="8:13" x14ac:dyDescent="0.25">
      <c r="H110" s="179"/>
      <c r="I110" s="179"/>
      <c r="J110" s="179"/>
      <c r="K110" s="179"/>
      <c r="L110" s="179"/>
      <c r="M110" s="179"/>
    </row>
    <row r="111" spans="8:13" x14ac:dyDescent="0.25">
      <c r="H111" s="179"/>
      <c r="I111" s="179"/>
      <c r="J111" s="179"/>
      <c r="K111" s="179"/>
      <c r="L111" s="179"/>
      <c r="M111" s="179"/>
    </row>
    <row r="112" spans="8:13" x14ac:dyDescent="0.25">
      <c r="H112" s="179"/>
      <c r="I112" s="179"/>
      <c r="J112" s="179"/>
      <c r="K112" s="179"/>
      <c r="L112" s="179"/>
      <c r="M112" s="179"/>
    </row>
    <row r="113" spans="8:13" x14ac:dyDescent="0.25">
      <c r="H113" s="179"/>
      <c r="I113" s="179"/>
      <c r="J113" s="179"/>
      <c r="K113" s="179"/>
      <c r="L113" s="179"/>
      <c r="M113" s="179"/>
    </row>
    <row r="114" spans="8:13" x14ac:dyDescent="0.25">
      <c r="H114" s="179"/>
      <c r="I114" s="179"/>
      <c r="J114" s="179"/>
      <c r="K114" s="179"/>
      <c r="L114" s="179"/>
      <c r="M114" s="179"/>
    </row>
    <row r="115" spans="8:13" x14ac:dyDescent="0.25">
      <c r="H115" s="179"/>
      <c r="I115" s="179"/>
      <c r="J115" s="179"/>
      <c r="K115" s="179"/>
      <c r="L115" s="179"/>
      <c r="M115" s="179"/>
    </row>
    <row r="116" spans="8:13" x14ac:dyDescent="0.25">
      <c r="H116" s="179"/>
      <c r="I116" s="179"/>
      <c r="J116" s="179"/>
      <c r="K116" s="179"/>
      <c r="L116" s="179"/>
      <c r="M116" s="179"/>
    </row>
    <row r="117" spans="8:13" x14ac:dyDescent="0.25">
      <c r="H117" s="179"/>
      <c r="I117" s="179"/>
      <c r="J117" s="179"/>
      <c r="K117" s="179"/>
      <c r="L117" s="179"/>
      <c r="M117" s="179"/>
    </row>
    <row r="118" spans="8:13" x14ac:dyDescent="0.25">
      <c r="H118" s="179"/>
      <c r="I118" s="179"/>
      <c r="J118" s="179"/>
      <c r="K118" s="179"/>
      <c r="L118" s="179"/>
      <c r="M118" s="179"/>
    </row>
    <row r="119" spans="8:13" x14ac:dyDescent="0.25">
      <c r="H119" s="179"/>
      <c r="I119" s="179"/>
      <c r="J119" s="179"/>
      <c r="K119" s="179"/>
      <c r="L119" s="179"/>
      <c r="M119" s="179"/>
    </row>
    <row r="120" spans="8:13" x14ac:dyDescent="0.25">
      <c r="H120" s="179"/>
      <c r="I120" s="179"/>
      <c r="J120" s="179"/>
      <c r="K120" s="179"/>
      <c r="L120" s="179"/>
      <c r="M120" s="179"/>
    </row>
    <row r="121" spans="8:13" x14ac:dyDescent="0.25">
      <c r="H121" s="179"/>
      <c r="I121" s="179"/>
      <c r="J121" s="179"/>
      <c r="K121" s="179"/>
      <c r="L121" s="179"/>
      <c r="M121" s="179"/>
    </row>
    <row r="122" spans="8:13" x14ac:dyDescent="0.25">
      <c r="H122" s="179"/>
      <c r="I122" s="179"/>
      <c r="J122" s="179"/>
      <c r="K122" s="179"/>
      <c r="L122" s="179"/>
      <c r="M122" s="179"/>
    </row>
    <row r="123" spans="8:13" x14ac:dyDescent="0.25">
      <c r="H123" s="179"/>
      <c r="I123" s="179"/>
      <c r="J123" s="179"/>
      <c r="K123" s="179"/>
      <c r="L123" s="179"/>
      <c r="M123" s="179"/>
    </row>
    <row r="124" spans="8:13" x14ac:dyDescent="0.25">
      <c r="H124" s="179"/>
      <c r="I124" s="179"/>
      <c r="J124" s="179"/>
      <c r="K124" s="179"/>
      <c r="L124" s="179"/>
      <c r="M124" s="179"/>
    </row>
    <row r="125" spans="8:13" x14ac:dyDescent="0.25">
      <c r="H125" s="179"/>
      <c r="I125" s="179"/>
      <c r="J125" s="179"/>
      <c r="K125" s="179"/>
      <c r="L125" s="179"/>
      <c r="M125" s="179"/>
    </row>
    <row r="126" spans="8:13" x14ac:dyDescent="0.25">
      <c r="H126" s="179"/>
      <c r="I126" s="179"/>
      <c r="J126" s="179"/>
      <c r="K126" s="179"/>
      <c r="L126" s="179"/>
      <c r="M126" s="179"/>
    </row>
    <row r="127" spans="8:13" x14ac:dyDescent="0.25">
      <c r="H127" s="179"/>
      <c r="I127" s="179"/>
      <c r="J127" s="179"/>
      <c r="K127" s="179"/>
      <c r="L127" s="179"/>
      <c r="M127" s="179"/>
    </row>
    <row r="128" spans="8:13" x14ac:dyDescent="0.25">
      <c r="H128" s="179"/>
      <c r="I128" s="179"/>
      <c r="J128" s="179"/>
      <c r="K128" s="179"/>
      <c r="L128" s="179"/>
      <c r="M128" s="179"/>
    </row>
    <row r="129" spans="8:13" x14ac:dyDescent="0.25">
      <c r="H129" s="179"/>
      <c r="I129" s="179"/>
      <c r="J129" s="179"/>
      <c r="K129" s="179"/>
      <c r="L129" s="179"/>
      <c r="M129" s="179"/>
    </row>
    <row r="130" spans="8:13" x14ac:dyDescent="0.25">
      <c r="H130" s="179"/>
      <c r="I130" s="179"/>
      <c r="J130" s="179"/>
      <c r="K130" s="179"/>
      <c r="L130" s="179"/>
      <c r="M130" s="179"/>
    </row>
    <row r="131" spans="8:13" x14ac:dyDescent="0.25">
      <c r="H131" s="179"/>
      <c r="I131" s="179"/>
      <c r="J131" s="179"/>
      <c r="K131" s="179"/>
      <c r="L131" s="179"/>
      <c r="M131" s="179"/>
    </row>
    <row r="132" spans="8:13" x14ac:dyDescent="0.25">
      <c r="H132" s="179"/>
      <c r="I132" s="179"/>
      <c r="J132" s="179"/>
      <c r="K132" s="179"/>
      <c r="L132" s="179"/>
      <c r="M132" s="179"/>
    </row>
    <row r="133" spans="8:13" x14ac:dyDescent="0.25">
      <c r="H133" s="179"/>
      <c r="I133" s="179"/>
      <c r="J133" s="179"/>
      <c r="K133" s="179"/>
      <c r="L133" s="179"/>
      <c r="M133" s="179"/>
    </row>
    <row r="134" spans="8:13" x14ac:dyDescent="0.25">
      <c r="H134" s="179"/>
      <c r="I134" s="179"/>
      <c r="J134" s="179"/>
      <c r="K134" s="179"/>
      <c r="L134" s="179"/>
      <c r="M134" s="179"/>
    </row>
    <row r="135" spans="8:13" x14ac:dyDescent="0.25">
      <c r="H135" s="179"/>
      <c r="I135" s="179"/>
      <c r="J135" s="179"/>
      <c r="K135" s="179"/>
      <c r="L135" s="179"/>
      <c r="M135" s="179"/>
    </row>
    <row r="136" spans="8:13" x14ac:dyDescent="0.25">
      <c r="H136" s="179"/>
      <c r="I136" s="179"/>
      <c r="J136" s="179"/>
      <c r="K136" s="179"/>
      <c r="L136" s="179"/>
      <c r="M136" s="179"/>
    </row>
    <row r="137" spans="8:13" x14ac:dyDescent="0.25">
      <c r="H137" s="179"/>
      <c r="I137" s="179"/>
      <c r="J137" s="179"/>
      <c r="K137" s="179"/>
      <c r="L137" s="179"/>
      <c r="M137" s="179"/>
    </row>
    <row r="138" spans="8:13" x14ac:dyDescent="0.25">
      <c r="H138" s="179"/>
      <c r="I138" s="179"/>
      <c r="J138" s="179"/>
      <c r="K138" s="179"/>
      <c r="L138" s="179"/>
      <c r="M138" s="179"/>
    </row>
    <row r="139" spans="8:13" x14ac:dyDescent="0.25">
      <c r="H139" s="179"/>
      <c r="I139" s="179"/>
      <c r="J139" s="179"/>
      <c r="K139" s="179"/>
      <c r="L139" s="179"/>
      <c r="M139" s="179"/>
    </row>
    <row r="140" spans="8:13" x14ac:dyDescent="0.25">
      <c r="H140" s="179"/>
      <c r="I140" s="179"/>
      <c r="J140" s="179"/>
      <c r="K140" s="179"/>
      <c r="L140" s="179"/>
      <c r="M140" s="179"/>
    </row>
    <row r="141" spans="8:13" x14ac:dyDescent="0.25">
      <c r="H141" s="179"/>
      <c r="I141" s="179"/>
      <c r="J141" s="179"/>
      <c r="K141" s="179"/>
      <c r="L141" s="179"/>
      <c r="M141" s="179"/>
    </row>
    <row r="142" spans="8:13" x14ac:dyDescent="0.25">
      <c r="H142" s="179"/>
      <c r="I142" s="179"/>
      <c r="J142" s="179"/>
      <c r="K142" s="179"/>
      <c r="L142" s="179"/>
      <c r="M142" s="179"/>
    </row>
    <row r="143" spans="8:13" x14ac:dyDescent="0.25">
      <c r="H143" s="179"/>
      <c r="I143" s="179"/>
      <c r="J143" s="179"/>
      <c r="K143" s="179"/>
      <c r="L143" s="179"/>
      <c r="M143" s="179"/>
    </row>
    <row r="144" spans="8:13" x14ac:dyDescent="0.25">
      <c r="H144" s="179"/>
      <c r="I144" s="179"/>
      <c r="J144" s="179"/>
      <c r="K144" s="179"/>
      <c r="L144" s="179"/>
      <c r="M144" s="179"/>
    </row>
    <row r="145" spans="8:13" x14ac:dyDescent="0.25">
      <c r="H145" s="179"/>
      <c r="I145" s="179"/>
      <c r="J145" s="179"/>
      <c r="K145" s="179"/>
      <c r="L145" s="179"/>
      <c r="M145" s="179"/>
    </row>
    <row r="146" spans="8:13" x14ac:dyDescent="0.25">
      <c r="H146" s="179"/>
      <c r="I146" s="179"/>
      <c r="J146" s="179"/>
      <c r="K146" s="179"/>
      <c r="L146" s="179"/>
      <c r="M146" s="179"/>
    </row>
  </sheetData>
  <mergeCells count="33">
    <mergeCell ref="C90:C93"/>
    <mergeCell ref="C70:C73"/>
    <mergeCell ref="C75:D76"/>
    <mergeCell ref="F75:F76"/>
    <mergeCell ref="C77:D77"/>
    <mergeCell ref="C78:C79"/>
    <mergeCell ref="D78:D79"/>
    <mergeCell ref="C60:C61"/>
    <mergeCell ref="D60:D61"/>
    <mergeCell ref="C62:C65"/>
    <mergeCell ref="C80:C85"/>
    <mergeCell ref="F43:F44"/>
    <mergeCell ref="C36:C38"/>
    <mergeCell ref="C57:D58"/>
    <mergeCell ref="F57:F58"/>
    <mergeCell ref="C59:D59"/>
    <mergeCell ref="C47:C49"/>
    <mergeCell ref="C50:C52"/>
    <mergeCell ref="C54:C55"/>
    <mergeCell ref="D54:D55"/>
    <mergeCell ref="C43:D44"/>
    <mergeCell ref="C4:G4"/>
    <mergeCell ref="C30:C31"/>
    <mergeCell ref="C33:G33"/>
    <mergeCell ref="C34:D34"/>
    <mergeCell ref="C24:C25"/>
    <mergeCell ref="C27:C29"/>
    <mergeCell ref="C5:G5"/>
    <mergeCell ref="C6:G6"/>
    <mergeCell ref="C7:G7"/>
    <mergeCell ref="C8:G8"/>
    <mergeCell ref="C10:D11"/>
    <mergeCell ref="F10:F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5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C4:N103"/>
  <sheetViews>
    <sheetView workbookViewId="0">
      <selection activeCell="H93" sqref="H93"/>
    </sheetView>
  </sheetViews>
  <sheetFormatPr baseColWidth="10" defaultRowHeight="15" x14ac:dyDescent="0.25"/>
  <cols>
    <col min="2" max="2" width="0" hidden="1" customWidth="1"/>
    <col min="5" max="5" width="39.7109375" customWidth="1"/>
    <col min="6" max="6" width="13" customWidth="1"/>
    <col min="7" max="7" width="16" customWidth="1"/>
    <col min="8" max="8" width="13" customWidth="1"/>
    <col min="9" max="9" width="14" customWidth="1"/>
    <col min="10" max="10" width="13.42578125" customWidth="1"/>
    <col min="11" max="11" width="15.7109375" customWidth="1"/>
    <col min="12" max="12" width="13.7109375" bestFit="1" customWidth="1"/>
  </cols>
  <sheetData>
    <row r="4" spans="3:12" x14ac:dyDescent="0.25">
      <c r="C4" s="274" t="s">
        <v>645</v>
      </c>
      <c r="D4" s="253"/>
      <c r="E4" s="253"/>
      <c r="F4" s="253"/>
      <c r="G4" s="253"/>
      <c r="H4" s="253"/>
      <c r="I4" s="253"/>
      <c r="J4" s="253"/>
      <c r="K4" s="275"/>
    </row>
    <row r="5" spans="3:12" x14ac:dyDescent="0.25">
      <c r="C5" s="276" t="s">
        <v>264</v>
      </c>
      <c r="D5" s="240"/>
      <c r="E5" s="240"/>
      <c r="F5" s="240"/>
      <c r="G5" s="240"/>
      <c r="H5" s="240"/>
      <c r="I5" s="240"/>
      <c r="J5" s="240"/>
      <c r="K5" s="277"/>
    </row>
    <row r="6" spans="3:12" x14ac:dyDescent="0.25">
      <c r="C6" s="278" t="s">
        <v>718</v>
      </c>
      <c r="D6" s="240"/>
      <c r="E6" s="240"/>
      <c r="F6" s="240"/>
      <c r="G6" s="240"/>
      <c r="H6" s="240"/>
      <c r="I6" s="240"/>
      <c r="J6" s="240"/>
      <c r="K6" s="277"/>
    </row>
    <row r="7" spans="3:12" x14ac:dyDescent="0.25">
      <c r="C7" s="279" t="s">
        <v>1</v>
      </c>
      <c r="D7" s="252"/>
      <c r="E7" s="252"/>
      <c r="F7" s="252"/>
      <c r="G7" s="252"/>
      <c r="H7" s="252"/>
      <c r="I7" s="252"/>
      <c r="J7" s="252"/>
      <c r="K7" s="280"/>
    </row>
    <row r="8" spans="3:12" x14ac:dyDescent="0.25">
      <c r="C8" s="281"/>
      <c r="D8" s="281"/>
      <c r="E8" s="281"/>
      <c r="F8" s="240" t="s">
        <v>265</v>
      </c>
      <c r="G8" s="240"/>
      <c r="H8" s="240"/>
      <c r="I8" s="240"/>
      <c r="J8" s="240"/>
      <c r="K8" s="240" t="s">
        <v>266</v>
      </c>
    </row>
    <row r="9" spans="3:12" x14ac:dyDescent="0.25">
      <c r="C9" s="240" t="s">
        <v>239</v>
      </c>
      <c r="D9" s="240"/>
      <c r="E9" s="240"/>
      <c r="F9" s="240" t="s">
        <v>268</v>
      </c>
      <c r="G9" s="189" t="s">
        <v>269</v>
      </c>
      <c r="H9" s="240" t="s">
        <v>271</v>
      </c>
      <c r="I9" s="240" t="s">
        <v>222</v>
      </c>
      <c r="J9" s="240" t="s">
        <v>272</v>
      </c>
      <c r="K9" s="240"/>
    </row>
    <row r="10" spans="3:12" x14ac:dyDescent="0.25">
      <c r="C10" s="240" t="s">
        <v>267</v>
      </c>
      <c r="D10" s="240"/>
      <c r="E10" s="240"/>
      <c r="F10" s="240"/>
      <c r="G10" s="189" t="s">
        <v>270</v>
      </c>
      <c r="H10" s="240"/>
      <c r="I10" s="240"/>
      <c r="J10" s="240"/>
      <c r="K10" s="240"/>
    </row>
    <row r="11" spans="3:12" x14ac:dyDescent="0.25">
      <c r="C11" s="283"/>
      <c r="D11" s="284"/>
      <c r="E11" s="284"/>
      <c r="F11" s="177"/>
      <c r="G11" s="150"/>
      <c r="H11" s="177"/>
      <c r="I11" s="150"/>
      <c r="J11" s="177"/>
      <c r="K11" s="178"/>
    </row>
    <row r="12" spans="3:12" x14ac:dyDescent="0.25">
      <c r="C12" s="285" t="s">
        <v>273</v>
      </c>
      <c r="D12" s="286"/>
      <c r="E12" s="286"/>
      <c r="F12" s="116"/>
      <c r="G12" s="117"/>
      <c r="H12" s="116"/>
      <c r="I12" s="117"/>
      <c r="J12" s="116"/>
      <c r="K12" s="115"/>
    </row>
    <row r="13" spans="3:12" x14ac:dyDescent="0.25">
      <c r="C13" s="105"/>
      <c r="D13" s="282" t="s">
        <v>274</v>
      </c>
      <c r="E13" s="282"/>
      <c r="F13" s="229">
        <v>0</v>
      </c>
      <c r="G13" s="229">
        <v>0</v>
      </c>
      <c r="H13" s="229">
        <v>0</v>
      </c>
      <c r="I13" s="229">
        <v>0</v>
      </c>
      <c r="J13" s="229">
        <v>0</v>
      </c>
      <c r="K13" s="229">
        <v>0</v>
      </c>
    </row>
    <row r="14" spans="3:12" x14ac:dyDescent="0.25">
      <c r="C14" s="105"/>
      <c r="D14" s="282" t="s">
        <v>275</v>
      </c>
      <c r="E14" s="282"/>
      <c r="F14" s="229">
        <v>0</v>
      </c>
      <c r="G14" s="229">
        <v>0</v>
      </c>
      <c r="H14" s="229">
        <v>0</v>
      </c>
      <c r="I14" s="229">
        <v>0</v>
      </c>
      <c r="J14" s="229">
        <v>0</v>
      </c>
      <c r="K14" s="229">
        <v>0</v>
      </c>
    </row>
    <row r="15" spans="3:12" x14ac:dyDescent="0.25">
      <c r="C15" s="105"/>
      <c r="D15" s="282" t="s">
        <v>276</v>
      </c>
      <c r="E15" s="282"/>
      <c r="F15" s="229">
        <v>0</v>
      </c>
      <c r="G15" s="229">
        <v>0</v>
      </c>
      <c r="H15" s="229">
        <v>0</v>
      </c>
      <c r="I15" s="229">
        <v>0</v>
      </c>
      <c r="J15" s="229">
        <v>0</v>
      </c>
      <c r="K15" s="229">
        <v>0</v>
      </c>
    </row>
    <row r="16" spans="3:12" x14ac:dyDescent="0.25">
      <c r="C16" s="105"/>
      <c r="D16" s="282" t="s">
        <v>277</v>
      </c>
      <c r="E16" s="282"/>
      <c r="F16" s="229">
        <v>0</v>
      </c>
      <c r="G16" s="229">
        <v>0</v>
      </c>
      <c r="H16" s="229">
        <v>0</v>
      </c>
      <c r="I16" s="229">
        <v>0</v>
      </c>
      <c r="J16" s="229">
        <v>0</v>
      </c>
      <c r="K16" s="229">
        <f>+I16-F16</f>
        <v>0</v>
      </c>
      <c r="L16" s="120"/>
    </row>
    <row r="17" spans="3:14" x14ac:dyDescent="0.25">
      <c r="C17" s="105"/>
      <c r="D17" s="282" t="s">
        <v>278</v>
      </c>
      <c r="E17" s="282"/>
      <c r="F17" s="229">
        <v>6080851.7999999998</v>
      </c>
      <c r="G17" s="229">
        <v>-864552.78</v>
      </c>
      <c r="H17" s="229">
        <v>5216299.0199999996</v>
      </c>
      <c r="I17" s="229">
        <v>5216299.1399999997</v>
      </c>
      <c r="J17" s="229">
        <v>5216299.1399999997</v>
      </c>
      <c r="K17" s="229">
        <f>+I17-F17</f>
        <v>-864552.66000000015</v>
      </c>
    </row>
    <row r="18" spans="3:14" x14ac:dyDescent="0.25">
      <c r="C18" s="105"/>
      <c r="D18" s="282" t="s">
        <v>279</v>
      </c>
      <c r="E18" s="282"/>
      <c r="F18" s="229">
        <v>0</v>
      </c>
      <c r="G18" s="229">
        <v>0</v>
      </c>
      <c r="H18" s="229">
        <v>0</v>
      </c>
      <c r="I18" s="229">
        <v>0</v>
      </c>
      <c r="J18" s="229">
        <v>0</v>
      </c>
      <c r="K18" s="229">
        <f t="shared" ref="K18:K20" si="0">+I18-F18</f>
        <v>0</v>
      </c>
    </row>
    <row r="19" spans="3:14" x14ac:dyDescent="0.25">
      <c r="C19" s="105"/>
      <c r="D19" s="282" t="s">
        <v>280</v>
      </c>
      <c r="E19" s="282"/>
      <c r="F19" s="229">
        <v>18444802.699999999</v>
      </c>
      <c r="G19" s="229">
        <v>28945655.899999999</v>
      </c>
      <c r="H19" s="229">
        <f>F19+G19</f>
        <v>47390458.599999994</v>
      </c>
      <c r="I19" s="229">
        <v>47390458.600000001</v>
      </c>
      <c r="J19" s="229">
        <v>47390458.600000001</v>
      </c>
      <c r="K19" s="229">
        <f t="shared" si="0"/>
        <v>28945655.900000002</v>
      </c>
    </row>
    <row r="20" spans="3:14" x14ac:dyDescent="0.25">
      <c r="C20" s="287"/>
      <c r="D20" s="282" t="s">
        <v>281</v>
      </c>
      <c r="E20" s="282"/>
      <c r="F20" s="229">
        <v>0</v>
      </c>
      <c r="G20" s="229">
        <v>0</v>
      </c>
      <c r="H20" s="229">
        <f>+H22+H33</f>
        <v>0</v>
      </c>
      <c r="I20" s="229">
        <f>+I22</f>
        <v>0</v>
      </c>
      <c r="J20" s="229">
        <f>+J22</f>
        <v>0</v>
      </c>
      <c r="K20" s="229">
        <f t="shared" si="0"/>
        <v>0</v>
      </c>
      <c r="L20" s="120" t="s">
        <v>648</v>
      </c>
    </row>
    <row r="21" spans="3:14" x14ac:dyDescent="0.25">
      <c r="C21" s="287"/>
      <c r="D21" s="282" t="s">
        <v>282</v>
      </c>
      <c r="E21" s="282"/>
      <c r="F21" s="229"/>
      <c r="G21" s="229"/>
      <c r="H21" s="229"/>
      <c r="I21" s="229"/>
      <c r="J21" s="229"/>
      <c r="K21" s="229"/>
    </row>
    <row r="22" spans="3:14" x14ac:dyDescent="0.25">
      <c r="C22" s="105"/>
      <c r="D22" s="106"/>
      <c r="E22" s="106" t="s">
        <v>283</v>
      </c>
      <c r="F22" s="229">
        <v>0</v>
      </c>
      <c r="G22" s="229">
        <v>0</v>
      </c>
      <c r="H22" s="229">
        <v>0</v>
      </c>
      <c r="I22" s="229">
        <v>0</v>
      </c>
      <c r="J22" s="229">
        <v>0</v>
      </c>
      <c r="K22" s="229">
        <f>+I22-F22</f>
        <v>0</v>
      </c>
    </row>
    <row r="23" spans="3:14" x14ac:dyDescent="0.25">
      <c r="C23" s="105"/>
      <c r="D23" s="106"/>
      <c r="E23" s="106" t="s">
        <v>284</v>
      </c>
      <c r="F23" s="229">
        <v>0</v>
      </c>
      <c r="G23" s="229">
        <v>0</v>
      </c>
      <c r="H23" s="229">
        <v>0</v>
      </c>
      <c r="I23" s="229">
        <v>0</v>
      </c>
      <c r="J23" s="229">
        <v>0</v>
      </c>
      <c r="K23" s="229">
        <v>0</v>
      </c>
    </row>
    <row r="24" spans="3:14" x14ac:dyDescent="0.25">
      <c r="C24" s="105"/>
      <c r="D24" s="106"/>
      <c r="E24" s="106" t="s">
        <v>285</v>
      </c>
      <c r="F24" s="229">
        <v>0</v>
      </c>
      <c r="G24" s="229">
        <v>0</v>
      </c>
      <c r="H24" s="229">
        <v>0</v>
      </c>
      <c r="I24" s="229">
        <v>0</v>
      </c>
      <c r="J24" s="229">
        <v>0</v>
      </c>
      <c r="K24" s="229">
        <v>0</v>
      </c>
      <c r="M24" s="129" t="s">
        <v>648</v>
      </c>
      <c r="N24" s="120" t="s">
        <v>648</v>
      </c>
    </row>
    <row r="25" spans="3:14" x14ac:dyDescent="0.25">
      <c r="C25" s="105"/>
      <c r="D25" s="106"/>
      <c r="E25" s="106" t="s">
        <v>286</v>
      </c>
      <c r="F25" s="229">
        <v>0</v>
      </c>
      <c r="G25" s="229">
        <v>0</v>
      </c>
      <c r="H25" s="229">
        <v>0</v>
      </c>
      <c r="I25" s="229">
        <v>0</v>
      </c>
      <c r="J25" s="229">
        <v>0</v>
      </c>
      <c r="K25" s="229">
        <v>0</v>
      </c>
    </row>
    <row r="26" spans="3:14" x14ac:dyDescent="0.25">
      <c r="C26" s="105"/>
      <c r="D26" s="106"/>
      <c r="E26" s="106" t="s">
        <v>287</v>
      </c>
      <c r="F26" s="229">
        <v>0</v>
      </c>
      <c r="G26" s="229">
        <v>0</v>
      </c>
      <c r="H26" s="229">
        <v>0</v>
      </c>
      <c r="I26" s="229">
        <v>0</v>
      </c>
      <c r="J26" s="229">
        <v>0</v>
      </c>
      <c r="K26" s="229">
        <v>0</v>
      </c>
    </row>
    <row r="27" spans="3:14" x14ac:dyDescent="0.25">
      <c r="C27" s="287"/>
      <c r="D27" s="282"/>
      <c r="E27" s="106" t="s">
        <v>288</v>
      </c>
      <c r="F27" s="229">
        <v>0</v>
      </c>
      <c r="G27" s="229">
        <v>0</v>
      </c>
      <c r="H27" s="229">
        <v>0</v>
      </c>
      <c r="I27" s="229">
        <v>0</v>
      </c>
      <c r="J27" s="229">
        <v>0</v>
      </c>
      <c r="K27" s="229">
        <v>0</v>
      </c>
    </row>
    <row r="28" spans="3:14" x14ac:dyDescent="0.25">
      <c r="C28" s="287"/>
      <c r="D28" s="282"/>
      <c r="E28" s="106" t="s">
        <v>289</v>
      </c>
      <c r="F28" s="229"/>
      <c r="G28" s="229"/>
      <c r="H28" s="229"/>
      <c r="I28" s="229"/>
      <c r="J28" s="229"/>
      <c r="K28" s="229"/>
    </row>
    <row r="29" spans="3:14" x14ac:dyDescent="0.25">
      <c r="C29" s="287"/>
      <c r="D29" s="282"/>
      <c r="E29" s="106" t="s">
        <v>290</v>
      </c>
      <c r="F29" s="229">
        <v>0</v>
      </c>
      <c r="G29" s="229">
        <v>0</v>
      </c>
      <c r="H29" s="229">
        <v>0</v>
      </c>
      <c r="I29" s="229">
        <v>0</v>
      </c>
      <c r="J29" s="229">
        <v>0</v>
      </c>
      <c r="K29" s="229">
        <v>0</v>
      </c>
    </row>
    <row r="30" spans="3:14" x14ac:dyDescent="0.25">
      <c r="C30" s="287"/>
      <c r="D30" s="282"/>
      <c r="E30" s="106" t="s">
        <v>291</v>
      </c>
      <c r="F30" s="229"/>
      <c r="G30" s="229"/>
      <c r="H30" s="229"/>
      <c r="I30" s="229"/>
      <c r="J30" s="229"/>
      <c r="K30" s="229"/>
    </row>
    <row r="31" spans="3:14" x14ac:dyDescent="0.25">
      <c r="C31" s="105"/>
      <c r="D31" s="106"/>
      <c r="E31" s="106" t="s">
        <v>292</v>
      </c>
      <c r="F31" s="229">
        <v>0</v>
      </c>
      <c r="G31" s="229">
        <v>0</v>
      </c>
      <c r="H31" s="229">
        <v>0</v>
      </c>
      <c r="I31" s="229">
        <v>0</v>
      </c>
      <c r="J31" s="229">
        <v>0</v>
      </c>
      <c r="K31" s="229">
        <v>0</v>
      </c>
    </row>
    <row r="32" spans="3:14" x14ac:dyDescent="0.25">
      <c r="C32" s="105"/>
      <c r="D32" s="106"/>
      <c r="E32" s="106" t="s">
        <v>293</v>
      </c>
      <c r="F32" s="229">
        <v>0</v>
      </c>
      <c r="G32" s="229">
        <v>0</v>
      </c>
      <c r="H32" s="229">
        <v>0</v>
      </c>
      <c r="I32" s="229">
        <v>0</v>
      </c>
      <c r="J32" s="229">
        <v>0</v>
      </c>
      <c r="K32" s="229">
        <v>0</v>
      </c>
    </row>
    <row r="33" spans="3:11" x14ac:dyDescent="0.25">
      <c r="C33" s="105"/>
      <c r="D33" s="106"/>
      <c r="E33" s="106" t="s">
        <v>294</v>
      </c>
      <c r="F33" s="229">
        <v>0</v>
      </c>
      <c r="G33" s="229">
        <v>0</v>
      </c>
      <c r="H33" s="229">
        <v>0</v>
      </c>
      <c r="I33" s="229">
        <v>0</v>
      </c>
      <c r="J33" s="229">
        <v>0</v>
      </c>
      <c r="K33" s="229">
        <f>+I33-F33</f>
        <v>0</v>
      </c>
    </row>
    <row r="34" spans="3:11" x14ac:dyDescent="0.25">
      <c r="C34" s="287"/>
      <c r="D34" s="282"/>
      <c r="E34" s="106" t="s">
        <v>295</v>
      </c>
      <c r="F34" s="229">
        <v>0</v>
      </c>
      <c r="G34" s="229">
        <v>0</v>
      </c>
      <c r="H34" s="229">
        <v>0</v>
      </c>
      <c r="I34" s="229">
        <v>0</v>
      </c>
      <c r="J34" s="229">
        <v>0</v>
      </c>
      <c r="K34" s="229">
        <v>0</v>
      </c>
    </row>
    <row r="35" spans="3:11" x14ac:dyDescent="0.25">
      <c r="C35" s="287"/>
      <c r="D35" s="282"/>
      <c r="E35" s="106" t="s">
        <v>296</v>
      </c>
      <c r="F35" s="229"/>
      <c r="G35" s="229"/>
      <c r="H35" s="229"/>
      <c r="I35" s="229"/>
      <c r="J35" s="229"/>
      <c r="K35" s="229"/>
    </row>
    <row r="36" spans="3:11" x14ac:dyDescent="0.25">
      <c r="C36" s="287"/>
      <c r="D36" s="282" t="s">
        <v>297</v>
      </c>
      <c r="E36" s="282"/>
      <c r="F36" s="229">
        <f>SUM(F39:F43)</f>
        <v>0</v>
      </c>
      <c r="G36" s="229">
        <f t="shared" ref="G36:K36" si="1">SUM(G39:G43)</f>
        <v>0</v>
      </c>
      <c r="H36" s="229">
        <f t="shared" si="1"/>
        <v>0</v>
      </c>
      <c r="I36" s="229">
        <f t="shared" si="1"/>
        <v>0</v>
      </c>
      <c r="J36" s="229">
        <f t="shared" si="1"/>
        <v>0</v>
      </c>
      <c r="K36" s="229">
        <f t="shared" si="1"/>
        <v>0</v>
      </c>
    </row>
    <row r="37" spans="3:11" x14ac:dyDescent="0.25">
      <c r="C37" s="287"/>
      <c r="D37" s="282" t="s">
        <v>298</v>
      </c>
      <c r="E37" s="282"/>
      <c r="F37" s="229"/>
      <c r="G37" s="229"/>
      <c r="H37" s="229"/>
      <c r="I37" s="229"/>
      <c r="J37" s="229"/>
      <c r="K37" s="229"/>
    </row>
    <row r="38" spans="3:11" x14ac:dyDescent="0.25">
      <c r="C38" s="105"/>
      <c r="D38" s="106"/>
      <c r="E38" s="106" t="s">
        <v>299</v>
      </c>
      <c r="F38" s="229">
        <v>0</v>
      </c>
      <c r="G38" s="229">
        <v>0</v>
      </c>
      <c r="H38" s="229">
        <v>0</v>
      </c>
      <c r="I38" s="229">
        <v>0</v>
      </c>
      <c r="J38" s="229">
        <v>0</v>
      </c>
      <c r="K38" s="229">
        <v>0</v>
      </c>
    </row>
    <row r="39" spans="3:11" x14ac:dyDescent="0.25">
      <c r="C39" s="105"/>
      <c r="D39" s="106"/>
      <c r="E39" s="106" t="s">
        <v>300</v>
      </c>
      <c r="F39" s="229">
        <v>0</v>
      </c>
      <c r="G39" s="229">
        <v>0</v>
      </c>
      <c r="H39" s="229">
        <v>0</v>
      </c>
      <c r="I39" s="229">
        <v>0</v>
      </c>
      <c r="J39" s="229">
        <v>0</v>
      </c>
      <c r="K39" s="229">
        <v>0</v>
      </c>
    </row>
    <row r="40" spans="3:11" x14ac:dyDescent="0.25">
      <c r="C40" s="105"/>
      <c r="D40" s="106"/>
      <c r="E40" s="106" t="s">
        <v>301</v>
      </c>
      <c r="F40" s="229">
        <v>0</v>
      </c>
      <c r="G40" s="229">
        <v>0</v>
      </c>
      <c r="H40" s="229">
        <v>0</v>
      </c>
      <c r="I40" s="229">
        <v>0</v>
      </c>
      <c r="J40" s="229">
        <v>0</v>
      </c>
      <c r="K40" s="229">
        <v>0</v>
      </c>
    </row>
    <row r="41" spans="3:11" x14ac:dyDescent="0.25">
      <c r="C41" s="287"/>
      <c r="D41" s="282"/>
      <c r="E41" s="106" t="s">
        <v>302</v>
      </c>
      <c r="F41" s="229">
        <v>0</v>
      </c>
      <c r="G41" s="229">
        <v>0</v>
      </c>
      <c r="H41" s="229">
        <v>0</v>
      </c>
      <c r="I41" s="229">
        <v>0</v>
      </c>
      <c r="J41" s="229">
        <v>0</v>
      </c>
      <c r="K41" s="229">
        <v>0</v>
      </c>
    </row>
    <row r="42" spans="3:11" x14ac:dyDescent="0.25">
      <c r="C42" s="287"/>
      <c r="D42" s="282"/>
      <c r="E42" s="106" t="s">
        <v>303</v>
      </c>
      <c r="F42" s="229"/>
      <c r="G42" s="229"/>
      <c r="H42" s="229"/>
      <c r="I42" s="229"/>
      <c r="J42" s="229"/>
      <c r="K42" s="229"/>
    </row>
    <row r="43" spans="3:11" x14ac:dyDescent="0.25">
      <c r="C43" s="105"/>
      <c r="D43" s="106"/>
      <c r="E43" s="106" t="s">
        <v>304</v>
      </c>
      <c r="F43" s="229">
        <v>0</v>
      </c>
      <c r="G43" s="229">
        <v>0</v>
      </c>
      <c r="H43" s="229">
        <v>0</v>
      </c>
      <c r="I43" s="229">
        <v>0</v>
      </c>
      <c r="J43" s="229">
        <v>0</v>
      </c>
      <c r="K43" s="229">
        <v>0</v>
      </c>
    </row>
    <row r="44" spans="3:11" x14ac:dyDescent="0.25">
      <c r="C44" s="105"/>
      <c r="D44" s="282" t="s">
        <v>305</v>
      </c>
      <c r="E44" s="282"/>
      <c r="F44" s="229">
        <v>325000000</v>
      </c>
      <c r="G44" s="229">
        <v>3531898.4</v>
      </c>
      <c r="H44" s="229">
        <f>F44+G44</f>
        <v>328531898.39999998</v>
      </c>
      <c r="I44" s="229">
        <v>328531898.39999998</v>
      </c>
      <c r="J44" s="229">
        <v>328531898.39999998</v>
      </c>
      <c r="K44" s="229">
        <f>I44-F44</f>
        <v>3531898.3999999762</v>
      </c>
    </row>
    <row r="45" spans="3:11" x14ac:dyDescent="0.25">
      <c r="C45" s="105"/>
      <c r="D45" s="282" t="s">
        <v>306</v>
      </c>
      <c r="E45" s="282"/>
      <c r="F45" s="229">
        <v>0</v>
      </c>
      <c r="G45" s="229">
        <v>0</v>
      </c>
      <c r="H45" s="229">
        <v>0</v>
      </c>
      <c r="I45" s="229">
        <v>0</v>
      </c>
      <c r="J45" s="229">
        <v>0</v>
      </c>
      <c r="K45" s="229">
        <v>0</v>
      </c>
    </row>
    <row r="46" spans="3:11" x14ac:dyDescent="0.25">
      <c r="C46" s="105"/>
      <c r="D46" s="106"/>
      <c r="E46" s="106" t="s">
        <v>307</v>
      </c>
      <c r="F46" s="229">
        <v>0</v>
      </c>
      <c r="G46" s="229">
        <v>0</v>
      </c>
      <c r="H46" s="229">
        <v>0</v>
      </c>
      <c r="I46" s="229">
        <v>0</v>
      </c>
      <c r="J46" s="229">
        <v>0</v>
      </c>
      <c r="K46" s="229">
        <v>0</v>
      </c>
    </row>
    <row r="47" spans="3:11" x14ac:dyDescent="0.25">
      <c r="C47" s="105"/>
      <c r="D47" s="282" t="s">
        <v>308</v>
      </c>
      <c r="E47" s="282"/>
      <c r="F47" s="229">
        <f>+F48+F49</f>
        <v>0</v>
      </c>
      <c r="G47" s="229">
        <v>0</v>
      </c>
      <c r="H47" s="229">
        <f t="shared" ref="H47:K47" si="2">+H48+H49</f>
        <v>0</v>
      </c>
      <c r="I47" s="229">
        <f t="shared" si="2"/>
        <v>0</v>
      </c>
      <c r="J47" s="229">
        <f t="shared" si="2"/>
        <v>0</v>
      </c>
      <c r="K47" s="229">
        <f t="shared" si="2"/>
        <v>0</v>
      </c>
    </row>
    <row r="48" spans="3:11" x14ac:dyDescent="0.25">
      <c r="C48" s="105"/>
      <c r="D48" s="106"/>
      <c r="E48" s="106" t="s">
        <v>309</v>
      </c>
      <c r="F48" s="229">
        <v>0</v>
      </c>
      <c r="G48" s="229">
        <v>0</v>
      </c>
      <c r="H48" s="229">
        <v>0</v>
      </c>
      <c r="I48" s="229">
        <v>0</v>
      </c>
      <c r="J48" s="229">
        <v>0</v>
      </c>
      <c r="K48" s="229">
        <v>0</v>
      </c>
    </row>
    <row r="49" spans="3:13" x14ac:dyDescent="0.25">
      <c r="C49" s="105"/>
      <c r="D49" s="106"/>
      <c r="E49" s="106" t="s">
        <v>310</v>
      </c>
      <c r="F49" s="229">
        <v>0</v>
      </c>
      <c r="G49" s="229">
        <v>0</v>
      </c>
      <c r="H49" s="229">
        <v>0</v>
      </c>
      <c r="I49" s="229">
        <v>0</v>
      </c>
      <c r="J49" s="229">
        <v>0</v>
      </c>
      <c r="K49" s="229">
        <v>0</v>
      </c>
    </row>
    <row r="50" spans="3:13" x14ac:dyDescent="0.25">
      <c r="C50" s="105"/>
      <c r="D50" s="106"/>
      <c r="E50" s="106"/>
      <c r="F50" s="229"/>
      <c r="G50" s="229"/>
      <c r="H50" s="229"/>
      <c r="I50" s="229"/>
      <c r="J50" s="229"/>
      <c r="K50" s="229"/>
    </row>
    <row r="51" spans="3:13" x14ac:dyDescent="0.25">
      <c r="C51" s="285" t="s">
        <v>311</v>
      </c>
      <c r="D51" s="286"/>
      <c r="E51" s="286"/>
      <c r="F51" s="229">
        <f>F13+F14+F15+F16+F17+F18+F19+F20+F36+F44+F45+F47</f>
        <v>349525654.5</v>
      </c>
      <c r="G51" s="229">
        <f t="shared" ref="G51:K51" si="3">G13+G14+G15+G16+G17+G18+G19+G20+G36+G44+G45+G47</f>
        <v>31613001.519999996</v>
      </c>
      <c r="H51" s="229">
        <f t="shared" si="3"/>
        <v>381138656.01999998</v>
      </c>
      <c r="I51" s="229">
        <f t="shared" si="3"/>
        <v>381138656.13999999</v>
      </c>
      <c r="J51" s="229">
        <f t="shared" si="3"/>
        <v>381138656.13999999</v>
      </c>
      <c r="K51" s="229">
        <f t="shared" si="3"/>
        <v>31613001.639999978</v>
      </c>
      <c r="L51" s="120"/>
      <c r="M51" s="120"/>
    </row>
    <row r="52" spans="3:13" x14ac:dyDescent="0.25">
      <c r="C52" s="285" t="s">
        <v>312</v>
      </c>
      <c r="D52" s="286"/>
      <c r="E52" s="286"/>
      <c r="F52" s="229"/>
      <c r="G52" s="229"/>
      <c r="H52" s="229"/>
      <c r="I52" s="229"/>
      <c r="J52" s="229"/>
      <c r="K52" s="229"/>
    </row>
    <row r="53" spans="3:13" x14ac:dyDescent="0.25">
      <c r="C53" s="288" t="s">
        <v>313</v>
      </c>
      <c r="D53" s="286"/>
      <c r="E53" s="286"/>
      <c r="F53" s="229">
        <v>0</v>
      </c>
      <c r="G53" s="229">
        <v>0</v>
      </c>
      <c r="H53" s="229">
        <v>0</v>
      </c>
      <c r="I53" s="229">
        <v>0</v>
      </c>
      <c r="J53" s="229">
        <v>0</v>
      </c>
      <c r="K53" s="229">
        <v>0</v>
      </c>
    </row>
    <row r="54" spans="3:13" x14ac:dyDescent="0.25">
      <c r="C54" s="288" t="s">
        <v>314</v>
      </c>
      <c r="D54" s="286"/>
      <c r="E54" s="286"/>
      <c r="F54" s="229"/>
      <c r="G54" s="229"/>
      <c r="H54" s="229"/>
      <c r="I54" s="229"/>
      <c r="J54" s="229"/>
      <c r="K54" s="229"/>
    </row>
    <row r="55" spans="3:13" x14ac:dyDescent="0.25">
      <c r="C55" s="146"/>
      <c r="D55" s="147"/>
      <c r="E55" s="143"/>
      <c r="F55" s="229"/>
      <c r="G55" s="229"/>
      <c r="H55" s="229"/>
      <c r="I55" s="229"/>
      <c r="J55" s="229"/>
      <c r="K55" s="229"/>
    </row>
    <row r="56" spans="3:13" x14ac:dyDescent="0.25">
      <c r="C56" s="288" t="s">
        <v>315</v>
      </c>
      <c r="D56" s="286"/>
      <c r="E56" s="286"/>
      <c r="F56" s="229"/>
      <c r="G56" s="229"/>
      <c r="H56" s="229"/>
      <c r="I56" s="229"/>
      <c r="J56" s="229"/>
      <c r="K56" s="229"/>
    </row>
    <row r="57" spans="3:13" x14ac:dyDescent="0.25">
      <c r="C57" s="146"/>
      <c r="D57" s="289" t="s">
        <v>316</v>
      </c>
      <c r="E57" s="282"/>
      <c r="F57" s="229">
        <f>SUM(F58:F72)</f>
        <v>0</v>
      </c>
      <c r="G57" s="229">
        <f t="shared" ref="G57:K57" si="4">SUM(G58:G72)</f>
        <v>0</v>
      </c>
      <c r="H57" s="229">
        <f t="shared" si="4"/>
        <v>0</v>
      </c>
      <c r="I57" s="229">
        <f t="shared" si="4"/>
        <v>0</v>
      </c>
      <c r="J57" s="229">
        <f t="shared" si="4"/>
        <v>0</v>
      </c>
      <c r="K57" s="229">
        <f t="shared" si="4"/>
        <v>0</v>
      </c>
    </row>
    <row r="58" spans="3:13" x14ac:dyDescent="0.25">
      <c r="C58" s="290"/>
      <c r="D58" s="289"/>
      <c r="E58" s="143" t="s">
        <v>317</v>
      </c>
      <c r="F58" s="229">
        <v>0</v>
      </c>
      <c r="G58" s="229">
        <v>0</v>
      </c>
      <c r="H58" s="229">
        <v>0</v>
      </c>
      <c r="I58" s="229">
        <v>0</v>
      </c>
      <c r="J58" s="229">
        <v>0</v>
      </c>
      <c r="K58" s="229">
        <v>0</v>
      </c>
    </row>
    <row r="59" spans="3:13" x14ac:dyDescent="0.25">
      <c r="C59" s="290"/>
      <c r="D59" s="289"/>
      <c r="E59" s="143" t="s">
        <v>318</v>
      </c>
      <c r="F59" s="229"/>
      <c r="G59" s="229"/>
      <c r="H59" s="229"/>
      <c r="I59" s="229"/>
      <c r="J59" s="229"/>
      <c r="K59" s="229"/>
    </row>
    <row r="60" spans="3:13" x14ac:dyDescent="0.25">
      <c r="C60" s="290"/>
      <c r="D60" s="289"/>
      <c r="E60" s="143" t="s">
        <v>319</v>
      </c>
      <c r="F60" s="229">
        <v>0</v>
      </c>
      <c r="G60" s="229">
        <v>0</v>
      </c>
      <c r="H60" s="229">
        <v>0</v>
      </c>
      <c r="I60" s="229">
        <v>0</v>
      </c>
      <c r="J60" s="229">
        <v>0</v>
      </c>
      <c r="K60" s="229">
        <v>0</v>
      </c>
    </row>
    <row r="61" spans="3:13" x14ac:dyDescent="0.25">
      <c r="C61" s="290"/>
      <c r="D61" s="289"/>
      <c r="E61" s="143" t="s">
        <v>320</v>
      </c>
      <c r="F61" s="229"/>
      <c r="G61" s="229"/>
      <c r="H61" s="229"/>
      <c r="I61" s="229"/>
      <c r="J61" s="229"/>
      <c r="K61" s="229"/>
    </row>
    <row r="62" spans="3:13" x14ac:dyDescent="0.25">
      <c r="C62" s="290"/>
      <c r="D62" s="289"/>
      <c r="E62" s="143" t="s">
        <v>321</v>
      </c>
      <c r="F62" s="229">
        <v>0</v>
      </c>
      <c r="G62" s="229">
        <v>0</v>
      </c>
      <c r="H62" s="229">
        <v>0</v>
      </c>
      <c r="I62" s="229">
        <v>0</v>
      </c>
      <c r="J62" s="229">
        <v>0</v>
      </c>
      <c r="K62" s="229">
        <v>0</v>
      </c>
    </row>
    <row r="63" spans="3:13" x14ac:dyDescent="0.25">
      <c r="C63" s="290"/>
      <c r="D63" s="289"/>
      <c r="E63" s="143" t="s">
        <v>322</v>
      </c>
      <c r="F63" s="229"/>
      <c r="G63" s="229"/>
      <c r="H63" s="229"/>
      <c r="I63" s="229"/>
      <c r="J63" s="229"/>
      <c r="K63" s="229"/>
    </row>
    <row r="64" spans="3:13" x14ac:dyDescent="0.25">
      <c r="C64" s="290"/>
      <c r="D64" s="289"/>
      <c r="E64" s="143" t="s">
        <v>323</v>
      </c>
      <c r="F64" s="229">
        <v>0</v>
      </c>
      <c r="G64" s="229">
        <v>0</v>
      </c>
      <c r="H64" s="229">
        <v>0</v>
      </c>
      <c r="I64" s="229">
        <v>0</v>
      </c>
      <c r="J64" s="229">
        <v>0</v>
      </c>
      <c r="K64" s="229">
        <v>0</v>
      </c>
    </row>
    <row r="65" spans="3:11" x14ac:dyDescent="0.25">
      <c r="C65" s="290"/>
      <c r="D65" s="289"/>
      <c r="E65" s="143" t="s">
        <v>324</v>
      </c>
      <c r="F65" s="229"/>
      <c r="G65" s="229"/>
      <c r="H65" s="229"/>
      <c r="I65" s="229"/>
      <c r="J65" s="229"/>
      <c r="K65" s="229"/>
    </row>
    <row r="66" spans="3:11" x14ac:dyDescent="0.25">
      <c r="C66" s="290"/>
      <c r="D66" s="289"/>
      <c r="E66" s="143" t="s">
        <v>325</v>
      </c>
      <c r="F66" s="229"/>
      <c r="G66" s="229"/>
      <c r="H66" s="229"/>
      <c r="I66" s="229"/>
      <c r="J66" s="229"/>
      <c r="K66" s="229"/>
    </row>
    <row r="67" spans="3:11" x14ac:dyDescent="0.25">
      <c r="C67" s="146"/>
      <c r="D67" s="147"/>
      <c r="E67" s="143" t="s">
        <v>326</v>
      </c>
      <c r="F67" s="229">
        <v>0</v>
      </c>
      <c r="G67" s="229">
        <v>0</v>
      </c>
      <c r="H67" s="229">
        <v>0</v>
      </c>
      <c r="I67" s="229">
        <v>0</v>
      </c>
      <c r="J67" s="229">
        <v>0</v>
      </c>
      <c r="K67" s="229">
        <v>0</v>
      </c>
    </row>
    <row r="68" spans="3:11" x14ac:dyDescent="0.25">
      <c r="C68" s="290"/>
      <c r="D68" s="289"/>
      <c r="E68" s="143" t="s">
        <v>327</v>
      </c>
      <c r="F68" s="229">
        <v>0</v>
      </c>
      <c r="G68" s="229">
        <v>0</v>
      </c>
      <c r="H68" s="229">
        <v>0</v>
      </c>
      <c r="I68" s="229">
        <v>0</v>
      </c>
      <c r="J68" s="229">
        <v>0</v>
      </c>
      <c r="K68" s="229">
        <v>0</v>
      </c>
    </row>
    <row r="69" spans="3:11" x14ac:dyDescent="0.25">
      <c r="C69" s="290"/>
      <c r="D69" s="289"/>
      <c r="E69" s="143" t="s">
        <v>328</v>
      </c>
      <c r="F69" s="229"/>
      <c r="G69" s="229"/>
      <c r="H69" s="229"/>
      <c r="I69" s="229"/>
      <c r="J69" s="229"/>
      <c r="K69" s="229"/>
    </row>
    <row r="70" spans="3:11" x14ac:dyDescent="0.25">
      <c r="C70" s="290"/>
      <c r="D70" s="289"/>
      <c r="E70" s="143" t="s">
        <v>329</v>
      </c>
      <c r="F70" s="229">
        <v>0</v>
      </c>
      <c r="G70" s="229">
        <v>0</v>
      </c>
      <c r="H70" s="229">
        <v>0</v>
      </c>
      <c r="I70" s="229">
        <v>0</v>
      </c>
      <c r="J70" s="229">
        <v>0</v>
      </c>
      <c r="K70" s="229">
        <v>0</v>
      </c>
    </row>
    <row r="71" spans="3:11" x14ac:dyDescent="0.25">
      <c r="C71" s="290"/>
      <c r="D71" s="289"/>
      <c r="E71" s="143" t="s">
        <v>330</v>
      </c>
      <c r="F71" s="229"/>
      <c r="G71" s="229"/>
      <c r="H71" s="229"/>
      <c r="I71" s="229"/>
      <c r="J71" s="229"/>
      <c r="K71" s="229"/>
    </row>
    <row r="72" spans="3:11" x14ac:dyDescent="0.25">
      <c r="C72" s="290"/>
      <c r="D72" s="289"/>
      <c r="E72" s="143" t="s">
        <v>331</v>
      </c>
      <c r="F72" s="229">
        <v>0</v>
      </c>
      <c r="G72" s="229">
        <v>0</v>
      </c>
      <c r="H72" s="229">
        <v>0</v>
      </c>
      <c r="I72" s="229">
        <v>0</v>
      </c>
      <c r="J72" s="229">
        <v>0</v>
      </c>
      <c r="K72" s="229">
        <v>0</v>
      </c>
    </row>
    <row r="73" spans="3:11" x14ac:dyDescent="0.25">
      <c r="C73" s="290"/>
      <c r="D73" s="289"/>
      <c r="E73" s="143" t="s">
        <v>332</v>
      </c>
      <c r="F73" s="229"/>
      <c r="G73" s="229"/>
      <c r="H73" s="229"/>
      <c r="I73" s="229"/>
      <c r="J73" s="229"/>
      <c r="K73" s="229"/>
    </row>
    <row r="74" spans="3:11" x14ac:dyDescent="0.25">
      <c r="C74" s="146"/>
      <c r="D74" s="289" t="s">
        <v>333</v>
      </c>
      <c r="E74" s="282"/>
      <c r="F74" s="229">
        <f>SUM(F75:F78)</f>
        <v>0</v>
      </c>
      <c r="G74" s="229">
        <f t="shared" ref="G74:J74" si="5">SUM(G75:G78)</f>
        <v>0</v>
      </c>
      <c r="H74" s="229">
        <f t="shared" si="5"/>
        <v>0</v>
      </c>
      <c r="I74" s="229">
        <f t="shared" si="5"/>
        <v>0</v>
      </c>
      <c r="J74" s="229">
        <f t="shared" si="5"/>
        <v>0</v>
      </c>
      <c r="K74" s="229">
        <f>+G74</f>
        <v>0</v>
      </c>
    </row>
    <row r="75" spans="3:11" x14ac:dyDescent="0.25">
      <c r="C75" s="146"/>
      <c r="D75" s="147"/>
      <c r="E75" s="143" t="s">
        <v>334</v>
      </c>
      <c r="F75" s="229">
        <v>0</v>
      </c>
      <c r="G75" s="229">
        <v>0</v>
      </c>
      <c r="H75" s="229">
        <v>0</v>
      </c>
      <c r="I75" s="229">
        <v>0</v>
      </c>
      <c r="J75" s="229">
        <v>0</v>
      </c>
      <c r="K75" s="229">
        <v>0</v>
      </c>
    </row>
    <row r="76" spans="3:11" x14ac:dyDescent="0.25">
      <c r="C76" s="146"/>
      <c r="D76" s="147"/>
      <c r="E76" s="143" t="s">
        <v>335</v>
      </c>
      <c r="F76" s="229">
        <v>0</v>
      </c>
      <c r="G76" s="229">
        <v>0</v>
      </c>
      <c r="H76" s="229">
        <v>0</v>
      </c>
      <c r="I76" s="229">
        <v>0</v>
      </c>
      <c r="J76" s="229">
        <v>0</v>
      </c>
      <c r="K76" s="229">
        <v>0</v>
      </c>
    </row>
    <row r="77" spans="3:11" x14ac:dyDescent="0.25">
      <c r="C77" s="146"/>
      <c r="D77" s="147"/>
      <c r="E77" s="143" t="s">
        <v>336</v>
      </c>
      <c r="F77" s="229">
        <v>0</v>
      </c>
      <c r="G77" s="229">
        <v>0</v>
      </c>
      <c r="H77" s="229">
        <v>0</v>
      </c>
      <c r="I77" s="229">
        <v>0</v>
      </c>
      <c r="J77" s="229">
        <v>0</v>
      </c>
      <c r="K77" s="229">
        <v>0</v>
      </c>
    </row>
    <row r="78" spans="3:11" x14ac:dyDescent="0.25">
      <c r="C78" s="146"/>
      <c r="D78" s="147"/>
      <c r="E78" s="143" t="s">
        <v>337</v>
      </c>
      <c r="F78" s="229">
        <v>0</v>
      </c>
      <c r="G78" s="229">
        <v>0</v>
      </c>
      <c r="H78" s="229">
        <v>0</v>
      </c>
      <c r="I78" s="229">
        <v>0</v>
      </c>
      <c r="J78" s="229">
        <v>0</v>
      </c>
      <c r="K78" s="229">
        <f>+G78</f>
        <v>0</v>
      </c>
    </row>
    <row r="79" spans="3:11" x14ac:dyDescent="0.25">
      <c r="C79" s="146"/>
      <c r="D79" s="289" t="s">
        <v>338</v>
      </c>
      <c r="E79" s="282"/>
      <c r="F79" s="229">
        <f>SUM(F80:F82)</f>
        <v>0</v>
      </c>
      <c r="G79" s="229">
        <f t="shared" ref="G79:K79" si="6">SUM(G80:G82)</f>
        <v>0</v>
      </c>
      <c r="H79" s="229">
        <f t="shared" si="6"/>
        <v>0</v>
      </c>
      <c r="I79" s="229">
        <f t="shared" si="6"/>
        <v>0</v>
      </c>
      <c r="J79" s="229">
        <f t="shared" si="6"/>
        <v>0</v>
      </c>
      <c r="K79" s="229">
        <f t="shared" si="6"/>
        <v>0</v>
      </c>
    </row>
    <row r="80" spans="3:11" x14ac:dyDescent="0.25">
      <c r="C80" s="290"/>
      <c r="D80" s="289"/>
      <c r="E80" s="143" t="s">
        <v>339</v>
      </c>
      <c r="F80" s="229">
        <v>0</v>
      </c>
      <c r="G80" s="229">
        <v>0</v>
      </c>
      <c r="H80" s="229">
        <v>0</v>
      </c>
      <c r="I80" s="229">
        <v>0</v>
      </c>
      <c r="J80" s="229">
        <v>0</v>
      </c>
      <c r="K80" s="229">
        <v>0</v>
      </c>
    </row>
    <row r="81" spans="3:11" x14ac:dyDescent="0.25">
      <c r="C81" s="290"/>
      <c r="D81" s="289"/>
      <c r="E81" s="143" t="s">
        <v>340</v>
      </c>
      <c r="F81" s="229"/>
      <c r="G81" s="229"/>
      <c r="H81" s="229"/>
      <c r="I81" s="229"/>
      <c r="J81" s="229"/>
      <c r="K81" s="229"/>
    </row>
    <row r="82" spans="3:11" x14ac:dyDescent="0.25">
      <c r="C82" s="146"/>
      <c r="D82" s="147"/>
      <c r="E82" s="143" t="s">
        <v>341</v>
      </c>
      <c r="F82" s="229">
        <v>0</v>
      </c>
      <c r="G82" s="229">
        <v>0</v>
      </c>
      <c r="H82" s="229">
        <v>0</v>
      </c>
      <c r="I82" s="229">
        <v>0</v>
      </c>
      <c r="J82" s="229">
        <v>0</v>
      </c>
      <c r="K82" s="229">
        <v>0</v>
      </c>
    </row>
    <row r="83" spans="3:11" x14ac:dyDescent="0.25">
      <c r="C83" s="290"/>
      <c r="D83" s="289" t="s">
        <v>342</v>
      </c>
      <c r="E83" s="282"/>
      <c r="F83" s="229">
        <v>0</v>
      </c>
      <c r="G83" s="229">
        <v>0</v>
      </c>
      <c r="H83" s="229">
        <v>0</v>
      </c>
      <c r="I83" s="229">
        <v>0</v>
      </c>
      <c r="J83" s="229">
        <v>0</v>
      </c>
      <c r="K83" s="229">
        <v>0</v>
      </c>
    </row>
    <row r="84" spans="3:11" x14ac:dyDescent="0.25">
      <c r="C84" s="290"/>
      <c r="D84" s="289" t="s">
        <v>343</v>
      </c>
      <c r="E84" s="282"/>
      <c r="F84" s="229"/>
      <c r="G84" s="229"/>
      <c r="H84" s="229"/>
      <c r="I84" s="229"/>
      <c r="J84" s="229"/>
      <c r="K84" s="229"/>
    </row>
    <row r="85" spans="3:11" x14ac:dyDescent="0.25">
      <c r="C85" s="146"/>
      <c r="D85" s="289" t="s">
        <v>344</v>
      </c>
      <c r="E85" s="282"/>
      <c r="F85" s="229">
        <v>0</v>
      </c>
      <c r="G85" s="229">
        <v>0</v>
      </c>
      <c r="H85" s="229">
        <v>0</v>
      </c>
      <c r="I85" s="229">
        <v>0</v>
      </c>
      <c r="J85" s="229">
        <v>0</v>
      </c>
      <c r="K85" s="229">
        <v>0</v>
      </c>
    </row>
    <row r="86" spans="3:11" x14ac:dyDescent="0.25">
      <c r="C86" s="146"/>
      <c r="D86" s="289"/>
      <c r="E86" s="282"/>
      <c r="F86" s="229"/>
      <c r="G86" s="229"/>
      <c r="H86" s="229"/>
      <c r="I86" s="229"/>
      <c r="J86" s="229"/>
      <c r="K86" s="229"/>
    </row>
    <row r="87" spans="3:11" x14ac:dyDescent="0.25">
      <c r="C87" s="288" t="s">
        <v>345</v>
      </c>
      <c r="D87" s="286"/>
      <c r="E87" s="286"/>
      <c r="F87" s="229">
        <f>+F85+F83+F79+F74+F57</f>
        <v>0</v>
      </c>
      <c r="G87" s="229">
        <f t="shared" ref="G87:K87" si="7">+G85+G83+G79+G74+G57</f>
        <v>0</v>
      </c>
      <c r="H87" s="229">
        <f t="shared" si="7"/>
        <v>0</v>
      </c>
      <c r="I87" s="229">
        <f t="shared" si="7"/>
        <v>0</v>
      </c>
      <c r="J87" s="229">
        <f t="shared" si="7"/>
        <v>0</v>
      </c>
      <c r="K87" s="229">
        <f t="shared" si="7"/>
        <v>0</v>
      </c>
    </row>
    <row r="88" spans="3:11" x14ac:dyDescent="0.25">
      <c r="C88" s="288" t="s">
        <v>346</v>
      </c>
      <c r="D88" s="286"/>
      <c r="E88" s="286"/>
      <c r="F88" s="229"/>
      <c r="G88" s="229"/>
      <c r="H88" s="229"/>
      <c r="I88" s="229"/>
      <c r="J88" s="229"/>
      <c r="K88" s="229"/>
    </row>
    <row r="89" spans="3:11" x14ac:dyDescent="0.25">
      <c r="C89" s="146"/>
      <c r="D89" s="289"/>
      <c r="E89" s="282"/>
      <c r="F89" s="229"/>
      <c r="G89" s="229"/>
      <c r="H89" s="229"/>
      <c r="I89" s="229"/>
      <c r="J89" s="229"/>
      <c r="K89" s="229"/>
    </row>
    <row r="90" spans="3:11" x14ac:dyDescent="0.25">
      <c r="C90" s="288" t="s">
        <v>347</v>
      </c>
      <c r="D90" s="286"/>
      <c r="E90" s="286"/>
      <c r="F90" s="229">
        <f>+F91</f>
        <v>0</v>
      </c>
      <c r="G90" s="229">
        <f t="shared" ref="G90:K90" si="8">+G91</f>
        <v>0</v>
      </c>
      <c r="H90" s="229">
        <f t="shared" si="8"/>
        <v>0</v>
      </c>
      <c r="I90" s="229">
        <f t="shared" si="8"/>
        <v>0</v>
      </c>
      <c r="J90" s="229">
        <f t="shared" si="8"/>
        <v>0</v>
      </c>
      <c r="K90" s="229">
        <f t="shared" si="8"/>
        <v>0</v>
      </c>
    </row>
    <row r="91" spans="3:11" x14ac:dyDescent="0.25">
      <c r="C91" s="146"/>
      <c r="D91" s="289" t="s">
        <v>348</v>
      </c>
      <c r="E91" s="282"/>
      <c r="F91" s="229">
        <v>0</v>
      </c>
      <c r="G91" s="229">
        <v>0</v>
      </c>
      <c r="H91" s="229">
        <v>0</v>
      </c>
      <c r="I91" s="229">
        <v>0</v>
      </c>
      <c r="J91" s="229">
        <v>0</v>
      </c>
      <c r="K91" s="229">
        <v>0</v>
      </c>
    </row>
    <row r="92" spans="3:11" x14ac:dyDescent="0.25">
      <c r="C92" s="146"/>
      <c r="D92" s="289"/>
      <c r="E92" s="282"/>
      <c r="F92" s="229"/>
      <c r="G92" s="229"/>
      <c r="H92" s="229"/>
      <c r="I92" s="229"/>
      <c r="J92" s="229"/>
      <c r="K92" s="229"/>
    </row>
    <row r="93" spans="3:11" x14ac:dyDescent="0.25">
      <c r="C93" s="288" t="s">
        <v>349</v>
      </c>
      <c r="D93" s="286"/>
      <c r="E93" s="286"/>
      <c r="F93" s="229">
        <f>+F51</f>
        <v>349525654.5</v>
      </c>
      <c r="G93" s="229">
        <f>+G51+G87</f>
        <v>31613001.519999996</v>
      </c>
      <c r="H93" s="229">
        <f t="shared" ref="H93:K93" si="9">+H51+H87</f>
        <v>381138656.01999998</v>
      </c>
      <c r="I93" s="229">
        <f t="shared" si="9"/>
        <v>381138656.13999999</v>
      </c>
      <c r="J93" s="229">
        <f t="shared" si="9"/>
        <v>381138656.13999999</v>
      </c>
      <c r="K93" s="229">
        <f t="shared" si="9"/>
        <v>31613001.639999978</v>
      </c>
    </row>
    <row r="94" spans="3:11" x14ac:dyDescent="0.25">
      <c r="C94" s="146"/>
      <c r="D94" s="289"/>
      <c r="E94" s="282"/>
      <c r="F94" s="229"/>
      <c r="G94" s="229"/>
      <c r="H94" s="229"/>
      <c r="I94" s="229"/>
      <c r="J94" s="229"/>
      <c r="K94" s="229"/>
    </row>
    <row r="95" spans="3:11" x14ac:dyDescent="0.25">
      <c r="C95" s="146"/>
      <c r="D95" s="291" t="s">
        <v>350</v>
      </c>
      <c r="E95" s="286"/>
      <c r="F95" s="229"/>
      <c r="G95" s="229"/>
      <c r="H95" s="229"/>
      <c r="I95" s="229"/>
      <c r="J95" s="229"/>
      <c r="K95" s="229"/>
    </row>
    <row r="96" spans="3:11" x14ac:dyDescent="0.25">
      <c r="C96" s="290"/>
      <c r="D96" s="289" t="s">
        <v>351</v>
      </c>
      <c r="E96" s="282"/>
      <c r="F96" s="229">
        <v>0</v>
      </c>
      <c r="G96" s="229">
        <v>0</v>
      </c>
      <c r="H96" s="229">
        <v>0</v>
      </c>
      <c r="I96" s="229">
        <v>0</v>
      </c>
      <c r="J96" s="229">
        <v>0</v>
      </c>
      <c r="K96" s="229">
        <v>0</v>
      </c>
    </row>
    <row r="97" spans="3:11" x14ac:dyDescent="0.25">
      <c r="C97" s="290"/>
      <c r="D97" s="289" t="s">
        <v>352</v>
      </c>
      <c r="E97" s="282"/>
      <c r="F97" s="229"/>
      <c r="G97" s="229"/>
      <c r="H97" s="229"/>
      <c r="I97" s="229"/>
      <c r="J97" s="229"/>
      <c r="K97" s="229"/>
    </row>
    <row r="98" spans="3:11" x14ac:dyDescent="0.25">
      <c r="C98" s="290"/>
      <c r="D98" s="289" t="s">
        <v>353</v>
      </c>
      <c r="E98" s="282"/>
      <c r="F98" s="229">
        <v>0</v>
      </c>
      <c r="G98" s="229">
        <v>0</v>
      </c>
      <c r="H98" s="229">
        <v>0</v>
      </c>
      <c r="I98" s="229">
        <v>0</v>
      </c>
      <c r="J98" s="229">
        <v>0</v>
      </c>
      <c r="K98" s="229">
        <v>0</v>
      </c>
    </row>
    <row r="99" spans="3:11" x14ac:dyDescent="0.25">
      <c r="C99" s="290"/>
      <c r="D99" s="289" t="s">
        <v>354</v>
      </c>
      <c r="E99" s="282"/>
      <c r="F99" s="229"/>
      <c r="G99" s="229"/>
      <c r="H99" s="229"/>
      <c r="I99" s="229"/>
      <c r="J99" s="229"/>
      <c r="K99" s="229"/>
    </row>
    <row r="100" spans="3:11" x14ac:dyDescent="0.25">
      <c r="C100" s="290"/>
      <c r="D100" s="289" t="s">
        <v>248</v>
      </c>
      <c r="E100" s="282"/>
      <c r="F100" s="229"/>
      <c r="G100" s="229"/>
      <c r="H100" s="229"/>
      <c r="I100" s="229"/>
      <c r="J100" s="229"/>
      <c r="K100" s="229"/>
    </row>
    <row r="101" spans="3:11" x14ac:dyDescent="0.25">
      <c r="C101" s="290"/>
      <c r="D101" s="291" t="s">
        <v>355</v>
      </c>
      <c r="E101" s="286"/>
      <c r="F101" s="229">
        <f>+F96+F98</f>
        <v>0</v>
      </c>
      <c r="G101" s="229">
        <f t="shared" ref="G101:K101" si="10">+G96+G98</f>
        <v>0</v>
      </c>
      <c r="H101" s="229">
        <f t="shared" si="10"/>
        <v>0</v>
      </c>
      <c r="I101" s="229">
        <f t="shared" si="10"/>
        <v>0</v>
      </c>
      <c r="J101" s="229">
        <f t="shared" si="10"/>
        <v>0</v>
      </c>
      <c r="K101" s="229">
        <f t="shared" si="10"/>
        <v>0</v>
      </c>
    </row>
    <row r="102" spans="3:11" x14ac:dyDescent="0.25">
      <c r="C102" s="290"/>
      <c r="D102" s="291" t="s">
        <v>356</v>
      </c>
      <c r="E102" s="286"/>
      <c r="F102" s="40"/>
      <c r="G102" s="40"/>
      <c r="H102" s="40"/>
      <c r="I102" s="40"/>
      <c r="J102" s="40"/>
      <c r="K102" s="149"/>
    </row>
    <row r="103" spans="3:11" ht="5.25" customHeight="1" x14ac:dyDescent="0.25">
      <c r="C103" s="11"/>
      <c r="D103" s="292"/>
      <c r="E103" s="292"/>
      <c r="F103" s="39"/>
      <c r="G103" s="34"/>
      <c r="H103" s="33"/>
      <c r="I103" s="34"/>
      <c r="J103" s="33"/>
      <c r="K103" s="34"/>
    </row>
  </sheetData>
  <mergeCells count="88">
    <mergeCell ref="C101:C102"/>
    <mergeCell ref="D101:E101"/>
    <mergeCell ref="D102:E102"/>
    <mergeCell ref="D103:E103"/>
    <mergeCell ref="C96:C97"/>
    <mergeCell ref="D96:E96"/>
    <mergeCell ref="D97:E97"/>
    <mergeCell ref="C98:C100"/>
    <mergeCell ref="D98:E98"/>
    <mergeCell ref="D99:E99"/>
    <mergeCell ref="D100:E100"/>
    <mergeCell ref="D91:E91"/>
    <mergeCell ref="D92:E92"/>
    <mergeCell ref="C93:E93"/>
    <mergeCell ref="D94:E94"/>
    <mergeCell ref="D95:E95"/>
    <mergeCell ref="D86:E86"/>
    <mergeCell ref="C87:E87"/>
    <mergeCell ref="C88:E88"/>
    <mergeCell ref="D89:E89"/>
    <mergeCell ref="C90:E90"/>
    <mergeCell ref="C83:C84"/>
    <mergeCell ref="D83:E83"/>
    <mergeCell ref="D84:E84"/>
    <mergeCell ref="D85:E85"/>
    <mergeCell ref="C72:C73"/>
    <mergeCell ref="D72:D73"/>
    <mergeCell ref="D74:E74"/>
    <mergeCell ref="D79:E79"/>
    <mergeCell ref="C80:C81"/>
    <mergeCell ref="D80:D81"/>
    <mergeCell ref="C64:C66"/>
    <mergeCell ref="D64:D66"/>
    <mergeCell ref="C68:C69"/>
    <mergeCell ref="D68:D69"/>
    <mergeCell ref="C70:C71"/>
    <mergeCell ref="D70:D71"/>
    <mergeCell ref="C58:C59"/>
    <mergeCell ref="D58:D59"/>
    <mergeCell ref="C60:C61"/>
    <mergeCell ref="D60:D61"/>
    <mergeCell ref="C62:C63"/>
    <mergeCell ref="D62:D63"/>
    <mergeCell ref="C54:E54"/>
    <mergeCell ref="C56:E56"/>
    <mergeCell ref="D57:E57"/>
    <mergeCell ref="C53:E53"/>
    <mergeCell ref="C51:E51"/>
    <mergeCell ref="C52:E52"/>
    <mergeCell ref="C36:C37"/>
    <mergeCell ref="D36:E36"/>
    <mergeCell ref="D37:E37"/>
    <mergeCell ref="D45:E45"/>
    <mergeCell ref="D47:E47"/>
    <mergeCell ref="D44:E44"/>
    <mergeCell ref="C41:C42"/>
    <mergeCell ref="D41:D42"/>
    <mergeCell ref="C29:C30"/>
    <mergeCell ref="D29:D30"/>
    <mergeCell ref="C34:C35"/>
    <mergeCell ref="D34:D35"/>
    <mergeCell ref="C20:C21"/>
    <mergeCell ref="D20:E20"/>
    <mergeCell ref="D21:E21"/>
    <mergeCell ref="C27:C28"/>
    <mergeCell ref="D27:D28"/>
    <mergeCell ref="D19:E19"/>
    <mergeCell ref="H9:H10"/>
    <mergeCell ref="I9:I10"/>
    <mergeCell ref="J9:J10"/>
    <mergeCell ref="C11:E11"/>
    <mergeCell ref="C12:E12"/>
    <mergeCell ref="D13:E13"/>
    <mergeCell ref="D14:E14"/>
    <mergeCell ref="D15:E15"/>
    <mergeCell ref="D16:E16"/>
    <mergeCell ref="D17:E17"/>
    <mergeCell ref="D18:E18"/>
    <mergeCell ref="C4:K4"/>
    <mergeCell ref="C5:K5"/>
    <mergeCell ref="C6:K6"/>
    <mergeCell ref="C7:K7"/>
    <mergeCell ref="C8:E8"/>
    <mergeCell ref="F8:J8"/>
    <mergeCell ref="K8:K10"/>
    <mergeCell ref="C9:E9"/>
    <mergeCell ref="C10:E10"/>
    <mergeCell ref="F9:F10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4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C1:R90"/>
  <sheetViews>
    <sheetView topLeftCell="A10" workbookViewId="0">
      <selection activeCell="J11" sqref="J11"/>
    </sheetView>
  </sheetViews>
  <sheetFormatPr baseColWidth="10" defaultRowHeight="15" x14ac:dyDescent="0.25"/>
  <cols>
    <col min="2" max="2" width="0" hidden="1" customWidth="1"/>
    <col min="4" max="4" width="57.140625" customWidth="1"/>
    <col min="5" max="5" width="15.28515625" customWidth="1"/>
    <col min="6" max="6" width="13.7109375" customWidth="1"/>
    <col min="7" max="7" width="14.140625" customWidth="1"/>
    <col min="8" max="8" width="14" customWidth="1"/>
    <col min="9" max="9" width="13.28515625" customWidth="1"/>
    <col min="10" max="10" width="15.28515625" customWidth="1"/>
    <col min="12" max="12" width="14.42578125" customWidth="1"/>
    <col min="13" max="13" width="13" customWidth="1"/>
    <col min="15" max="15" width="12.42578125" bestFit="1" customWidth="1"/>
  </cols>
  <sheetData>
    <row r="1" spans="3:18" x14ac:dyDescent="0.25">
      <c r="E1" t="s">
        <v>648</v>
      </c>
      <c r="F1" s="120" t="s">
        <v>648</v>
      </c>
    </row>
    <row r="3" spans="3:18" x14ac:dyDescent="0.25">
      <c r="C3" s="240" t="s">
        <v>645</v>
      </c>
      <c r="D3" s="240"/>
      <c r="E3" s="240"/>
      <c r="F3" s="240"/>
      <c r="G3" s="240"/>
      <c r="H3" s="240"/>
      <c r="I3" s="240"/>
      <c r="J3" s="240"/>
    </row>
    <row r="4" spans="3:18" x14ac:dyDescent="0.25">
      <c r="C4" s="240" t="s">
        <v>357</v>
      </c>
      <c r="D4" s="240"/>
      <c r="E4" s="240"/>
      <c r="F4" s="240"/>
      <c r="G4" s="240"/>
      <c r="H4" s="240"/>
      <c r="I4" s="240"/>
      <c r="J4" s="240"/>
    </row>
    <row r="5" spans="3:18" x14ac:dyDescent="0.25">
      <c r="C5" s="240" t="s">
        <v>358</v>
      </c>
      <c r="D5" s="240"/>
      <c r="E5" s="240"/>
      <c r="F5" s="240"/>
      <c r="G5" s="240"/>
      <c r="H5" s="240"/>
      <c r="I5" s="240"/>
      <c r="J5" s="240"/>
    </row>
    <row r="6" spans="3:18" x14ac:dyDescent="0.25">
      <c r="C6" s="241" t="s">
        <v>722</v>
      </c>
      <c r="D6" s="240"/>
      <c r="E6" s="240"/>
      <c r="F6" s="240"/>
      <c r="G6" s="240"/>
      <c r="H6" s="240"/>
      <c r="I6" s="240"/>
      <c r="J6" s="240"/>
    </row>
    <row r="7" spans="3:18" x14ac:dyDescent="0.25">
      <c r="C7" s="252" t="s">
        <v>1</v>
      </c>
      <c r="D7" s="252"/>
      <c r="E7" s="252"/>
      <c r="F7" s="252"/>
      <c r="G7" s="252"/>
      <c r="H7" s="252"/>
      <c r="I7" s="252"/>
      <c r="J7" s="252"/>
    </row>
    <row r="8" spans="3:18" x14ac:dyDescent="0.25">
      <c r="C8" s="240" t="s">
        <v>2</v>
      </c>
      <c r="D8" s="240"/>
      <c r="E8" s="240" t="s">
        <v>359</v>
      </c>
      <c r="F8" s="240"/>
      <c r="G8" s="240"/>
      <c r="H8" s="240"/>
      <c r="I8" s="240"/>
      <c r="J8" s="189" t="s">
        <v>360</v>
      </c>
    </row>
    <row r="9" spans="3:18" x14ac:dyDescent="0.25">
      <c r="C9" s="240"/>
      <c r="D9" s="240"/>
      <c r="E9" s="189" t="s">
        <v>240</v>
      </c>
      <c r="F9" s="189" t="s">
        <v>269</v>
      </c>
      <c r="G9" s="240" t="s">
        <v>271</v>
      </c>
      <c r="H9" s="240" t="s">
        <v>222</v>
      </c>
      <c r="I9" s="240" t="s">
        <v>224</v>
      </c>
      <c r="J9" s="189" t="s">
        <v>361</v>
      </c>
    </row>
    <row r="10" spans="3:18" ht="11.25" customHeight="1" x14ac:dyDescent="0.25">
      <c r="C10" s="252"/>
      <c r="D10" s="252"/>
      <c r="E10" s="193" t="s">
        <v>362</v>
      </c>
      <c r="F10" s="193" t="s">
        <v>270</v>
      </c>
      <c r="G10" s="252"/>
      <c r="H10" s="252"/>
      <c r="I10" s="252"/>
      <c r="J10" s="195"/>
    </row>
    <row r="11" spans="3:18" x14ac:dyDescent="0.25">
      <c r="C11" s="285" t="s">
        <v>363</v>
      </c>
      <c r="D11" s="286"/>
      <c r="E11" s="187">
        <f>+E12+E20+E31+E42+E53+E64+E68+E78+E82</f>
        <v>356453890.39000005</v>
      </c>
      <c r="F11" s="203">
        <f>+F12+F20+F31+F42+F53+F64+F68+F78+F82</f>
        <v>31613001.52</v>
      </c>
      <c r="G11" s="187">
        <f t="shared" ref="G11:J11" si="0">+G12+G20+G31+G42+G53+G64+G68+G78+G82</f>
        <v>388066891.90999997</v>
      </c>
      <c r="H11" s="187">
        <f>+H12+H20+H31+H42+H53+H64+H68+H78+H82</f>
        <v>382327547.94999993</v>
      </c>
      <c r="I11" s="205">
        <f>+I12+I20+I31+I42+I53+I64+I68+I78+I82</f>
        <v>354048927.04999995</v>
      </c>
      <c r="J11" s="187">
        <f t="shared" si="0"/>
        <v>5739343.9599999906</v>
      </c>
      <c r="M11" s="120"/>
      <c r="O11" s="120"/>
      <c r="R11" s="120"/>
    </row>
    <row r="12" spans="3:18" x14ac:dyDescent="0.25">
      <c r="C12" s="287" t="s">
        <v>364</v>
      </c>
      <c r="D12" s="282"/>
      <c r="E12" s="128">
        <f>SUM(E13:E19)</f>
        <v>299336097.98000002</v>
      </c>
      <c r="F12" s="128">
        <f>SUM(F13:F19)</f>
        <v>9370809.8300000001</v>
      </c>
      <c r="G12" s="171">
        <f t="shared" ref="G12:J12" si="1">SUM(G13:G19)</f>
        <v>308706907.81</v>
      </c>
      <c r="H12" s="226">
        <f t="shared" si="1"/>
        <v>304214310.91999996</v>
      </c>
      <c r="I12" s="197">
        <f t="shared" si="1"/>
        <v>304166925.67999995</v>
      </c>
      <c r="J12" s="197">
        <f t="shared" si="1"/>
        <v>4492596.8899999931</v>
      </c>
      <c r="L12" s="202"/>
    </row>
    <row r="13" spans="3:18" x14ac:dyDescent="0.25">
      <c r="C13" s="35"/>
      <c r="D13" s="37" t="s">
        <v>365</v>
      </c>
      <c r="E13" s="128">
        <v>90812804.549999997</v>
      </c>
      <c r="F13" s="128">
        <v>5750071.3200000003</v>
      </c>
      <c r="G13" s="210">
        <f t="shared" ref="G13:G41" si="2">+E13+F13</f>
        <v>96562875.870000005</v>
      </c>
      <c r="H13" s="128">
        <v>93260877.569999993</v>
      </c>
      <c r="I13" s="209">
        <f>H13</f>
        <v>93260877.569999993</v>
      </c>
      <c r="J13" s="216">
        <f t="shared" ref="J13:J16" si="3">G13-H13</f>
        <v>3301998.3000000119</v>
      </c>
    </row>
    <row r="14" spans="3:18" x14ac:dyDescent="0.25">
      <c r="C14" s="35"/>
      <c r="D14" s="37" t="s">
        <v>366</v>
      </c>
      <c r="E14" s="128">
        <v>0</v>
      </c>
      <c r="F14" s="128">
        <v>0</v>
      </c>
      <c r="G14" s="216">
        <f t="shared" si="2"/>
        <v>0</v>
      </c>
      <c r="H14" s="128">
        <v>0</v>
      </c>
      <c r="I14" s="128">
        <v>0</v>
      </c>
      <c r="J14" s="216">
        <f t="shared" si="3"/>
        <v>0</v>
      </c>
    </row>
    <row r="15" spans="3:18" x14ac:dyDescent="0.25">
      <c r="C15" s="35"/>
      <c r="D15" s="37" t="s">
        <v>367</v>
      </c>
      <c r="E15" s="128">
        <v>67240177.109999999</v>
      </c>
      <c r="F15" s="197">
        <v>572064.25</v>
      </c>
      <c r="G15" s="216">
        <f t="shared" si="2"/>
        <v>67812241.359999999</v>
      </c>
      <c r="H15" s="128">
        <v>66627580.850000001</v>
      </c>
      <c r="I15" s="209">
        <v>66627580.850000001</v>
      </c>
      <c r="J15" s="216">
        <f t="shared" si="3"/>
        <v>1184660.5099999979</v>
      </c>
    </row>
    <row r="16" spans="3:18" x14ac:dyDescent="0.25">
      <c r="C16" s="35"/>
      <c r="D16" s="37" t="s">
        <v>368</v>
      </c>
      <c r="E16" s="128">
        <v>1589224.06</v>
      </c>
      <c r="F16" s="203">
        <v>168018.94</v>
      </c>
      <c r="G16" s="216">
        <f t="shared" si="2"/>
        <v>1757243</v>
      </c>
      <c r="H16" s="128">
        <v>1757243</v>
      </c>
      <c r="I16" s="128">
        <v>1757243</v>
      </c>
      <c r="J16" s="216">
        <f t="shared" si="3"/>
        <v>0</v>
      </c>
    </row>
    <row r="17" spans="3:13" x14ac:dyDescent="0.25">
      <c r="C17" s="35"/>
      <c r="D17" s="37" t="s">
        <v>369</v>
      </c>
      <c r="E17" s="128">
        <v>139693892.25999999</v>
      </c>
      <c r="F17" s="128">
        <v>2880655.32</v>
      </c>
      <c r="G17" s="209">
        <f>+E17+F17</f>
        <v>142574547.57999998</v>
      </c>
      <c r="H17" s="128">
        <v>142568609.5</v>
      </c>
      <c r="I17" s="128">
        <v>142521224.25999999</v>
      </c>
      <c r="J17" s="210">
        <f>G17-H17</f>
        <v>5938.0799999833107</v>
      </c>
      <c r="M17" s="120"/>
    </row>
    <row r="18" spans="3:13" x14ac:dyDescent="0.25">
      <c r="C18" s="35"/>
      <c r="D18" s="37" t="s">
        <v>370</v>
      </c>
      <c r="E18" s="128">
        <v>0</v>
      </c>
      <c r="F18" s="128">
        <v>0</v>
      </c>
      <c r="G18" s="209">
        <f t="shared" si="2"/>
        <v>0</v>
      </c>
      <c r="H18" s="128">
        <v>0</v>
      </c>
      <c r="I18" s="128">
        <v>0</v>
      </c>
      <c r="J18" s="216">
        <f t="shared" ref="J18:J19" si="4">G18-H18</f>
        <v>0</v>
      </c>
    </row>
    <row r="19" spans="3:13" x14ac:dyDescent="0.25">
      <c r="C19" s="35"/>
      <c r="D19" s="37" t="s">
        <v>371</v>
      </c>
      <c r="E19" s="128">
        <v>0</v>
      </c>
      <c r="F19" s="128">
        <v>0</v>
      </c>
      <c r="G19" s="209">
        <f t="shared" si="2"/>
        <v>0</v>
      </c>
      <c r="H19" s="128">
        <v>0</v>
      </c>
      <c r="I19" s="128">
        <v>0</v>
      </c>
      <c r="J19" s="216">
        <f t="shared" si="4"/>
        <v>0</v>
      </c>
    </row>
    <row r="20" spans="3:13" x14ac:dyDescent="0.25">
      <c r="C20" s="287" t="s">
        <v>372</v>
      </c>
      <c r="D20" s="282"/>
      <c r="E20" s="128">
        <f>SUM(E21:E30)</f>
        <v>12639590.810000002</v>
      </c>
      <c r="F20" s="201">
        <f t="shared" ref="F20:I20" si="5">SUM(F21:F30)</f>
        <v>-1045690.2499999998</v>
      </c>
      <c r="G20" s="201">
        <f t="shared" si="5"/>
        <v>11593900.560000001</v>
      </c>
      <c r="H20" s="201">
        <f t="shared" si="5"/>
        <v>11593900.559999999</v>
      </c>
      <c r="I20" s="204">
        <f t="shared" si="5"/>
        <v>11593900.559999999</v>
      </c>
      <c r="J20" s="206">
        <f>SUM(J21:J30)</f>
        <v>0</v>
      </c>
    </row>
    <row r="21" spans="3:13" x14ac:dyDescent="0.25">
      <c r="C21" s="287"/>
      <c r="D21" s="37" t="s">
        <v>373</v>
      </c>
      <c r="E21" s="128">
        <v>8247136.6100000003</v>
      </c>
      <c r="F21" s="200">
        <v>-3432106.14</v>
      </c>
      <c r="G21" s="209">
        <f t="shared" si="2"/>
        <v>4815030.4700000007</v>
      </c>
      <c r="H21" s="128">
        <v>4815030.47</v>
      </c>
      <c r="I21" s="209">
        <v>4815030.47</v>
      </c>
      <c r="J21" s="216">
        <f t="shared" ref="J21:J41" si="6">G21-H21</f>
        <v>0</v>
      </c>
    </row>
    <row r="22" spans="3:13" x14ac:dyDescent="0.25">
      <c r="C22" s="287"/>
      <c r="D22" s="37" t="s">
        <v>374</v>
      </c>
      <c r="E22" s="128"/>
      <c r="F22" s="128"/>
      <c r="G22" s="210"/>
      <c r="H22" s="128"/>
      <c r="I22" s="128"/>
      <c r="J22" s="216"/>
    </row>
    <row r="23" spans="3:13" x14ac:dyDescent="0.25">
      <c r="C23" s="35"/>
      <c r="D23" s="37" t="s">
        <v>375</v>
      </c>
      <c r="E23" s="128">
        <v>662484.6</v>
      </c>
      <c r="F23" s="200">
        <v>150212.95000000001</v>
      </c>
      <c r="G23" s="210">
        <f t="shared" si="2"/>
        <v>812697.55</v>
      </c>
      <c r="H23" s="128">
        <v>812697.55</v>
      </c>
      <c r="I23" s="128">
        <v>812697.55</v>
      </c>
      <c r="J23" s="216">
        <f t="shared" si="6"/>
        <v>0</v>
      </c>
    </row>
    <row r="24" spans="3:13" x14ac:dyDescent="0.25">
      <c r="C24" s="35"/>
      <c r="D24" s="37" t="s">
        <v>376</v>
      </c>
      <c r="E24" s="128">
        <v>0</v>
      </c>
      <c r="F24" s="128">
        <v>0</v>
      </c>
      <c r="G24" s="210">
        <f t="shared" si="2"/>
        <v>0</v>
      </c>
      <c r="H24" s="128">
        <v>0</v>
      </c>
      <c r="I24" s="128">
        <v>0</v>
      </c>
      <c r="J24" s="216">
        <f t="shared" si="6"/>
        <v>0</v>
      </c>
    </row>
    <row r="25" spans="3:13" x14ac:dyDescent="0.25">
      <c r="C25" s="35"/>
      <c r="D25" s="37" t="s">
        <v>377</v>
      </c>
      <c r="E25" s="128">
        <v>384307.08</v>
      </c>
      <c r="F25" s="128">
        <v>377168.77</v>
      </c>
      <c r="G25" s="210">
        <f t="shared" si="2"/>
        <v>761475.85000000009</v>
      </c>
      <c r="H25" s="128">
        <v>761475.85</v>
      </c>
      <c r="I25" s="128">
        <v>761475.85</v>
      </c>
      <c r="J25" s="216">
        <f t="shared" si="6"/>
        <v>0</v>
      </c>
    </row>
    <row r="26" spans="3:13" x14ac:dyDescent="0.25">
      <c r="C26" s="35"/>
      <c r="D26" s="37" t="s">
        <v>378</v>
      </c>
      <c r="E26" s="128">
        <v>639016.80000000005</v>
      </c>
      <c r="F26" s="128">
        <v>-501373.5</v>
      </c>
      <c r="G26" s="210">
        <f t="shared" si="2"/>
        <v>137643.30000000005</v>
      </c>
      <c r="H26" s="128">
        <v>137643.29999999999</v>
      </c>
      <c r="I26" s="128">
        <v>137643.29999999999</v>
      </c>
      <c r="J26" s="216">
        <f t="shared" si="6"/>
        <v>0</v>
      </c>
    </row>
    <row r="27" spans="3:13" x14ac:dyDescent="0.25">
      <c r="C27" s="35"/>
      <c r="D27" s="37" t="s">
        <v>379</v>
      </c>
      <c r="E27" s="128">
        <v>2217284.79</v>
      </c>
      <c r="F27" s="128">
        <v>-44355.28</v>
      </c>
      <c r="G27" s="210">
        <f t="shared" si="2"/>
        <v>2172929.5100000002</v>
      </c>
      <c r="H27" s="128">
        <v>2172929.5099999998</v>
      </c>
      <c r="I27" s="128">
        <v>2172929.5099999998</v>
      </c>
      <c r="J27" s="216">
        <f t="shared" si="6"/>
        <v>0</v>
      </c>
    </row>
    <row r="28" spans="3:13" x14ac:dyDescent="0.25">
      <c r="C28" s="35"/>
      <c r="D28" s="37" t="s">
        <v>380</v>
      </c>
      <c r="E28" s="128">
        <v>303750</v>
      </c>
      <c r="F28" s="128">
        <v>1405717.45</v>
      </c>
      <c r="G28" s="210">
        <f t="shared" si="2"/>
        <v>1709467.45</v>
      </c>
      <c r="H28" s="128">
        <v>1709467.45</v>
      </c>
      <c r="I28" s="209">
        <v>1709467.45</v>
      </c>
      <c r="J28" s="216">
        <f t="shared" si="6"/>
        <v>0</v>
      </c>
    </row>
    <row r="29" spans="3:13" x14ac:dyDescent="0.25">
      <c r="C29" s="35"/>
      <c r="D29" s="37" t="s">
        <v>381</v>
      </c>
      <c r="E29" s="128">
        <v>0</v>
      </c>
      <c r="F29" s="128">
        <v>0</v>
      </c>
      <c r="G29" s="210">
        <f t="shared" si="2"/>
        <v>0</v>
      </c>
      <c r="H29" s="128">
        <v>0</v>
      </c>
      <c r="I29" s="128">
        <v>0</v>
      </c>
      <c r="J29" s="216">
        <f t="shared" si="6"/>
        <v>0</v>
      </c>
    </row>
    <row r="30" spans="3:13" x14ac:dyDescent="0.25">
      <c r="C30" s="35"/>
      <c r="D30" s="37" t="s">
        <v>382</v>
      </c>
      <c r="E30" s="128">
        <v>185610.93</v>
      </c>
      <c r="F30" s="128">
        <v>999045.5</v>
      </c>
      <c r="G30" s="210">
        <f t="shared" si="2"/>
        <v>1184656.43</v>
      </c>
      <c r="H30" s="128">
        <v>1184656.43</v>
      </c>
      <c r="I30" s="128">
        <v>1184656.43</v>
      </c>
      <c r="J30" s="216">
        <f t="shared" si="6"/>
        <v>0</v>
      </c>
    </row>
    <row r="31" spans="3:13" x14ac:dyDescent="0.25">
      <c r="C31" s="287" t="s">
        <v>383</v>
      </c>
      <c r="D31" s="282"/>
      <c r="E31" s="128">
        <f t="shared" ref="E31:J31" si="7">SUM(E32:E41)</f>
        <v>28314646.190000001</v>
      </c>
      <c r="F31" s="200">
        <f t="shared" si="7"/>
        <v>-2322429.92</v>
      </c>
      <c r="G31" s="203">
        <f t="shared" si="7"/>
        <v>25992216.270000003</v>
      </c>
      <c r="H31" s="200">
        <f t="shared" si="7"/>
        <v>25556641.140000001</v>
      </c>
      <c r="I31" s="200">
        <f t="shared" si="7"/>
        <v>25330441.140000001</v>
      </c>
      <c r="J31" s="200">
        <f t="shared" si="7"/>
        <v>435575.12999999989</v>
      </c>
    </row>
    <row r="32" spans="3:13" x14ac:dyDescent="0.25">
      <c r="C32" s="35"/>
      <c r="D32" s="37" t="s">
        <v>384</v>
      </c>
      <c r="E32" s="128">
        <v>5197297.74</v>
      </c>
      <c r="F32" s="128">
        <v>-145435.23000000001</v>
      </c>
      <c r="G32" s="209">
        <f t="shared" si="2"/>
        <v>5051862.51</v>
      </c>
      <c r="H32" s="128">
        <v>4616287.38</v>
      </c>
      <c r="I32" s="209">
        <v>4616287.38</v>
      </c>
      <c r="J32" s="216">
        <f t="shared" si="6"/>
        <v>435575.12999999989</v>
      </c>
    </row>
    <row r="33" spans="3:10" x14ac:dyDescent="0.25">
      <c r="C33" s="35"/>
      <c r="D33" s="37" t="s">
        <v>385</v>
      </c>
      <c r="E33" s="128">
        <v>3051279.98</v>
      </c>
      <c r="F33" s="128">
        <v>500571.38</v>
      </c>
      <c r="G33" s="209">
        <f t="shared" si="2"/>
        <v>3551851.36</v>
      </c>
      <c r="H33" s="128">
        <v>3551851.36</v>
      </c>
      <c r="I33" s="209">
        <v>3325651.36</v>
      </c>
      <c r="J33" s="216">
        <f t="shared" si="6"/>
        <v>0</v>
      </c>
    </row>
    <row r="34" spans="3:10" x14ac:dyDescent="0.25">
      <c r="C34" s="35"/>
      <c r="D34" s="37" t="s">
        <v>386</v>
      </c>
      <c r="E34" s="128">
        <v>7284613.3300000001</v>
      </c>
      <c r="F34" s="200">
        <v>-1247324.73</v>
      </c>
      <c r="G34" s="209">
        <f t="shared" si="2"/>
        <v>6037288.5999999996</v>
      </c>
      <c r="H34" s="128">
        <v>6037288.5999999996</v>
      </c>
      <c r="I34" s="209">
        <v>6037288.5999999996</v>
      </c>
      <c r="J34" s="216">
        <f t="shared" si="6"/>
        <v>0</v>
      </c>
    </row>
    <row r="35" spans="3:10" x14ac:dyDescent="0.25">
      <c r="C35" s="35"/>
      <c r="D35" s="37" t="s">
        <v>387</v>
      </c>
      <c r="E35" s="128">
        <v>367881.56</v>
      </c>
      <c r="F35" s="128">
        <v>2612.15</v>
      </c>
      <c r="G35" s="209">
        <f t="shared" si="2"/>
        <v>370493.71</v>
      </c>
      <c r="H35" s="128">
        <v>370493.71</v>
      </c>
      <c r="I35" s="128">
        <v>370493.71</v>
      </c>
      <c r="J35" s="216">
        <f t="shared" si="6"/>
        <v>0</v>
      </c>
    </row>
    <row r="36" spans="3:10" x14ac:dyDescent="0.25">
      <c r="C36" s="287"/>
      <c r="D36" s="37" t="s">
        <v>388</v>
      </c>
      <c r="E36" s="128">
        <v>5243173.3499999996</v>
      </c>
      <c r="F36" s="128">
        <v>870459.85</v>
      </c>
      <c r="G36" s="209">
        <f t="shared" si="2"/>
        <v>6113633.1999999993</v>
      </c>
      <c r="H36" s="128">
        <v>6113633.2000000002</v>
      </c>
      <c r="I36" s="128">
        <v>6113633.2000000002</v>
      </c>
      <c r="J36" s="216">
        <f t="shared" si="6"/>
        <v>0</v>
      </c>
    </row>
    <row r="37" spans="3:10" x14ac:dyDescent="0.25">
      <c r="C37" s="287"/>
      <c r="D37" s="37" t="s">
        <v>389</v>
      </c>
      <c r="E37" s="128"/>
      <c r="F37" s="128"/>
      <c r="G37" s="209"/>
      <c r="H37" s="128"/>
      <c r="I37" s="128"/>
      <c r="J37" s="216">
        <f t="shared" si="6"/>
        <v>0</v>
      </c>
    </row>
    <row r="38" spans="3:10" x14ac:dyDescent="0.25">
      <c r="C38" s="35"/>
      <c r="D38" s="37" t="s">
        <v>390</v>
      </c>
      <c r="E38" s="128">
        <v>252362</v>
      </c>
      <c r="F38" s="128">
        <v>439524.33</v>
      </c>
      <c r="G38" s="209">
        <f t="shared" si="2"/>
        <v>691886.33000000007</v>
      </c>
      <c r="H38" s="128">
        <v>691886.33</v>
      </c>
      <c r="I38" s="209">
        <v>691886.33</v>
      </c>
      <c r="J38" s="216">
        <f t="shared" si="6"/>
        <v>0</v>
      </c>
    </row>
    <row r="39" spans="3:10" x14ac:dyDescent="0.25">
      <c r="C39" s="35"/>
      <c r="D39" s="37" t="s">
        <v>391</v>
      </c>
      <c r="E39" s="128">
        <v>746468.09</v>
      </c>
      <c r="F39" s="128">
        <v>-404393.92</v>
      </c>
      <c r="G39" s="209">
        <f t="shared" si="2"/>
        <v>342074.17</v>
      </c>
      <c r="H39" s="128">
        <v>342074.17</v>
      </c>
      <c r="I39" s="128">
        <v>342074.17</v>
      </c>
      <c r="J39" s="216">
        <f t="shared" si="6"/>
        <v>0</v>
      </c>
    </row>
    <row r="40" spans="3:10" x14ac:dyDescent="0.25">
      <c r="C40" s="35"/>
      <c r="D40" s="37" t="s">
        <v>392</v>
      </c>
      <c r="E40" s="128">
        <v>350000</v>
      </c>
      <c r="F40" s="128">
        <v>-309338.09000000003</v>
      </c>
      <c r="G40" s="209">
        <f t="shared" si="2"/>
        <v>40661.909999999974</v>
      </c>
      <c r="H40" s="128">
        <v>40661.910000000003</v>
      </c>
      <c r="I40" s="209">
        <v>40661.910000000003</v>
      </c>
      <c r="J40" s="216">
        <f t="shared" si="6"/>
        <v>0</v>
      </c>
    </row>
    <row r="41" spans="3:10" x14ac:dyDescent="0.25">
      <c r="C41" s="35"/>
      <c r="D41" s="37" t="s">
        <v>393</v>
      </c>
      <c r="E41" s="128">
        <v>5821570.1399999997</v>
      </c>
      <c r="F41" s="128">
        <v>-2029105.66</v>
      </c>
      <c r="G41" s="209">
        <f t="shared" si="2"/>
        <v>3792464.4799999995</v>
      </c>
      <c r="H41" s="128">
        <v>3792464.48</v>
      </c>
      <c r="I41" s="209">
        <v>3792464.48</v>
      </c>
      <c r="J41" s="216">
        <f t="shared" si="6"/>
        <v>0</v>
      </c>
    </row>
    <row r="42" spans="3:10" x14ac:dyDescent="0.25">
      <c r="C42" s="287" t="s">
        <v>394</v>
      </c>
      <c r="D42" s="282"/>
      <c r="E42" s="128">
        <v>0</v>
      </c>
      <c r="F42" s="128">
        <f>SUM(F44:F52)</f>
        <v>0</v>
      </c>
      <c r="G42" s="128">
        <f t="shared" ref="G42:J42" si="8">SUM(G44:G52)</f>
        <v>0</v>
      </c>
      <c r="H42" s="128">
        <f t="shared" si="8"/>
        <v>0</v>
      </c>
      <c r="I42" s="128">
        <f t="shared" si="8"/>
        <v>0</v>
      </c>
      <c r="J42" s="128">
        <f t="shared" si="8"/>
        <v>0</v>
      </c>
    </row>
    <row r="43" spans="3:10" x14ac:dyDescent="0.25">
      <c r="C43" s="287" t="s">
        <v>395</v>
      </c>
      <c r="D43" s="282"/>
      <c r="E43" s="128"/>
      <c r="F43" s="128"/>
      <c r="G43" s="128"/>
      <c r="H43" s="128"/>
      <c r="I43" s="128"/>
      <c r="J43" s="128"/>
    </row>
    <row r="44" spans="3:10" x14ac:dyDescent="0.25">
      <c r="C44" s="35"/>
      <c r="D44" s="37" t="s">
        <v>396</v>
      </c>
      <c r="E44" s="128">
        <v>0</v>
      </c>
      <c r="F44" s="128">
        <v>0</v>
      </c>
      <c r="G44" s="128">
        <v>0</v>
      </c>
      <c r="H44" s="128">
        <v>0</v>
      </c>
      <c r="I44" s="128">
        <v>0</v>
      </c>
      <c r="J44" s="216">
        <f t="shared" ref="J44:J52" si="9">G44-H44</f>
        <v>0</v>
      </c>
    </row>
    <row r="45" spans="3:10" x14ac:dyDescent="0.25">
      <c r="C45" s="35"/>
      <c r="D45" s="37" t="s">
        <v>397</v>
      </c>
      <c r="E45" s="128">
        <v>0</v>
      </c>
      <c r="F45" s="128">
        <v>0</v>
      </c>
      <c r="G45" s="128">
        <v>0</v>
      </c>
      <c r="H45" s="128">
        <v>0</v>
      </c>
      <c r="I45" s="128">
        <v>0</v>
      </c>
      <c r="J45" s="216">
        <f t="shared" si="9"/>
        <v>0</v>
      </c>
    </row>
    <row r="46" spans="3:10" x14ac:dyDescent="0.25">
      <c r="C46" s="35"/>
      <c r="D46" s="37" t="s">
        <v>398</v>
      </c>
      <c r="E46" s="128">
        <v>0</v>
      </c>
      <c r="F46" s="128">
        <v>0</v>
      </c>
      <c r="G46" s="128">
        <v>0</v>
      </c>
      <c r="H46" s="128">
        <v>0</v>
      </c>
      <c r="I46" s="128">
        <v>0</v>
      </c>
      <c r="J46" s="216">
        <f t="shared" si="9"/>
        <v>0</v>
      </c>
    </row>
    <row r="47" spans="3:10" x14ac:dyDescent="0.25">
      <c r="C47" s="35"/>
      <c r="D47" s="37" t="s">
        <v>399</v>
      </c>
      <c r="E47" s="128">
        <v>0</v>
      </c>
      <c r="F47" s="128">
        <v>0</v>
      </c>
      <c r="G47" s="128">
        <v>0</v>
      </c>
      <c r="H47" s="128">
        <v>0</v>
      </c>
      <c r="I47" s="128">
        <v>0</v>
      </c>
      <c r="J47" s="216">
        <f t="shared" si="9"/>
        <v>0</v>
      </c>
    </row>
    <row r="48" spans="3:10" x14ac:dyDescent="0.25">
      <c r="C48" s="35"/>
      <c r="D48" s="37" t="s">
        <v>400</v>
      </c>
      <c r="E48" s="128">
        <v>0</v>
      </c>
      <c r="F48" s="128">
        <v>0</v>
      </c>
      <c r="G48" s="128">
        <v>0</v>
      </c>
      <c r="H48" s="128">
        <v>0</v>
      </c>
      <c r="I48" s="128">
        <v>0</v>
      </c>
      <c r="J48" s="216">
        <f t="shared" si="9"/>
        <v>0</v>
      </c>
    </row>
    <row r="49" spans="3:10" x14ac:dyDescent="0.25">
      <c r="C49" s="35"/>
      <c r="D49" s="37" t="s">
        <v>401</v>
      </c>
      <c r="E49" s="128">
        <v>0</v>
      </c>
      <c r="F49" s="128">
        <v>0</v>
      </c>
      <c r="G49" s="128">
        <v>0</v>
      </c>
      <c r="H49" s="128">
        <v>0</v>
      </c>
      <c r="I49" s="128">
        <v>0</v>
      </c>
      <c r="J49" s="216">
        <f t="shared" si="9"/>
        <v>0</v>
      </c>
    </row>
    <row r="50" spans="3:10" x14ac:dyDescent="0.25">
      <c r="C50" s="35"/>
      <c r="D50" s="37" t="s">
        <v>402</v>
      </c>
      <c r="E50" s="128">
        <v>0</v>
      </c>
      <c r="F50" s="128">
        <v>0</v>
      </c>
      <c r="G50" s="128">
        <v>0</v>
      </c>
      <c r="H50" s="128">
        <v>0</v>
      </c>
      <c r="I50" s="128">
        <v>0</v>
      </c>
      <c r="J50" s="216">
        <f t="shared" si="9"/>
        <v>0</v>
      </c>
    </row>
    <row r="51" spans="3:10" x14ac:dyDescent="0.25">
      <c r="C51" s="35"/>
      <c r="D51" s="37" t="s">
        <v>403</v>
      </c>
      <c r="E51" s="128">
        <v>0</v>
      </c>
      <c r="F51" s="128">
        <v>0</v>
      </c>
      <c r="G51" s="128">
        <v>0</v>
      </c>
      <c r="H51" s="128">
        <v>0</v>
      </c>
      <c r="I51" s="128">
        <v>0</v>
      </c>
      <c r="J51" s="216">
        <f t="shared" si="9"/>
        <v>0</v>
      </c>
    </row>
    <row r="52" spans="3:10" x14ac:dyDescent="0.25">
      <c r="C52" s="35"/>
      <c r="D52" s="37" t="s">
        <v>404</v>
      </c>
      <c r="E52" s="128">
        <v>0</v>
      </c>
      <c r="F52" s="128">
        <v>0</v>
      </c>
      <c r="G52" s="128">
        <v>0</v>
      </c>
      <c r="H52" s="128">
        <v>0</v>
      </c>
      <c r="I52" s="128">
        <v>0</v>
      </c>
      <c r="J52" s="216">
        <f t="shared" si="9"/>
        <v>0</v>
      </c>
    </row>
    <row r="53" spans="3:10" x14ac:dyDescent="0.25">
      <c r="C53" s="287" t="s">
        <v>405</v>
      </c>
      <c r="D53" s="282"/>
      <c r="E53" s="128">
        <f>SUM(E55:E63)</f>
        <v>7861475.4299999997</v>
      </c>
      <c r="F53" s="209">
        <f t="shared" ref="F53:J53" si="10">SUM(F55:F63)</f>
        <v>711739.6399999999</v>
      </c>
      <c r="G53" s="209">
        <f t="shared" si="10"/>
        <v>8573215.0700000003</v>
      </c>
      <c r="H53" s="209">
        <f t="shared" si="10"/>
        <v>8573215.0700000003</v>
      </c>
      <c r="I53" s="209">
        <f t="shared" si="10"/>
        <v>8573215.0700000003</v>
      </c>
      <c r="J53" s="209">
        <f t="shared" si="10"/>
        <v>0</v>
      </c>
    </row>
    <row r="54" spans="3:10" x14ac:dyDescent="0.25">
      <c r="C54" s="287" t="s">
        <v>406</v>
      </c>
      <c r="D54" s="282"/>
      <c r="E54" s="128"/>
      <c r="F54" s="128"/>
      <c r="G54" s="128"/>
      <c r="H54" s="128"/>
      <c r="I54" s="128"/>
      <c r="J54" s="128"/>
    </row>
    <row r="55" spans="3:10" x14ac:dyDescent="0.25">
      <c r="C55" s="35"/>
      <c r="D55" s="37" t="s">
        <v>407</v>
      </c>
      <c r="E55" s="205">
        <v>4022638.87</v>
      </c>
      <c r="F55" s="128">
        <v>-86655.2</v>
      </c>
      <c r="G55" s="209">
        <f t="shared" ref="G55:G63" si="11">+E55+F55</f>
        <v>3935983.67</v>
      </c>
      <c r="H55" s="128">
        <v>3935983.67</v>
      </c>
      <c r="I55" s="209">
        <v>3935983.67</v>
      </c>
      <c r="J55" s="216">
        <f t="shared" ref="J55:J63" si="12">G55-H55</f>
        <v>0</v>
      </c>
    </row>
    <row r="56" spans="3:10" x14ac:dyDescent="0.25">
      <c r="C56" s="35"/>
      <c r="D56" s="37" t="s">
        <v>408</v>
      </c>
      <c r="E56" s="128">
        <v>0</v>
      </c>
      <c r="F56" s="128">
        <v>28246</v>
      </c>
      <c r="G56" s="209">
        <f t="shared" si="11"/>
        <v>28246</v>
      </c>
      <c r="H56" s="128">
        <v>28246</v>
      </c>
      <c r="I56" s="209">
        <v>28246</v>
      </c>
      <c r="J56" s="216">
        <f t="shared" si="12"/>
        <v>0</v>
      </c>
    </row>
    <row r="57" spans="3:10" x14ac:dyDescent="0.25">
      <c r="C57" s="35"/>
      <c r="D57" s="37" t="s">
        <v>409</v>
      </c>
      <c r="E57" s="128">
        <v>0</v>
      </c>
      <c r="F57" s="128">
        <v>211059.68</v>
      </c>
      <c r="G57" s="209">
        <f t="shared" si="11"/>
        <v>211059.68</v>
      </c>
      <c r="H57" s="128">
        <v>211059.68</v>
      </c>
      <c r="I57" s="128">
        <v>211059.68</v>
      </c>
      <c r="J57" s="216">
        <f t="shared" si="12"/>
        <v>0</v>
      </c>
    </row>
    <row r="58" spans="3:10" x14ac:dyDescent="0.25">
      <c r="C58" s="35"/>
      <c r="D58" s="37" t="s">
        <v>410</v>
      </c>
      <c r="E58" s="128">
        <v>0</v>
      </c>
      <c r="F58" s="128">
        <v>247900</v>
      </c>
      <c r="G58" s="209">
        <f t="shared" si="11"/>
        <v>247900</v>
      </c>
      <c r="H58" s="128">
        <v>247900</v>
      </c>
      <c r="I58" s="128">
        <v>247900</v>
      </c>
      <c r="J58" s="216">
        <f t="shared" si="12"/>
        <v>0</v>
      </c>
    </row>
    <row r="59" spans="3:10" x14ac:dyDescent="0.25">
      <c r="C59" s="35"/>
      <c r="D59" s="37" t="s">
        <v>411</v>
      </c>
      <c r="E59" s="205">
        <v>0</v>
      </c>
      <c r="F59" s="128">
        <v>0</v>
      </c>
      <c r="G59" s="209">
        <f t="shared" si="11"/>
        <v>0</v>
      </c>
      <c r="H59" s="128">
        <v>0</v>
      </c>
      <c r="I59" s="128">
        <v>0</v>
      </c>
      <c r="J59" s="216">
        <f t="shared" si="12"/>
        <v>0</v>
      </c>
    </row>
    <row r="60" spans="3:10" x14ac:dyDescent="0.25">
      <c r="C60" s="35"/>
      <c r="D60" s="37" t="s">
        <v>412</v>
      </c>
      <c r="E60" s="128">
        <v>0</v>
      </c>
      <c r="F60" s="128">
        <v>304519.71999999997</v>
      </c>
      <c r="G60" s="209">
        <f t="shared" si="11"/>
        <v>304519.71999999997</v>
      </c>
      <c r="H60" s="128">
        <v>304519.71999999997</v>
      </c>
      <c r="I60" s="201">
        <v>304519.71999999997</v>
      </c>
      <c r="J60" s="216">
        <f t="shared" si="12"/>
        <v>0</v>
      </c>
    </row>
    <row r="61" spans="3:10" x14ac:dyDescent="0.25">
      <c r="C61" s="35"/>
      <c r="D61" s="37" t="s">
        <v>413</v>
      </c>
      <c r="E61" s="128">
        <v>0</v>
      </c>
      <c r="F61" s="128">
        <v>0</v>
      </c>
      <c r="G61" s="209">
        <f t="shared" si="11"/>
        <v>0</v>
      </c>
      <c r="H61" s="128">
        <v>0</v>
      </c>
      <c r="I61" s="128">
        <v>0</v>
      </c>
      <c r="J61" s="216">
        <f t="shared" si="12"/>
        <v>0</v>
      </c>
    </row>
    <row r="62" spans="3:10" x14ac:dyDescent="0.25">
      <c r="C62" s="35"/>
      <c r="D62" s="37" t="s">
        <v>414</v>
      </c>
      <c r="E62" s="128">
        <v>3838836.56</v>
      </c>
      <c r="F62" s="128">
        <v>-1334.56</v>
      </c>
      <c r="G62" s="209">
        <f t="shared" si="11"/>
        <v>3837502</v>
      </c>
      <c r="H62" s="128">
        <v>3837502</v>
      </c>
      <c r="I62" s="209">
        <v>3837502</v>
      </c>
      <c r="J62" s="216">
        <f t="shared" si="12"/>
        <v>0</v>
      </c>
    </row>
    <row r="63" spans="3:10" x14ac:dyDescent="0.25">
      <c r="C63" s="35"/>
      <c r="D63" s="37" t="s">
        <v>415</v>
      </c>
      <c r="E63" s="128">
        <v>0</v>
      </c>
      <c r="F63" s="128">
        <v>8004</v>
      </c>
      <c r="G63" s="209">
        <f t="shared" si="11"/>
        <v>8004</v>
      </c>
      <c r="H63" s="128">
        <v>8004</v>
      </c>
      <c r="I63" s="128">
        <v>8004</v>
      </c>
      <c r="J63" s="216">
        <f t="shared" si="12"/>
        <v>0</v>
      </c>
    </row>
    <row r="64" spans="3:10" x14ac:dyDescent="0.25">
      <c r="C64" s="287" t="s">
        <v>416</v>
      </c>
      <c r="D64" s="282"/>
      <c r="E64" s="128">
        <f>SUM(E65:E67)</f>
        <v>8302079.9800000004</v>
      </c>
      <c r="F64" s="128">
        <f t="shared" ref="F64:I64" si="13">SUM(F65:F67)</f>
        <v>24898572.219999999</v>
      </c>
      <c r="G64" s="128">
        <f t="shared" si="13"/>
        <v>33200652.199999999</v>
      </c>
      <c r="H64" s="128">
        <f t="shared" si="13"/>
        <v>32389480.260000002</v>
      </c>
      <c r="I64" s="128">
        <f t="shared" si="13"/>
        <v>4384444.5999999996</v>
      </c>
      <c r="J64" s="175">
        <f t="shared" ref="J64" si="14">+G64-H64</f>
        <v>811171.93999999762</v>
      </c>
    </row>
    <row r="65" spans="3:10" x14ac:dyDescent="0.25">
      <c r="C65" s="35"/>
      <c r="D65" s="37" t="s">
        <v>417</v>
      </c>
      <c r="E65" s="205">
        <v>0</v>
      </c>
      <c r="F65" s="128">
        <v>0</v>
      </c>
      <c r="G65" s="128">
        <f>+E65+F65</f>
        <v>0</v>
      </c>
      <c r="H65" s="128">
        <v>0</v>
      </c>
      <c r="I65" s="128">
        <v>0</v>
      </c>
      <c r="J65" s="216">
        <f t="shared" ref="J65:J67" si="15">G65-H65</f>
        <v>0</v>
      </c>
    </row>
    <row r="66" spans="3:10" x14ac:dyDescent="0.25">
      <c r="C66" s="35"/>
      <c r="D66" s="37" t="s">
        <v>418</v>
      </c>
      <c r="E66" s="128">
        <v>8302079.9800000004</v>
      </c>
      <c r="F66" s="128">
        <v>24898572.219999999</v>
      </c>
      <c r="G66" s="128">
        <f>F66+E66</f>
        <v>33200652.199999999</v>
      </c>
      <c r="H66" s="128">
        <v>32389480.260000002</v>
      </c>
      <c r="I66" s="128">
        <v>4384444.5999999996</v>
      </c>
      <c r="J66" s="216">
        <f t="shared" si="15"/>
        <v>811171.93999999762</v>
      </c>
    </row>
    <row r="67" spans="3:10" x14ac:dyDescent="0.25">
      <c r="C67" s="35"/>
      <c r="D67" s="37" t="s">
        <v>419</v>
      </c>
      <c r="E67" s="128">
        <v>0</v>
      </c>
      <c r="F67" s="128">
        <v>0</v>
      </c>
      <c r="G67" s="128">
        <v>0</v>
      </c>
      <c r="H67" s="128">
        <v>0</v>
      </c>
      <c r="I67" s="128">
        <v>0</v>
      </c>
      <c r="J67" s="216">
        <f t="shared" si="15"/>
        <v>0</v>
      </c>
    </row>
    <row r="68" spans="3:10" x14ac:dyDescent="0.25">
      <c r="C68" s="287" t="s">
        <v>420</v>
      </c>
      <c r="D68" s="282"/>
      <c r="E68" s="128">
        <f>SUM(E71:E77)</f>
        <v>0</v>
      </c>
      <c r="F68" s="128">
        <f t="shared" ref="F68:J68" si="16">SUM(F71:F77)</f>
        <v>0</v>
      </c>
      <c r="G68" s="128">
        <f t="shared" si="16"/>
        <v>0</v>
      </c>
      <c r="H68" s="128">
        <f t="shared" si="16"/>
        <v>0</v>
      </c>
      <c r="I68" s="128">
        <f t="shared" si="16"/>
        <v>0</v>
      </c>
      <c r="J68" s="128">
        <f t="shared" si="16"/>
        <v>0</v>
      </c>
    </row>
    <row r="69" spans="3:10" x14ac:dyDescent="0.25">
      <c r="C69" s="287" t="s">
        <v>421</v>
      </c>
      <c r="D69" s="282"/>
      <c r="E69" s="128"/>
      <c r="F69" s="128"/>
      <c r="G69" s="128"/>
      <c r="H69" s="128"/>
      <c r="I69" s="128"/>
      <c r="J69" s="128"/>
    </row>
    <row r="70" spans="3:10" x14ac:dyDescent="0.25">
      <c r="C70" s="35"/>
      <c r="D70" s="37" t="s">
        <v>422</v>
      </c>
      <c r="E70" s="128">
        <v>0</v>
      </c>
      <c r="F70" s="128">
        <v>0</v>
      </c>
      <c r="G70" s="128">
        <v>0</v>
      </c>
      <c r="H70" s="128">
        <v>0</v>
      </c>
      <c r="I70" s="128">
        <v>0</v>
      </c>
      <c r="J70" s="216">
        <f t="shared" ref="J70:J77" si="17">G70-H70</f>
        <v>0</v>
      </c>
    </row>
    <row r="71" spans="3:10" x14ac:dyDescent="0.25">
      <c r="C71" s="35"/>
      <c r="D71" s="37" t="s">
        <v>423</v>
      </c>
      <c r="E71" s="128">
        <v>0</v>
      </c>
      <c r="F71" s="128">
        <v>0</v>
      </c>
      <c r="G71" s="128">
        <v>0</v>
      </c>
      <c r="H71" s="128">
        <v>0</v>
      </c>
      <c r="I71" s="128">
        <v>0</v>
      </c>
      <c r="J71" s="216">
        <f t="shared" si="17"/>
        <v>0</v>
      </c>
    </row>
    <row r="72" spans="3:10" x14ac:dyDescent="0.25">
      <c r="C72" s="35"/>
      <c r="D72" s="37" t="s">
        <v>424</v>
      </c>
      <c r="E72" s="128">
        <v>0</v>
      </c>
      <c r="F72" s="128">
        <v>0</v>
      </c>
      <c r="G72" s="128">
        <v>0</v>
      </c>
      <c r="H72" s="128">
        <v>0</v>
      </c>
      <c r="I72" s="128">
        <v>0</v>
      </c>
      <c r="J72" s="216">
        <f t="shared" si="17"/>
        <v>0</v>
      </c>
    </row>
    <row r="73" spans="3:10" x14ac:dyDescent="0.25">
      <c r="C73" s="35"/>
      <c r="D73" s="37" t="s">
        <v>425</v>
      </c>
      <c r="E73" s="128">
        <v>0</v>
      </c>
      <c r="F73" s="128">
        <v>0</v>
      </c>
      <c r="G73" s="128">
        <v>0</v>
      </c>
      <c r="H73" s="128">
        <v>0</v>
      </c>
      <c r="I73" s="128">
        <v>0</v>
      </c>
      <c r="J73" s="216">
        <f t="shared" si="17"/>
        <v>0</v>
      </c>
    </row>
    <row r="74" spans="3:10" x14ac:dyDescent="0.25">
      <c r="C74" s="35"/>
      <c r="D74" s="37" t="s">
        <v>426</v>
      </c>
      <c r="E74" s="128">
        <v>0</v>
      </c>
      <c r="F74" s="128">
        <v>0</v>
      </c>
      <c r="G74" s="128">
        <v>0</v>
      </c>
      <c r="H74" s="128">
        <v>0</v>
      </c>
      <c r="I74" s="128">
        <v>0</v>
      </c>
      <c r="J74" s="216">
        <f t="shared" si="17"/>
        <v>0</v>
      </c>
    </row>
    <row r="75" spans="3:10" x14ac:dyDescent="0.25">
      <c r="C75" s="35"/>
      <c r="D75" s="37" t="s">
        <v>427</v>
      </c>
      <c r="E75" s="128">
        <v>0</v>
      </c>
      <c r="F75" s="128">
        <v>0</v>
      </c>
      <c r="G75" s="128">
        <v>0</v>
      </c>
      <c r="H75" s="128">
        <v>0</v>
      </c>
      <c r="I75" s="128">
        <v>0</v>
      </c>
      <c r="J75" s="216">
        <f t="shared" si="17"/>
        <v>0</v>
      </c>
    </row>
    <row r="76" spans="3:10" x14ac:dyDescent="0.25">
      <c r="C76" s="35"/>
      <c r="D76" s="37" t="s">
        <v>428</v>
      </c>
      <c r="E76" s="128">
        <v>0</v>
      </c>
      <c r="F76" s="128">
        <v>0</v>
      </c>
      <c r="G76" s="128">
        <v>0</v>
      </c>
      <c r="H76" s="128">
        <v>0</v>
      </c>
      <c r="I76" s="128">
        <v>0</v>
      </c>
      <c r="J76" s="216">
        <f t="shared" si="17"/>
        <v>0</v>
      </c>
    </row>
    <row r="77" spans="3:10" x14ac:dyDescent="0.25">
      <c r="C77" s="35"/>
      <c r="D77" s="37" t="s">
        <v>429</v>
      </c>
      <c r="E77" s="128">
        <v>0</v>
      </c>
      <c r="F77" s="128">
        <v>0</v>
      </c>
      <c r="G77" s="128">
        <f>F77</f>
        <v>0</v>
      </c>
      <c r="H77" s="128">
        <v>0</v>
      </c>
      <c r="I77" s="128">
        <v>0</v>
      </c>
      <c r="J77" s="216">
        <f t="shared" si="17"/>
        <v>0</v>
      </c>
    </row>
    <row r="78" spans="3:10" x14ac:dyDescent="0.25">
      <c r="C78" s="287" t="s">
        <v>430</v>
      </c>
      <c r="D78" s="282"/>
      <c r="E78" s="128">
        <f>+E79+E80+E81</f>
        <v>0</v>
      </c>
      <c r="F78" s="128">
        <f t="shared" ref="F78:I78" si="18">+F79+F80+F81</f>
        <v>0</v>
      </c>
      <c r="G78" s="128">
        <v>0</v>
      </c>
      <c r="H78" s="128">
        <f t="shared" si="18"/>
        <v>0</v>
      </c>
      <c r="I78" s="128">
        <f t="shared" si="18"/>
        <v>0</v>
      </c>
      <c r="J78" s="128">
        <f>+G78</f>
        <v>0</v>
      </c>
    </row>
    <row r="79" spans="3:10" x14ac:dyDescent="0.25">
      <c r="C79" s="35"/>
      <c r="D79" s="37" t="s">
        <v>431</v>
      </c>
      <c r="E79" s="128">
        <v>0</v>
      </c>
      <c r="F79" s="128">
        <v>0</v>
      </c>
      <c r="G79" s="128">
        <v>0</v>
      </c>
      <c r="H79" s="128">
        <v>0</v>
      </c>
      <c r="I79" s="128">
        <v>0</v>
      </c>
      <c r="J79" s="216">
        <f t="shared" ref="J79:J81" si="19">G79-H79</f>
        <v>0</v>
      </c>
    </row>
    <row r="80" spans="3:10" x14ac:dyDescent="0.25">
      <c r="C80" s="35"/>
      <c r="D80" s="37" t="s">
        <v>432</v>
      </c>
      <c r="E80" s="128">
        <v>0</v>
      </c>
      <c r="F80" s="128">
        <v>0</v>
      </c>
      <c r="G80" s="128">
        <v>0</v>
      </c>
      <c r="H80" s="128">
        <v>0</v>
      </c>
      <c r="I80" s="128">
        <v>0</v>
      </c>
      <c r="J80" s="216">
        <f t="shared" si="19"/>
        <v>0</v>
      </c>
    </row>
    <row r="81" spans="3:10" x14ac:dyDescent="0.25">
      <c r="C81" s="35"/>
      <c r="D81" s="37" t="s">
        <v>433</v>
      </c>
      <c r="E81" s="128">
        <v>0</v>
      </c>
      <c r="F81" s="128">
        <v>0</v>
      </c>
      <c r="G81" s="128">
        <v>0</v>
      </c>
      <c r="H81" s="128">
        <v>0</v>
      </c>
      <c r="I81" s="128">
        <v>0</v>
      </c>
      <c r="J81" s="216">
        <f t="shared" si="19"/>
        <v>0</v>
      </c>
    </row>
    <row r="82" spans="3:10" x14ac:dyDescent="0.25">
      <c r="C82" s="287" t="s">
        <v>434</v>
      </c>
      <c r="D82" s="282"/>
      <c r="E82" s="128">
        <f>SUM(E84:E89)</f>
        <v>0</v>
      </c>
      <c r="F82" s="128">
        <f>+F83</f>
        <v>0</v>
      </c>
      <c r="G82" s="209">
        <f t="shared" ref="G82:J82" si="20">+G83</f>
        <v>0</v>
      </c>
      <c r="H82" s="209">
        <f t="shared" si="20"/>
        <v>0</v>
      </c>
      <c r="I82" s="209">
        <f t="shared" si="20"/>
        <v>0</v>
      </c>
      <c r="J82" s="209">
        <f t="shared" si="20"/>
        <v>0</v>
      </c>
    </row>
    <row r="83" spans="3:10" x14ac:dyDescent="0.25">
      <c r="C83" s="35"/>
      <c r="D83" s="37" t="s">
        <v>435</v>
      </c>
      <c r="E83" s="128">
        <v>0</v>
      </c>
      <c r="F83" s="128">
        <v>0</v>
      </c>
      <c r="G83" s="209">
        <v>0</v>
      </c>
      <c r="H83" s="128">
        <v>0</v>
      </c>
      <c r="I83" s="209">
        <v>0</v>
      </c>
      <c r="J83" s="216">
        <f t="shared" ref="J83:J89" si="21">G83-H83</f>
        <v>0</v>
      </c>
    </row>
    <row r="84" spans="3:10" x14ac:dyDescent="0.25">
      <c r="C84" s="35"/>
      <c r="D84" s="37" t="s">
        <v>436</v>
      </c>
      <c r="E84" s="128">
        <v>0</v>
      </c>
      <c r="F84" s="128">
        <v>0</v>
      </c>
      <c r="G84" s="128">
        <v>0</v>
      </c>
      <c r="H84" s="128">
        <v>0</v>
      </c>
      <c r="I84" s="128">
        <v>0</v>
      </c>
      <c r="J84" s="216">
        <f t="shared" si="21"/>
        <v>0</v>
      </c>
    </row>
    <row r="85" spans="3:10" x14ac:dyDescent="0.25">
      <c r="C85" s="35"/>
      <c r="D85" s="37" t="s">
        <v>437</v>
      </c>
      <c r="E85" s="128">
        <v>0</v>
      </c>
      <c r="F85" s="128">
        <v>0</v>
      </c>
      <c r="G85" s="128">
        <v>0</v>
      </c>
      <c r="H85" s="128">
        <v>0</v>
      </c>
      <c r="I85" s="128">
        <v>0</v>
      </c>
      <c r="J85" s="216">
        <f t="shared" si="21"/>
        <v>0</v>
      </c>
    </row>
    <row r="86" spans="3:10" x14ac:dyDescent="0.25">
      <c r="C86" s="35"/>
      <c r="D86" s="37" t="s">
        <v>438</v>
      </c>
      <c r="E86" s="128">
        <v>0</v>
      </c>
      <c r="F86" s="128">
        <v>0</v>
      </c>
      <c r="G86" s="128">
        <v>0</v>
      </c>
      <c r="H86" s="128">
        <v>0</v>
      </c>
      <c r="I86" s="128">
        <v>0</v>
      </c>
      <c r="J86" s="216">
        <f t="shared" si="21"/>
        <v>0</v>
      </c>
    </row>
    <row r="87" spans="3:10" x14ac:dyDescent="0.25">
      <c r="C87" s="35"/>
      <c r="D87" s="37" t="s">
        <v>439</v>
      </c>
      <c r="E87" s="128">
        <v>0</v>
      </c>
      <c r="F87" s="128">
        <v>0</v>
      </c>
      <c r="G87" s="128">
        <v>0</v>
      </c>
      <c r="H87" s="128">
        <v>0</v>
      </c>
      <c r="I87" s="128">
        <v>0</v>
      </c>
      <c r="J87" s="216">
        <f t="shared" si="21"/>
        <v>0</v>
      </c>
    </row>
    <row r="88" spans="3:10" x14ac:dyDescent="0.25">
      <c r="C88" s="35"/>
      <c r="D88" s="37" t="s">
        <v>440</v>
      </c>
      <c r="E88" s="128">
        <v>0</v>
      </c>
      <c r="F88" s="128">
        <v>0</v>
      </c>
      <c r="G88" s="128">
        <v>0</v>
      </c>
      <c r="H88" s="128">
        <v>0</v>
      </c>
      <c r="I88" s="128">
        <v>0</v>
      </c>
      <c r="J88" s="216">
        <f t="shared" si="21"/>
        <v>0</v>
      </c>
    </row>
    <row r="89" spans="3:10" x14ac:dyDescent="0.25">
      <c r="C89" s="35"/>
      <c r="D89" s="37" t="s">
        <v>441</v>
      </c>
      <c r="E89" s="128">
        <v>0</v>
      </c>
      <c r="F89" s="128">
        <v>0</v>
      </c>
      <c r="G89" s="128">
        <v>0</v>
      </c>
      <c r="H89" s="128">
        <v>0</v>
      </c>
      <c r="I89" s="128">
        <v>0</v>
      </c>
      <c r="J89" s="216">
        <f t="shared" si="21"/>
        <v>0</v>
      </c>
    </row>
    <row r="90" spans="3:10" x14ac:dyDescent="0.25">
      <c r="C90" s="293"/>
      <c r="D90" s="294"/>
      <c r="E90" s="34" t="s">
        <v>648</v>
      </c>
      <c r="F90" s="33"/>
      <c r="G90" s="34"/>
      <c r="H90" s="33"/>
      <c r="I90" s="34"/>
      <c r="J90" s="38"/>
    </row>
  </sheetData>
  <mergeCells count="26">
    <mergeCell ref="C78:D78"/>
    <mergeCell ref="C82:D82"/>
    <mergeCell ref="C90:D90"/>
    <mergeCell ref="C64:D64"/>
    <mergeCell ref="C68:D68"/>
    <mergeCell ref="C69:D69"/>
    <mergeCell ref="C42:D42"/>
    <mergeCell ref="C43:D43"/>
    <mergeCell ref="C36:C37"/>
    <mergeCell ref="C53:D53"/>
    <mergeCell ref="C54:D54"/>
    <mergeCell ref="C11:D11"/>
    <mergeCell ref="C12:D12"/>
    <mergeCell ref="C20:D20"/>
    <mergeCell ref="C21:C22"/>
    <mergeCell ref="C31:D31"/>
    <mergeCell ref="C3:J3"/>
    <mergeCell ref="C4:J4"/>
    <mergeCell ref="C5:J5"/>
    <mergeCell ref="C6:J6"/>
    <mergeCell ref="C7:J7"/>
    <mergeCell ref="C8:D10"/>
    <mergeCell ref="E8:I8"/>
    <mergeCell ref="G9:G10"/>
    <mergeCell ref="H9:H10"/>
    <mergeCell ref="I9:I10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scale="58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C5:L83"/>
  <sheetViews>
    <sheetView topLeftCell="A70" workbookViewId="0">
      <selection activeCell="K23" sqref="K23"/>
    </sheetView>
  </sheetViews>
  <sheetFormatPr baseColWidth="10" defaultRowHeight="15" x14ac:dyDescent="0.25"/>
  <cols>
    <col min="2" max="2" width="0" hidden="1" customWidth="1"/>
    <col min="3" max="3" width="35.140625" customWidth="1"/>
    <col min="4" max="4" width="13.28515625" bestFit="1" customWidth="1"/>
    <col min="5" max="5" width="14.140625" customWidth="1"/>
    <col min="6" max="8" width="13.28515625" bestFit="1" customWidth="1"/>
    <col min="9" max="9" width="14.42578125" customWidth="1"/>
  </cols>
  <sheetData>
    <row r="5" spans="3:9" ht="22.5" customHeight="1" x14ac:dyDescent="0.25">
      <c r="C5" s="295" t="s">
        <v>443</v>
      </c>
      <c r="D5" s="295"/>
      <c r="E5" s="295"/>
      <c r="F5" s="295"/>
      <c r="G5" s="295"/>
      <c r="H5" s="295"/>
      <c r="I5" s="295"/>
    </row>
    <row r="6" spans="3:9" x14ac:dyDescent="0.25">
      <c r="C6" s="259" t="s">
        <v>645</v>
      </c>
      <c r="D6" s="260"/>
      <c r="E6" s="260"/>
      <c r="F6" s="260"/>
      <c r="G6" s="260"/>
      <c r="H6" s="260"/>
      <c r="I6" s="261"/>
    </row>
    <row r="7" spans="3:9" x14ac:dyDescent="0.25">
      <c r="C7" s="262" t="s">
        <v>357</v>
      </c>
      <c r="D7" s="240"/>
      <c r="E7" s="240"/>
      <c r="F7" s="240"/>
      <c r="G7" s="240"/>
      <c r="H7" s="240"/>
      <c r="I7" s="263"/>
    </row>
    <row r="8" spans="3:9" x14ac:dyDescent="0.25">
      <c r="C8" s="262" t="s">
        <v>444</v>
      </c>
      <c r="D8" s="240"/>
      <c r="E8" s="240"/>
      <c r="F8" s="240"/>
      <c r="G8" s="240"/>
      <c r="H8" s="240"/>
      <c r="I8" s="263"/>
    </row>
    <row r="9" spans="3:9" x14ac:dyDescent="0.25">
      <c r="C9" s="264" t="s">
        <v>722</v>
      </c>
      <c r="D9" s="241"/>
      <c r="E9" s="241"/>
      <c r="F9" s="241"/>
      <c r="G9" s="241"/>
      <c r="H9" s="241"/>
      <c r="I9" s="296"/>
    </row>
    <row r="10" spans="3:9" x14ac:dyDescent="0.25">
      <c r="C10" s="297" t="s">
        <v>1</v>
      </c>
      <c r="D10" s="252"/>
      <c r="E10" s="252"/>
      <c r="F10" s="252"/>
      <c r="G10" s="252"/>
      <c r="H10" s="252"/>
      <c r="I10" s="298"/>
    </row>
    <row r="11" spans="3:9" x14ac:dyDescent="0.25">
      <c r="C11" s="253" t="s">
        <v>2</v>
      </c>
      <c r="D11" s="253" t="s">
        <v>359</v>
      </c>
      <c r="E11" s="253"/>
      <c r="F11" s="253"/>
      <c r="G11" s="253"/>
      <c r="H11" s="253"/>
      <c r="I11" s="253" t="s">
        <v>445</v>
      </c>
    </row>
    <row r="12" spans="3:9" x14ac:dyDescent="0.25">
      <c r="C12" s="240"/>
      <c r="D12" s="240" t="s">
        <v>221</v>
      </c>
      <c r="E12" s="189" t="s">
        <v>269</v>
      </c>
      <c r="F12" s="240" t="s">
        <v>271</v>
      </c>
      <c r="G12" s="240" t="s">
        <v>222</v>
      </c>
      <c r="H12" s="240" t="s">
        <v>224</v>
      </c>
      <c r="I12" s="240"/>
    </row>
    <row r="13" spans="3:9" x14ac:dyDescent="0.25">
      <c r="C13" s="252"/>
      <c r="D13" s="252"/>
      <c r="E13" s="193" t="s">
        <v>270</v>
      </c>
      <c r="F13" s="252"/>
      <c r="G13" s="252"/>
      <c r="H13" s="252"/>
      <c r="I13" s="252"/>
    </row>
    <row r="14" spans="3:9" x14ac:dyDescent="0.25">
      <c r="C14" s="207" t="s">
        <v>446</v>
      </c>
      <c r="D14" s="223">
        <f>D16</f>
        <v>356453890.39000005</v>
      </c>
      <c r="E14" s="223">
        <f t="shared" ref="E14:I14" si="0">E16</f>
        <v>31613001.519999996</v>
      </c>
      <c r="F14" s="223">
        <f t="shared" si="0"/>
        <v>388066891.91000015</v>
      </c>
      <c r="G14" s="223">
        <f t="shared" si="0"/>
        <v>382327547.94999999</v>
      </c>
      <c r="H14" s="223">
        <f t="shared" si="0"/>
        <v>354048927.04999995</v>
      </c>
      <c r="I14" s="224">
        <f t="shared" si="0"/>
        <v>5739343.9599999953</v>
      </c>
    </row>
    <row r="15" spans="3:9" x14ac:dyDescent="0.25">
      <c r="C15" s="180"/>
      <c r="D15" s="217"/>
      <c r="E15" s="217"/>
      <c r="F15" s="217"/>
      <c r="G15" s="217"/>
      <c r="H15" s="217"/>
      <c r="I15" s="216"/>
    </row>
    <row r="16" spans="3:9" x14ac:dyDescent="0.25">
      <c r="C16" s="181" t="s">
        <v>656</v>
      </c>
      <c r="D16" s="217">
        <f t="shared" ref="D16:I16" si="1">SUM(D18:D69)</f>
        <v>356453890.39000005</v>
      </c>
      <c r="E16" s="217">
        <f t="shared" si="1"/>
        <v>31613001.519999996</v>
      </c>
      <c r="F16" s="217">
        <f t="shared" si="1"/>
        <v>388066891.91000015</v>
      </c>
      <c r="G16" s="217">
        <f t="shared" si="1"/>
        <v>382327547.94999999</v>
      </c>
      <c r="H16" s="217">
        <f t="shared" si="1"/>
        <v>354048927.04999995</v>
      </c>
      <c r="I16" s="216">
        <f t="shared" si="1"/>
        <v>5739343.9599999953</v>
      </c>
    </row>
    <row r="17" spans="3:9" s="179" customFormat="1" x14ac:dyDescent="0.25">
      <c r="C17" s="182" t="s">
        <v>645</v>
      </c>
      <c r="D17" s="183"/>
      <c r="E17" s="182"/>
      <c r="F17" s="183"/>
      <c r="G17" s="183"/>
      <c r="H17" s="183"/>
      <c r="I17" s="183"/>
    </row>
    <row r="18" spans="3:9" s="179" customFormat="1" x14ac:dyDescent="0.25">
      <c r="C18" s="182" t="s">
        <v>654</v>
      </c>
      <c r="D18" s="183">
        <v>18778318.530000001</v>
      </c>
      <c r="E18" s="199">
        <v>630784.78</v>
      </c>
      <c r="F18" s="183">
        <f>+E18+D18</f>
        <v>19409103.310000002</v>
      </c>
      <c r="G18" s="183">
        <v>17178996.789999999</v>
      </c>
      <c r="H18" s="183">
        <v>17178996.789999999</v>
      </c>
      <c r="I18" s="183">
        <f>+F18-G18</f>
        <v>2230106.5200000033</v>
      </c>
    </row>
    <row r="19" spans="3:9" s="179" customFormat="1" x14ac:dyDescent="0.25">
      <c r="C19" s="182" t="s">
        <v>673</v>
      </c>
      <c r="D19" s="183">
        <v>2771239.64</v>
      </c>
      <c r="E19" s="199">
        <v>238166.92</v>
      </c>
      <c r="F19" s="183">
        <f t="shared" ref="F19:F69" si="2">+E19+D19</f>
        <v>3009406.56</v>
      </c>
      <c r="G19" s="183">
        <v>3009406.56</v>
      </c>
      <c r="H19" s="183">
        <v>3009406.56</v>
      </c>
      <c r="I19" s="183">
        <f t="shared" ref="I19:I69" si="3">+F19-G19</f>
        <v>0</v>
      </c>
    </row>
    <row r="20" spans="3:9" s="179" customFormat="1" ht="24" x14ac:dyDescent="0.25">
      <c r="C20" s="182" t="s">
        <v>674</v>
      </c>
      <c r="D20" s="183">
        <v>5223878.68</v>
      </c>
      <c r="E20" s="199">
        <v>-129803.18</v>
      </c>
      <c r="F20" s="183">
        <f t="shared" si="2"/>
        <v>5094075.5</v>
      </c>
      <c r="G20" s="183">
        <v>5101405.18</v>
      </c>
      <c r="H20" s="183">
        <v>5098752.68</v>
      </c>
      <c r="I20" s="183">
        <f t="shared" si="3"/>
        <v>-7329.679999999702</v>
      </c>
    </row>
    <row r="21" spans="3:9" s="179" customFormat="1" ht="24" x14ac:dyDescent="0.25">
      <c r="C21" s="182" t="s">
        <v>675</v>
      </c>
      <c r="D21" s="183">
        <v>5798074.3499999996</v>
      </c>
      <c r="E21" s="199">
        <v>-767438.99</v>
      </c>
      <c r="F21" s="183">
        <f t="shared" si="2"/>
        <v>5030635.3599999994</v>
      </c>
      <c r="G21" s="183">
        <v>5030060.7699999996</v>
      </c>
      <c r="H21" s="183">
        <v>5025966.55</v>
      </c>
      <c r="I21" s="183">
        <f t="shared" si="3"/>
        <v>574.58999999985099</v>
      </c>
    </row>
    <row r="22" spans="3:9" s="179" customFormat="1" ht="24" x14ac:dyDescent="0.25">
      <c r="C22" s="182" t="s">
        <v>676</v>
      </c>
      <c r="D22" s="183">
        <v>4424514.8499999996</v>
      </c>
      <c r="E22" s="199">
        <v>-611212.73</v>
      </c>
      <c r="F22" s="183">
        <f t="shared" si="2"/>
        <v>3813302.1199999996</v>
      </c>
      <c r="G22" s="183">
        <v>3812415.63</v>
      </c>
      <c r="H22" s="183">
        <v>3807891.63</v>
      </c>
      <c r="I22" s="183">
        <f t="shared" si="3"/>
        <v>886.48999999975786</v>
      </c>
    </row>
    <row r="23" spans="3:9" s="179" customFormat="1" x14ac:dyDescent="0.25">
      <c r="C23" s="182" t="s">
        <v>677</v>
      </c>
      <c r="D23" s="183">
        <v>1968967.01</v>
      </c>
      <c r="E23" s="199">
        <v>201995.34</v>
      </c>
      <c r="F23" s="183">
        <f t="shared" si="2"/>
        <v>2170962.35</v>
      </c>
      <c r="G23" s="183">
        <v>2170962.35</v>
      </c>
      <c r="H23" s="183">
        <v>2163497.75</v>
      </c>
      <c r="I23" s="183">
        <f t="shared" si="3"/>
        <v>0</v>
      </c>
    </row>
    <row r="24" spans="3:9" s="179" customFormat="1" x14ac:dyDescent="0.25">
      <c r="C24" s="182" t="s">
        <v>678</v>
      </c>
      <c r="D24" s="183">
        <v>1385881.6000000001</v>
      </c>
      <c r="E24" s="199">
        <v>-569742.16</v>
      </c>
      <c r="F24" s="183">
        <f>+E24+D24</f>
        <v>816139.44000000006</v>
      </c>
      <c r="G24" s="183">
        <v>816139.44</v>
      </c>
      <c r="H24" s="183">
        <v>816139.44</v>
      </c>
      <c r="I24" s="183">
        <f t="shared" si="3"/>
        <v>0</v>
      </c>
    </row>
    <row r="25" spans="3:9" s="179" customFormat="1" x14ac:dyDescent="0.25">
      <c r="C25" s="182" t="s">
        <v>679</v>
      </c>
      <c r="D25" s="183">
        <v>6743039.6600000001</v>
      </c>
      <c r="E25" s="199">
        <v>-695661.31</v>
      </c>
      <c r="F25" s="183">
        <f t="shared" ref="F25:F30" si="4">+E25+D25</f>
        <v>6047378.3499999996</v>
      </c>
      <c r="G25" s="183">
        <v>6041943.4299999997</v>
      </c>
      <c r="H25" s="183">
        <v>6036627.7300000004</v>
      </c>
      <c r="I25" s="183">
        <f t="shared" si="3"/>
        <v>5434.9199999999255</v>
      </c>
    </row>
    <row r="26" spans="3:9" s="179" customFormat="1" x14ac:dyDescent="0.25">
      <c r="C26" s="182" t="s">
        <v>680</v>
      </c>
      <c r="D26" s="183">
        <v>7658568.7199999997</v>
      </c>
      <c r="E26" s="199">
        <v>-262232.17</v>
      </c>
      <c r="F26" s="183">
        <f t="shared" si="4"/>
        <v>7396336.5499999998</v>
      </c>
      <c r="G26" s="183">
        <v>7399101.46</v>
      </c>
      <c r="H26" s="183">
        <v>7393138.3600000003</v>
      </c>
      <c r="I26" s="183">
        <f t="shared" si="3"/>
        <v>-2764.910000000149</v>
      </c>
    </row>
    <row r="27" spans="3:9" s="179" customFormat="1" x14ac:dyDescent="0.25">
      <c r="C27" s="182" t="s">
        <v>681</v>
      </c>
      <c r="D27" s="183">
        <v>6295135.6600000001</v>
      </c>
      <c r="E27" s="199">
        <v>158001.51999999999</v>
      </c>
      <c r="F27" s="183">
        <f t="shared" si="4"/>
        <v>6453137.1799999997</v>
      </c>
      <c r="G27" s="183">
        <v>6438708.25</v>
      </c>
      <c r="H27" s="183">
        <v>6435677.1699999999</v>
      </c>
      <c r="I27" s="183">
        <f t="shared" si="3"/>
        <v>14428.929999999702</v>
      </c>
    </row>
    <row r="28" spans="3:9" s="179" customFormat="1" x14ac:dyDescent="0.25">
      <c r="C28" s="182" t="s">
        <v>682</v>
      </c>
      <c r="D28" s="183">
        <v>5314521.41</v>
      </c>
      <c r="E28" s="199">
        <v>1311245.1000000001</v>
      </c>
      <c r="F28" s="183">
        <f t="shared" si="4"/>
        <v>6625766.5099999998</v>
      </c>
      <c r="G28" s="183">
        <v>6636920.2400000002</v>
      </c>
      <c r="H28" s="183">
        <v>6631762.8799999999</v>
      </c>
      <c r="I28" s="183">
        <f t="shared" si="3"/>
        <v>-11153.730000000447</v>
      </c>
    </row>
    <row r="29" spans="3:9" s="179" customFormat="1" x14ac:dyDescent="0.25">
      <c r="C29" s="182" t="s">
        <v>659</v>
      </c>
      <c r="D29" s="183">
        <v>1903328.86</v>
      </c>
      <c r="E29" s="199">
        <v>-274963.37</v>
      </c>
      <c r="F29" s="183">
        <f t="shared" si="4"/>
        <v>1628365.4900000002</v>
      </c>
      <c r="G29" s="183">
        <v>1628365.49</v>
      </c>
      <c r="H29" s="183">
        <v>1628365.49</v>
      </c>
      <c r="I29" s="183">
        <f t="shared" si="3"/>
        <v>0</v>
      </c>
    </row>
    <row r="30" spans="3:9" s="179" customFormat="1" x14ac:dyDescent="0.25">
      <c r="C30" s="182" t="s">
        <v>683</v>
      </c>
      <c r="D30" s="183">
        <v>657460.14</v>
      </c>
      <c r="E30" s="199">
        <v>278763.15000000002</v>
      </c>
      <c r="F30" s="183">
        <f t="shared" si="4"/>
        <v>936223.29</v>
      </c>
      <c r="G30" s="183">
        <v>936223.29</v>
      </c>
      <c r="H30" s="183">
        <v>936223.29</v>
      </c>
      <c r="I30" s="183">
        <f t="shared" si="3"/>
        <v>0</v>
      </c>
    </row>
    <row r="31" spans="3:9" x14ac:dyDescent="0.25">
      <c r="C31" s="182" t="s">
        <v>655</v>
      </c>
      <c r="D31" s="183">
        <v>10750718.01</v>
      </c>
      <c r="E31" s="199">
        <v>495513.78</v>
      </c>
      <c r="F31" s="183">
        <f>+E31+D31</f>
        <v>11246231.789999999</v>
      </c>
      <c r="G31" s="183">
        <v>11243678.9</v>
      </c>
      <c r="H31" s="183">
        <v>11238521.539999999</v>
      </c>
      <c r="I31" s="183">
        <f t="shared" si="3"/>
        <v>2552.8899999987334</v>
      </c>
    </row>
    <row r="32" spans="3:9" x14ac:dyDescent="0.25">
      <c r="C32" s="182" t="s">
        <v>660</v>
      </c>
      <c r="D32" s="183">
        <v>7531285.4100000001</v>
      </c>
      <c r="E32" s="199">
        <v>3647.52</v>
      </c>
      <c r="F32" s="183">
        <f t="shared" si="2"/>
        <v>7534932.9299999997</v>
      </c>
      <c r="G32" s="183">
        <v>7532051.6900000004</v>
      </c>
      <c r="H32" s="183">
        <v>7528588.9699999997</v>
      </c>
      <c r="I32" s="183">
        <f t="shared" si="3"/>
        <v>2881.2399999992922</v>
      </c>
    </row>
    <row r="33" spans="3:11" x14ac:dyDescent="0.25">
      <c r="C33" s="182" t="s">
        <v>661</v>
      </c>
      <c r="D33" s="183">
        <v>8317965.8399999999</v>
      </c>
      <c r="E33" s="199">
        <v>4649634.0199999996</v>
      </c>
      <c r="F33" s="183">
        <f t="shared" si="2"/>
        <v>12967599.859999999</v>
      </c>
      <c r="G33" s="183">
        <v>12963045.539999999</v>
      </c>
      <c r="H33" s="183">
        <v>8089800.8799999999</v>
      </c>
      <c r="I33" s="183">
        <f t="shared" si="3"/>
        <v>4554.320000000298</v>
      </c>
    </row>
    <row r="34" spans="3:11" x14ac:dyDescent="0.25">
      <c r="C34" s="182" t="s">
        <v>684</v>
      </c>
      <c r="D34" s="183">
        <v>8143605.5899999999</v>
      </c>
      <c r="E34" s="199">
        <v>-1516373.63</v>
      </c>
      <c r="F34" s="183">
        <f t="shared" si="2"/>
        <v>6627231.96</v>
      </c>
      <c r="G34" s="183">
        <v>6626722.2699999996</v>
      </c>
      <c r="H34" s="183">
        <v>6622469.71</v>
      </c>
      <c r="I34" s="183">
        <f t="shared" si="3"/>
        <v>509.69000000040978</v>
      </c>
    </row>
    <row r="35" spans="3:11" ht="24" x14ac:dyDescent="0.25">
      <c r="C35" s="182" t="s">
        <v>685</v>
      </c>
      <c r="D35" s="183">
        <v>12725306.359999999</v>
      </c>
      <c r="E35" s="199">
        <v>2152408.13</v>
      </c>
      <c r="F35" s="183">
        <f t="shared" si="2"/>
        <v>14877714.489999998</v>
      </c>
      <c r="G35" s="183">
        <v>14873244.890000001</v>
      </c>
      <c r="H35" s="183">
        <v>14870510.35</v>
      </c>
      <c r="I35" s="183">
        <f t="shared" si="3"/>
        <v>4469.5999999977648</v>
      </c>
    </row>
    <row r="36" spans="3:11" x14ac:dyDescent="0.25">
      <c r="C36" s="182" t="s">
        <v>686</v>
      </c>
      <c r="D36" s="183">
        <v>7394830.4400000004</v>
      </c>
      <c r="E36" s="199">
        <v>-30817.87</v>
      </c>
      <c r="F36" s="183">
        <f t="shared" si="2"/>
        <v>7364012.5700000003</v>
      </c>
      <c r="G36" s="183">
        <v>7356385.9100000001</v>
      </c>
      <c r="H36" s="183">
        <v>7348921.3099999996</v>
      </c>
      <c r="I36" s="183">
        <f t="shared" si="3"/>
        <v>7626.660000000149</v>
      </c>
    </row>
    <row r="37" spans="3:11" ht="24" x14ac:dyDescent="0.25">
      <c r="C37" s="182" t="s">
        <v>687</v>
      </c>
      <c r="D37" s="183">
        <v>8439281.6099999994</v>
      </c>
      <c r="E37" s="199">
        <v>267929</v>
      </c>
      <c r="F37" s="183">
        <f t="shared" si="2"/>
        <v>8707210.6099999994</v>
      </c>
      <c r="G37" s="183">
        <v>8701179.8599999994</v>
      </c>
      <c r="H37" s="183">
        <v>8692827.7599999998</v>
      </c>
      <c r="I37" s="183">
        <f t="shared" si="3"/>
        <v>6030.75</v>
      </c>
    </row>
    <row r="38" spans="3:11" x14ac:dyDescent="0.25">
      <c r="C38" s="182" t="s">
        <v>688</v>
      </c>
      <c r="D38" s="183">
        <v>8082205.0599999996</v>
      </c>
      <c r="E38" s="199">
        <v>95372.6</v>
      </c>
      <c r="F38" s="183">
        <f t="shared" si="2"/>
        <v>8177577.6599999992</v>
      </c>
      <c r="G38" s="183">
        <v>8152159.0499999998</v>
      </c>
      <c r="H38" s="183">
        <v>8144694.4500000002</v>
      </c>
      <c r="I38" s="183">
        <f t="shared" si="3"/>
        <v>25418.609999999404</v>
      </c>
    </row>
    <row r="39" spans="3:11" x14ac:dyDescent="0.25">
      <c r="C39" s="182" t="s">
        <v>689</v>
      </c>
      <c r="D39" s="183">
        <v>7540558.1200000001</v>
      </c>
      <c r="E39" s="199">
        <v>-284024.43</v>
      </c>
      <c r="F39" s="183">
        <f t="shared" si="2"/>
        <v>7256533.6900000004</v>
      </c>
      <c r="G39" s="183">
        <v>7249872.5700000003</v>
      </c>
      <c r="H39" s="183">
        <v>7242407.9699999997</v>
      </c>
      <c r="I39" s="183">
        <f t="shared" si="3"/>
        <v>6661.1200000001118</v>
      </c>
    </row>
    <row r="40" spans="3:11" x14ac:dyDescent="0.25">
      <c r="C40" s="182" t="s">
        <v>690</v>
      </c>
      <c r="D40" s="183">
        <v>8168465.4400000004</v>
      </c>
      <c r="E40" s="199">
        <v>-565820.21</v>
      </c>
      <c r="F40" s="183">
        <f t="shared" si="2"/>
        <v>7602645.2300000004</v>
      </c>
      <c r="G40" s="183">
        <v>7575714.71</v>
      </c>
      <c r="H40" s="183">
        <v>7566057.1399999997</v>
      </c>
      <c r="I40" s="183">
        <f t="shared" si="3"/>
        <v>26930.520000000484</v>
      </c>
    </row>
    <row r="41" spans="3:11" x14ac:dyDescent="0.25">
      <c r="C41" s="182" t="s">
        <v>691</v>
      </c>
      <c r="D41" s="183">
        <v>7196069.9199999999</v>
      </c>
      <c r="E41" s="199">
        <v>558814.41</v>
      </c>
      <c r="F41" s="183">
        <f t="shared" si="2"/>
        <v>7754884.3300000001</v>
      </c>
      <c r="G41" s="183">
        <v>7773335.8399999999</v>
      </c>
      <c r="H41" s="183">
        <v>7765871.2400000002</v>
      </c>
      <c r="I41" s="183">
        <f t="shared" si="3"/>
        <v>-18451.509999999776</v>
      </c>
    </row>
    <row r="42" spans="3:11" ht="24" x14ac:dyDescent="0.25">
      <c r="C42" s="225" t="s">
        <v>692</v>
      </c>
      <c r="D42" s="221">
        <v>9733194.0399999991</v>
      </c>
      <c r="E42" s="222">
        <v>-193090.09</v>
      </c>
      <c r="F42" s="221">
        <f t="shared" si="2"/>
        <v>9540103.9499999993</v>
      </c>
      <c r="G42" s="221">
        <v>9529695.0999999996</v>
      </c>
      <c r="H42" s="221">
        <v>9521666.5999999996</v>
      </c>
      <c r="I42" s="183">
        <f t="shared" si="3"/>
        <v>10408.849999999627</v>
      </c>
    </row>
    <row r="43" spans="3:11" x14ac:dyDescent="0.25">
      <c r="C43" s="225" t="s">
        <v>693</v>
      </c>
      <c r="D43" s="221">
        <v>7910418.6399999997</v>
      </c>
      <c r="E43" s="199">
        <v>-1400541.54</v>
      </c>
      <c r="F43" s="183">
        <f>+E43+D43</f>
        <v>6509877.0999999996</v>
      </c>
      <c r="G43" s="221">
        <v>6489020.8499999996</v>
      </c>
      <c r="H43" s="221">
        <v>6482938.5999999996</v>
      </c>
      <c r="I43" s="183">
        <f t="shared" si="3"/>
        <v>20856.25</v>
      </c>
    </row>
    <row r="44" spans="3:11" x14ac:dyDescent="0.25">
      <c r="C44" s="225" t="s">
        <v>694</v>
      </c>
      <c r="D44" s="221">
        <v>6279299.8200000003</v>
      </c>
      <c r="E44" s="199">
        <v>3831744.65</v>
      </c>
      <c r="F44" s="183">
        <f t="shared" si="2"/>
        <v>10111044.470000001</v>
      </c>
      <c r="G44" s="221">
        <v>10103275.310000001</v>
      </c>
      <c r="H44" s="221">
        <v>10098117.949999999</v>
      </c>
      <c r="I44" s="183">
        <f t="shared" si="3"/>
        <v>7769.160000000149</v>
      </c>
    </row>
    <row r="45" spans="3:11" x14ac:dyDescent="0.25">
      <c r="C45" s="225" t="s">
        <v>695</v>
      </c>
      <c r="D45" s="221">
        <v>19347844.859999999</v>
      </c>
      <c r="E45" s="199">
        <v>3738273.51</v>
      </c>
      <c r="F45" s="183">
        <f t="shared" si="2"/>
        <v>23086118.369999997</v>
      </c>
      <c r="G45" s="221">
        <v>22246157.48</v>
      </c>
      <c r="H45" s="221">
        <v>13172479.050000001</v>
      </c>
      <c r="I45" s="183">
        <f t="shared" si="3"/>
        <v>839960.88999999687</v>
      </c>
    </row>
    <row r="46" spans="3:11" s="179" customFormat="1" x14ac:dyDescent="0.25">
      <c r="C46" s="225" t="s">
        <v>696</v>
      </c>
      <c r="D46" s="221">
        <v>7502277.4400000004</v>
      </c>
      <c r="E46" s="199">
        <v>1702363.46</v>
      </c>
      <c r="F46" s="183">
        <f t="shared" si="2"/>
        <v>9204640.9000000004</v>
      </c>
      <c r="G46" s="221">
        <v>9195557.1799999997</v>
      </c>
      <c r="H46" s="221">
        <v>9189653.3599999994</v>
      </c>
      <c r="I46" s="183">
        <f t="shared" si="3"/>
        <v>9083.7200000006706</v>
      </c>
    </row>
    <row r="47" spans="3:11" x14ac:dyDescent="0.25">
      <c r="C47" s="225" t="s">
        <v>662</v>
      </c>
      <c r="D47" s="221">
        <v>11128087.07</v>
      </c>
      <c r="E47" s="199">
        <v>4176417.58</v>
      </c>
      <c r="F47" s="183">
        <f t="shared" si="2"/>
        <v>15304504.65</v>
      </c>
      <c r="G47" s="221">
        <v>13797955.49</v>
      </c>
      <c r="H47" s="221">
        <v>8925600.4800000004</v>
      </c>
      <c r="I47" s="183">
        <f t="shared" si="3"/>
        <v>1506549.1600000001</v>
      </c>
      <c r="K47" s="228"/>
    </row>
    <row r="48" spans="3:11" s="179" customFormat="1" ht="24" x14ac:dyDescent="0.25">
      <c r="C48" s="225" t="s">
        <v>663</v>
      </c>
      <c r="D48" s="221">
        <v>21257402.649999999</v>
      </c>
      <c r="E48" s="199">
        <v>-4287276</v>
      </c>
      <c r="F48" s="183">
        <f t="shared" si="2"/>
        <v>16970126.649999999</v>
      </c>
      <c r="G48" s="221">
        <v>16902627.609999999</v>
      </c>
      <c r="H48" s="221">
        <v>16896859.510000002</v>
      </c>
      <c r="I48" s="183">
        <f t="shared" si="3"/>
        <v>67499.039999999106</v>
      </c>
      <c r="J48" s="227"/>
      <c r="K48" s="228"/>
    </row>
    <row r="49" spans="3:9" s="179" customFormat="1" ht="24" x14ac:dyDescent="0.25">
      <c r="C49" s="182" t="s">
        <v>697</v>
      </c>
      <c r="D49" s="183">
        <v>4369089.22</v>
      </c>
      <c r="E49" s="199">
        <v>864599.67</v>
      </c>
      <c r="F49" s="183">
        <f t="shared" si="2"/>
        <v>5233688.8899999997</v>
      </c>
      <c r="G49" s="183">
        <v>5228474.18</v>
      </c>
      <c r="H49" s="183">
        <v>5224379.96</v>
      </c>
      <c r="I49" s="183">
        <f t="shared" si="3"/>
        <v>5214.7099999999627</v>
      </c>
    </row>
    <row r="50" spans="3:9" s="179" customFormat="1" x14ac:dyDescent="0.25">
      <c r="C50" s="182" t="s">
        <v>698</v>
      </c>
      <c r="D50" s="183">
        <v>8751864.3000000007</v>
      </c>
      <c r="E50" s="199">
        <v>-354322.6</v>
      </c>
      <c r="F50" s="183">
        <f t="shared" si="2"/>
        <v>8397541.7000000011</v>
      </c>
      <c r="G50" s="183">
        <v>8373656.6200000001</v>
      </c>
      <c r="H50" s="183">
        <v>8365801.5199999996</v>
      </c>
      <c r="I50" s="183">
        <f t="shared" si="3"/>
        <v>23885.080000001006</v>
      </c>
    </row>
    <row r="51" spans="3:9" s="179" customFormat="1" x14ac:dyDescent="0.25">
      <c r="C51" s="182" t="s">
        <v>699</v>
      </c>
      <c r="D51" s="183">
        <v>7052171.1299999999</v>
      </c>
      <c r="E51" s="199">
        <v>98.76</v>
      </c>
      <c r="F51" s="183">
        <f t="shared" si="2"/>
        <v>7052269.8899999997</v>
      </c>
      <c r="G51" s="183">
        <v>7040213.8300000001</v>
      </c>
      <c r="H51" s="183">
        <v>7033072.8300000001</v>
      </c>
      <c r="I51" s="183">
        <f t="shared" si="3"/>
        <v>12056.05999999959</v>
      </c>
    </row>
    <row r="52" spans="3:9" s="179" customFormat="1" x14ac:dyDescent="0.25">
      <c r="C52" s="182" t="s">
        <v>700</v>
      </c>
      <c r="D52" s="183">
        <v>5751813.8799999999</v>
      </c>
      <c r="E52" s="199">
        <v>194593.36</v>
      </c>
      <c r="F52" s="183">
        <f t="shared" si="2"/>
        <v>5946407.2400000002</v>
      </c>
      <c r="G52" s="183">
        <v>5943969.25</v>
      </c>
      <c r="H52" s="183">
        <v>5941073.8899999997</v>
      </c>
      <c r="I52" s="183">
        <f t="shared" si="3"/>
        <v>2437.9900000002235</v>
      </c>
    </row>
    <row r="53" spans="3:9" s="179" customFormat="1" ht="24" x14ac:dyDescent="0.25">
      <c r="C53" s="182" t="s">
        <v>701</v>
      </c>
      <c r="D53" s="183">
        <v>832733.84</v>
      </c>
      <c r="E53" s="199">
        <v>415609.56</v>
      </c>
      <c r="F53" s="183">
        <f t="shared" si="2"/>
        <v>1248343.3999999999</v>
      </c>
      <c r="G53" s="183">
        <v>1244718.6299999999</v>
      </c>
      <c r="H53" s="183">
        <v>1244718.6299999999</v>
      </c>
      <c r="I53" s="183">
        <f t="shared" si="3"/>
        <v>3624.7700000000186</v>
      </c>
    </row>
    <row r="54" spans="3:9" s="179" customFormat="1" x14ac:dyDescent="0.25">
      <c r="C54" s="182" t="s">
        <v>702</v>
      </c>
      <c r="D54" s="183">
        <v>8359936.0499999998</v>
      </c>
      <c r="E54" s="199">
        <v>-8091219.6399999997</v>
      </c>
      <c r="F54" s="183">
        <f t="shared" si="2"/>
        <v>268716.41000000015</v>
      </c>
      <c r="G54" s="183">
        <v>241756.01</v>
      </c>
      <c r="H54" s="183">
        <v>241756.01</v>
      </c>
      <c r="I54" s="183">
        <f t="shared" si="3"/>
        <v>26960.40000000014</v>
      </c>
    </row>
    <row r="55" spans="3:9" s="179" customFormat="1" ht="24" x14ac:dyDescent="0.25">
      <c r="C55" s="182" t="s">
        <v>664</v>
      </c>
      <c r="D55" s="183">
        <v>10551910.52</v>
      </c>
      <c r="E55" s="199">
        <v>5908981.6399999997</v>
      </c>
      <c r="F55" s="183">
        <f t="shared" si="2"/>
        <v>16460892.16</v>
      </c>
      <c r="G55" s="183">
        <v>16033685.51</v>
      </c>
      <c r="H55" s="183">
        <v>16027242.91</v>
      </c>
      <c r="I55" s="183">
        <f t="shared" si="3"/>
        <v>427206.65000000037</v>
      </c>
    </row>
    <row r="56" spans="3:9" s="179" customFormat="1" x14ac:dyDescent="0.25">
      <c r="C56" s="182" t="s">
        <v>665</v>
      </c>
      <c r="D56" s="183">
        <v>1257340.54</v>
      </c>
      <c r="E56" s="199">
        <v>73214.63</v>
      </c>
      <c r="F56" s="183">
        <f t="shared" si="2"/>
        <v>1330555.17</v>
      </c>
      <c r="G56" s="183">
        <v>1324533.99</v>
      </c>
      <c r="H56" s="183">
        <v>1324533.99</v>
      </c>
      <c r="I56" s="183">
        <f t="shared" si="3"/>
        <v>6021.1799999999348</v>
      </c>
    </row>
    <row r="57" spans="3:9" s="179" customFormat="1" x14ac:dyDescent="0.25">
      <c r="C57" s="182" t="s">
        <v>666</v>
      </c>
      <c r="D57" s="183">
        <v>7628842.4699999997</v>
      </c>
      <c r="E57" s="199">
        <v>1085897.8500000001</v>
      </c>
      <c r="F57" s="183">
        <f>+E57+D57</f>
        <v>8714740.3200000003</v>
      </c>
      <c r="G57" s="183">
        <v>8889487.2400000002</v>
      </c>
      <c r="H57" s="183">
        <v>8871550.6899999995</v>
      </c>
      <c r="I57" s="183">
        <f t="shared" si="3"/>
        <v>-174746.91999999993</v>
      </c>
    </row>
    <row r="58" spans="3:9" s="179" customFormat="1" x14ac:dyDescent="0.25">
      <c r="C58" s="182" t="s">
        <v>703</v>
      </c>
      <c r="D58" s="183">
        <v>2621060.73</v>
      </c>
      <c r="E58" s="199">
        <v>317824.65999999997</v>
      </c>
      <c r="F58" s="183">
        <f t="shared" si="2"/>
        <v>2938885.39</v>
      </c>
      <c r="G58" s="183">
        <v>2909554.95</v>
      </c>
      <c r="H58" s="183">
        <v>2893120.38</v>
      </c>
      <c r="I58" s="183">
        <f t="shared" si="3"/>
        <v>29330.439999999944</v>
      </c>
    </row>
    <row r="59" spans="3:9" s="179" customFormat="1" ht="24" x14ac:dyDescent="0.25">
      <c r="C59" s="182" t="s">
        <v>704</v>
      </c>
      <c r="D59" s="183">
        <v>2538858.8199999998</v>
      </c>
      <c r="E59" s="199">
        <v>88976.11</v>
      </c>
      <c r="F59" s="183">
        <f t="shared" si="2"/>
        <v>2627834.9299999997</v>
      </c>
      <c r="G59" s="183">
        <v>2638573.6</v>
      </c>
      <c r="H59" s="183">
        <v>2633623.1</v>
      </c>
      <c r="I59" s="183">
        <f t="shared" si="3"/>
        <v>-10738.670000000391</v>
      </c>
    </row>
    <row r="60" spans="3:9" s="179" customFormat="1" x14ac:dyDescent="0.25">
      <c r="C60" s="182" t="s">
        <v>705</v>
      </c>
      <c r="D60" s="183">
        <v>7669420.0599999996</v>
      </c>
      <c r="E60" s="199">
        <v>1586021.79</v>
      </c>
      <c r="F60" s="183">
        <f t="shared" si="2"/>
        <v>9255441.8499999996</v>
      </c>
      <c r="G60" s="183">
        <v>9252226.0299999993</v>
      </c>
      <c r="H60" s="183">
        <v>9248041.3300000001</v>
      </c>
      <c r="I60" s="183">
        <f t="shared" si="3"/>
        <v>3215.820000000298</v>
      </c>
    </row>
    <row r="61" spans="3:9" s="179" customFormat="1" x14ac:dyDescent="0.25">
      <c r="C61" s="182" t="s">
        <v>706</v>
      </c>
      <c r="D61" s="183">
        <v>6715984.3899999997</v>
      </c>
      <c r="E61" s="199">
        <v>57596.04</v>
      </c>
      <c r="F61" s="183">
        <f t="shared" si="2"/>
        <v>6773580.4299999997</v>
      </c>
      <c r="G61" s="183">
        <v>6762305.1799999997</v>
      </c>
      <c r="H61" s="183">
        <v>6757252.3899999997</v>
      </c>
      <c r="I61" s="183">
        <f t="shared" si="3"/>
        <v>11275.25</v>
      </c>
    </row>
    <row r="62" spans="3:9" s="179" customFormat="1" ht="24" x14ac:dyDescent="0.25">
      <c r="C62" s="182" t="s">
        <v>707</v>
      </c>
      <c r="D62" s="183">
        <v>16245143.68</v>
      </c>
      <c r="E62" s="199">
        <v>6194136.5800000001</v>
      </c>
      <c r="F62" s="183">
        <f t="shared" si="2"/>
        <v>22439280.259999998</v>
      </c>
      <c r="G62" s="183">
        <v>22051814.59</v>
      </c>
      <c r="H62" s="183">
        <v>19773246.77</v>
      </c>
      <c r="I62" s="183">
        <f t="shared" si="3"/>
        <v>387465.66999999806</v>
      </c>
    </row>
    <row r="63" spans="3:9" s="179" customFormat="1" x14ac:dyDescent="0.25">
      <c r="C63" s="182" t="s">
        <v>667</v>
      </c>
      <c r="D63" s="183">
        <v>5427415.7199999997</v>
      </c>
      <c r="E63" s="199">
        <v>3151815.99</v>
      </c>
      <c r="F63" s="183">
        <f t="shared" si="2"/>
        <v>8579231.7100000009</v>
      </c>
      <c r="G63" s="183">
        <v>8372925.2800000003</v>
      </c>
      <c r="H63" s="183">
        <v>8341031.0800000001</v>
      </c>
      <c r="I63" s="183">
        <f t="shared" si="3"/>
        <v>206306.43000000063</v>
      </c>
    </row>
    <row r="64" spans="3:9" s="179" customFormat="1" x14ac:dyDescent="0.25">
      <c r="C64" s="182" t="s">
        <v>708</v>
      </c>
      <c r="D64" s="183">
        <v>1375964.57</v>
      </c>
      <c r="E64" s="199">
        <v>488602.16</v>
      </c>
      <c r="F64" s="183">
        <f t="shared" si="2"/>
        <v>1864566.73</v>
      </c>
      <c r="G64" s="183">
        <v>1859054.37</v>
      </c>
      <c r="H64" s="183">
        <v>1855661.37</v>
      </c>
      <c r="I64" s="183">
        <f t="shared" si="3"/>
        <v>5512.3599999998696</v>
      </c>
    </row>
    <row r="65" spans="3:12" s="179" customFormat="1" ht="24" x14ac:dyDescent="0.25">
      <c r="C65" s="182" t="s">
        <v>709</v>
      </c>
      <c r="D65" s="183">
        <v>1015888.46</v>
      </c>
      <c r="E65" s="199">
        <v>219605.95</v>
      </c>
      <c r="F65" s="183">
        <f t="shared" si="2"/>
        <v>1235494.4099999999</v>
      </c>
      <c r="G65" s="183">
        <v>1239259.21</v>
      </c>
      <c r="H65" s="183">
        <v>1239259.21</v>
      </c>
      <c r="I65" s="183">
        <f t="shared" si="3"/>
        <v>-3764.8000000000466</v>
      </c>
    </row>
    <row r="66" spans="3:12" s="179" customFormat="1" x14ac:dyDescent="0.25">
      <c r="C66" s="182" t="s">
        <v>710</v>
      </c>
      <c r="D66" s="183">
        <v>2640937.7200000002</v>
      </c>
      <c r="E66" s="199">
        <v>142942.03</v>
      </c>
      <c r="F66" s="183">
        <f t="shared" si="2"/>
        <v>2783879.75</v>
      </c>
      <c r="G66" s="183">
        <v>2795524.97</v>
      </c>
      <c r="H66" s="183">
        <v>2795524.97</v>
      </c>
      <c r="I66" s="183">
        <f t="shared" si="3"/>
        <v>-11645.220000000205</v>
      </c>
    </row>
    <row r="67" spans="3:12" s="179" customFormat="1" x14ac:dyDescent="0.25">
      <c r="C67" s="182" t="s">
        <v>711</v>
      </c>
      <c r="D67" s="183">
        <v>1388051.1</v>
      </c>
      <c r="E67" s="199">
        <v>104936.06</v>
      </c>
      <c r="F67" s="183">
        <f t="shared" si="2"/>
        <v>1492987.1600000001</v>
      </c>
      <c r="G67" s="183">
        <v>1489855.12</v>
      </c>
      <c r="H67" s="183">
        <v>1486462.12</v>
      </c>
      <c r="I67" s="183">
        <f t="shared" si="3"/>
        <v>3132.0400000000373</v>
      </c>
    </row>
    <row r="68" spans="3:12" s="179" customFormat="1" ht="24" x14ac:dyDescent="0.25">
      <c r="C68" s="182" t="s">
        <v>712</v>
      </c>
      <c r="D68" s="183">
        <v>7645409</v>
      </c>
      <c r="E68" s="199">
        <v>-3222503.15</v>
      </c>
      <c r="F68" s="183">
        <f t="shared" si="2"/>
        <v>4422905.8499999996</v>
      </c>
      <c r="G68" s="183">
        <v>4414424.79</v>
      </c>
      <c r="H68" s="183">
        <v>4410651.87</v>
      </c>
      <c r="I68" s="183">
        <f t="shared" si="3"/>
        <v>8481.0599999995902</v>
      </c>
    </row>
    <row r="69" spans="3:12" s="179" customFormat="1" x14ac:dyDescent="0.25">
      <c r="C69" s="182" t="s">
        <v>668</v>
      </c>
      <c r="D69" s="183">
        <v>242308.76</v>
      </c>
      <c r="E69" s="199">
        <v>9483516.2799999993</v>
      </c>
      <c r="F69" s="183">
        <f t="shared" si="2"/>
        <v>9725825.0399999991</v>
      </c>
      <c r="G69" s="183">
        <v>9709205.4700000007</v>
      </c>
      <c r="H69" s="183">
        <v>2780488.84</v>
      </c>
      <c r="I69" s="183">
        <f t="shared" si="3"/>
        <v>16619.569999998435</v>
      </c>
    </row>
    <row r="70" spans="3:12" x14ac:dyDescent="0.25">
      <c r="C70" s="181"/>
      <c r="D70" s="132"/>
      <c r="E70" s="218"/>
      <c r="F70" s="219"/>
      <c r="G70" s="218"/>
      <c r="H70" s="219"/>
      <c r="I70" s="218"/>
    </row>
    <row r="71" spans="3:12" x14ac:dyDescent="0.25">
      <c r="C71" s="208" t="s">
        <v>454</v>
      </c>
      <c r="D71" s="217">
        <v>0</v>
      </c>
      <c r="E71" s="217">
        <f t="shared" ref="E71:H71" si="5">SUM(E73:E80)</f>
        <v>0</v>
      </c>
      <c r="F71" s="217">
        <f t="shared" si="5"/>
        <v>0</v>
      </c>
      <c r="G71" s="217">
        <f t="shared" si="5"/>
        <v>0</v>
      </c>
      <c r="H71" s="217">
        <f t="shared" si="5"/>
        <v>0</v>
      </c>
      <c r="I71" s="216">
        <f>+F71</f>
        <v>0</v>
      </c>
    </row>
    <row r="72" spans="3:12" x14ac:dyDescent="0.25">
      <c r="C72" s="208" t="s">
        <v>455</v>
      </c>
      <c r="D72" s="217"/>
      <c r="E72" s="217"/>
      <c r="F72" s="217"/>
      <c r="G72" s="217"/>
      <c r="H72" s="217"/>
      <c r="I72" s="216"/>
    </row>
    <row r="73" spans="3:12" x14ac:dyDescent="0.25">
      <c r="C73" s="181" t="s">
        <v>649</v>
      </c>
      <c r="D73" s="217">
        <v>0</v>
      </c>
      <c r="E73" s="217">
        <v>0</v>
      </c>
      <c r="F73" s="217">
        <v>0</v>
      </c>
      <c r="G73" s="217">
        <v>0</v>
      </c>
      <c r="H73" s="217">
        <v>0</v>
      </c>
      <c r="I73" s="216">
        <f>+F73</f>
        <v>0</v>
      </c>
    </row>
    <row r="74" spans="3:12" x14ac:dyDescent="0.25">
      <c r="C74" s="181" t="s">
        <v>447</v>
      </c>
      <c r="D74" s="217">
        <v>0</v>
      </c>
      <c r="E74" s="217">
        <v>0</v>
      </c>
      <c r="F74" s="217">
        <v>0</v>
      </c>
      <c r="G74" s="217">
        <v>0</v>
      </c>
      <c r="H74" s="217">
        <v>0</v>
      </c>
      <c r="I74" s="216">
        <v>0</v>
      </c>
    </row>
    <row r="75" spans="3:12" x14ac:dyDescent="0.25">
      <c r="C75" s="181" t="s">
        <v>448</v>
      </c>
      <c r="D75" s="217">
        <v>0</v>
      </c>
      <c r="E75" s="217">
        <v>0</v>
      </c>
      <c r="F75" s="217">
        <v>0</v>
      </c>
      <c r="G75" s="217">
        <v>0</v>
      </c>
      <c r="H75" s="217">
        <v>0</v>
      </c>
      <c r="I75" s="216">
        <v>0</v>
      </c>
    </row>
    <row r="76" spans="3:12" x14ac:dyDescent="0.25">
      <c r="C76" s="181" t="s">
        <v>449</v>
      </c>
      <c r="D76" s="217">
        <v>0</v>
      </c>
      <c r="E76" s="217">
        <v>0</v>
      </c>
      <c r="F76" s="217">
        <v>0</v>
      </c>
      <c r="G76" s="217">
        <v>0</v>
      </c>
      <c r="H76" s="217">
        <v>0</v>
      </c>
      <c r="I76" s="216">
        <v>0</v>
      </c>
    </row>
    <row r="77" spans="3:12" x14ac:dyDescent="0.25">
      <c r="C77" s="181" t="s">
        <v>450</v>
      </c>
      <c r="D77" s="217">
        <v>0</v>
      </c>
      <c r="E77" s="217">
        <v>0</v>
      </c>
      <c r="F77" s="217">
        <v>0</v>
      </c>
      <c r="G77" s="217">
        <v>0</v>
      </c>
      <c r="H77" s="217">
        <v>0</v>
      </c>
      <c r="I77" s="216">
        <v>0</v>
      </c>
    </row>
    <row r="78" spans="3:12" x14ac:dyDescent="0.25">
      <c r="C78" s="181" t="s">
        <v>451</v>
      </c>
      <c r="D78" s="217">
        <v>0</v>
      </c>
      <c r="E78" s="217">
        <v>0</v>
      </c>
      <c r="F78" s="217">
        <v>0</v>
      </c>
      <c r="G78" s="217">
        <v>0</v>
      </c>
      <c r="H78" s="217">
        <v>0</v>
      </c>
      <c r="I78" s="216">
        <v>0</v>
      </c>
      <c r="L78" s="120"/>
    </row>
    <row r="79" spans="3:12" x14ac:dyDescent="0.25">
      <c r="C79" s="181" t="s">
        <v>452</v>
      </c>
      <c r="D79" s="217">
        <v>0</v>
      </c>
      <c r="E79" s="217">
        <v>0</v>
      </c>
      <c r="F79" s="217">
        <v>0</v>
      </c>
      <c r="G79" s="217">
        <v>0</v>
      </c>
      <c r="H79" s="217">
        <v>0</v>
      </c>
      <c r="I79" s="216">
        <v>0</v>
      </c>
    </row>
    <row r="80" spans="3:12" x14ac:dyDescent="0.25">
      <c r="C80" s="181" t="s">
        <v>453</v>
      </c>
      <c r="D80" s="217">
        <v>0</v>
      </c>
      <c r="E80" s="217">
        <v>0</v>
      </c>
      <c r="F80" s="217">
        <v>0</v>
      </c>
      <c r="G80" s="217">
        <v>0</v>
      </c>
      <c r="H80" s="217">
        <v>0</v>
      </c>
      <c r="I80" s="216">
        <v>0</v>
      </c>
    </row>
    <row r="81" spans="3:9" x14ac:dyDescent="0.25">
      <c r="C81" s="220"/>
      <c r="D81" s="132"/>
      <c r="E81" s="218"/>
      <c r="F81" s="219"/>
      <c r="G81" s="218"/>
      <c r="H81" s="219"/>
      <c r="I81" s="218"/>
    </row>
    <row r="82" spans="3:9" x14ac:dyDescent="0.25">
      <c r="C82" s="180" t="s">
        <v>442</v>
      </c>
      <c r="D82" s="217">
        <f t="shared" ref="D82:I82" si="6">+D14+D71</f>
        <v>356453890.39000005</v>
      </c>
      <c r="E82" s="217">
        <f t="shared" si="6"/>
        <v>31613001.519999996</v>
      </c>
      <c r="F82" s="217">
        <f t="shared" si="6"/>
        <v>388066891.91000015</v>
      </c>
      <c r="G82" s="217">
        <f t="shared" si="6"/>
        <v>382327547.94999999</v>
      </c>
      <c r="H82" s="217">
        <f t="shared" si="6"/>
        <v>354048927.04999995</v>
      </c>
      <c r="I82" s="216">
        <f t="shared" si="6"/>
        <v>5739343.9599999953</v>
      </c>
    </row>
    <row r="83" spans="3:9" x14ac:dyDescent="0.25">
      <c r="C83" s="107"/>
      <c r="D83" s="135"/>
      <c r="E83" s="133"/>
      <c r="F83" s="134"/>
      <c r="G83" s="133"/>
      <c r="H83" s="134"/>
      <c r="I83" s="133"/>
    </row>
  </sheetData>
  <mergeCells count="13">
    <mergeCell ref="C5:I5"/>
    <mergeCell ref="G12:G13"/>
    <mergeCell ref="H12:H13"/>
    <mergeCell ref="C6:I6"/>
    <mergeCell ref="C7:I7"/>
    <mergeCell ref="C8:I8"/>
    <mergeCell ref="C9:I9"/>
    <mergeCell ref="C10:I10"/>
    <mergeCell ref="C11:C13"/>
    <mergeCell ref="D11:H11"/>
    <mergeCell ref="I11:I13"/>
    <mergeCell ref="D12:D13"/>
    <mergeCell ref="F12:F13"/>
  </mergeCells>
  <printOptions horizontalCentered="1" verticalCentered="1"/>
  <pageMargins left="0.31496062992125984" right="0.31496062992125984" top="0.39370078740157483" bottom="0.39370078740157483" header="0.31496062992125984" footer="0.31496062992125984"/>
  <pageSetup scale="53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C4:J100"/>
  <sheetViews>
    <sheetView tabSelected="1" workbookViewId="0">
      <selection activeCell="J89" sqref="J89"/>
    </sheetView>
  </sheetViews>
  <sheetFormatPr baseColWidth="10" defaultRowHeight="15" x14ac:dyDescent="0.25"/>
  <cols>
    <col min="4" max="4" width="43.85546875" customWidth="1"/>
    <col min="5" max="5" width="13.28515625" bestFit="1" customWidth="1"/>
    <col min="6" max="6" width="14" customWidth="1"/>
    <col min="7" max="9" width="13.28515625" bestFit="1" customWidth="1"/>
    <col min="10" max="10" width="15.5703125" customWidth="1"/>
  </cols>
  <sheetData>
    <row r="4" spans="3:10" x14ac:dyDescent="0.25">
      <c r="C4" s="299" t="s">
        <v>645</v>
      </c>
      <c r="D4" s="300"/>
      <c r="E4" s="300"/>
      <c r="F4" s="300"/>
      <c r="G4" s="300"/>
      <c r="H4" s="300"/>
      <c r="I4" s="300"/>
      <c r="J4" s="301"/>
    </row>
    <row r="5" spans="3:10" x14ac:dyDescent="0.25">
      <c r="C5" s="302" t="s">
        <v>357</v>
      </c>
      <c r="D5" s="253"/>
      <c r="E5" s="253"/>
      <c r="F5" s="253"/>
      <c r="G5" s="253"/>
      <c r="H5" s="253"/>
      <c r="I5" s="253"/>
      <c r="J5" s="303"/>
    </row>
    <row r="6" spans="3:10" x14ac:dyDescent="0.25">
      <c r="C6" s="262" t="s">
        <v>456</v>
      </c>
      <c r="D6" s="240"/>
      <c r="E6" s="240"/>
      <c r="F6" s="240"/>
      <c r="G6" s="240"/>
      <c r="H6" s="240"/>
      <c r="I6" s="240"/>
      <c r="J6" s="263"/>
    </row>
    <row r="7" spans="3:10" x14ac:dyDescent="0.25">
      <c r="C7" s="264" t="s">
        <v>723</v>
      </c>
      <c r="D7" s="240"/>
      <c r="E7" s="240"/>
      <c r="F7" s="240"/>
      <c r="G7" s="240"/>
      <c r="H7" s="240"/>
      <c r="I7" s="240"/>
      <c r="J7" s="263"/>
    </row>
    <row r="8" spans="3:10" x14ac:dyDescent="0.25">
      <c r="C8" s="297" t="s">
        <v>1</v>
      </c>
      <c r="D8" s="252"/>
      <c r="E8" s="252"/>
      <c r="F8" s="252"/>
      <c r="G8" s="252"/>
      <c r="H8" s="252"/>
      <c r="I8" s="252"/>
      <c r="J8" s="298"/>
    </row>
    <row r="9" spans="3:10" x14ac:dyDescent="0.25">
      <c r="C9" s="253" t="s">
        <v>2</v>
      </c>
      <c r="D9" s="253"/>
      <c r="E9" s="253" t="s">
        <v>359</v>
      </c>
      <c r="F9" s="253"/>
      <c r="G9" s="253"/>
      <c r="H9" s="253"/>
      <c r="I9" s="253"/>
      <c r="J9" s="253" t="s">
        <v>445</v>
      </c>
    </row>
    <row r="10" spans="3:10" x14ac:dyDescent="0.25">
      <c r="C10" s="240"/>
      <c r="D10" s="240"/>
      <c r="E10" s="240" t="s">
        <v>221</v>
      </c>
      <c r="F10" s="189" t="s">
        <v>269</v>
      </c>
      <c r="G10" s="240" t="s">
        <v>271</v>
      </c>
      <c r="H10" s="240" t="s">
        <v>222</v>
      </c>
      <c r="I10" s="240" t="s">
        <v>224</v>
      </c>
      <c r="J10" s="240"/>
    </row>
    <row r="11" spans="3:10" x14ac:dyDescent="0.25">
      <c r="C11" s="252"/>
      <c r="D11" s="252"/>
      <c r="E11" s="252"/>
      <c r="F11" s="193" t="s">
        <v>270</v>
      </c>
      <c r="G11" s="252"/>
      <c r="H11" s="252"/>
      <c r="I11" s="252"/>
      <c r="J11" s="252"/>
    </row>
    <row r="12" spans="3:10" x14ac:dyDescent="0.25">
      <c r="C12" s="283"/>
      <c r="D12" s="284"/>
      <c r="E12" s="40"/>
      <c r="F12" s="177"/>
      <c r="G12" s="177"/>
      <c r="H12" s="44"/>
      <c r="I12" s="177"/>
      <c r="J12" s="177"/>
    </row>
    <row r="13" spans="3:10" x14ac:dyDescent="0.25">
      <c r="C13" s="285" t="s">
        <v>457</v>
      </c>
      <c r="D13" s="286"/>
      <c r="E13" s="213">
        <f>+E14+E24+E34</f>
        <v>356453890.39000005</v>
      </c>
      <c r="F13" s="212">
        <f t="shared" ref="F13:J13" si="0">+F14+F24+F34</f>
        <v>31613001.519999996</v>
      </c>
      <c r="G13" s="212">
        <f t="shared" si="0"/>
        <v>388066891.91000015</v>
      </c>
      <c r="H13" s="214">
        <f t="shared" si="0"/>
        <v>382327547.94999999</v>
      </c>
      <c r="I13" s="212">
        <f t="shared" si="0"/>
        <v>354048927.04999995</v>
      </c>
      <c r="J13" s="212">
        <f t="shared" si="0"/>
        <v>5739343.9600001574</v>
      </c>
    </row>
    <row r="14" spans="3:10" x14ac:dyDescent="0.25">
      <c r="C14" s="285" t="s">
        <v>458</v>
      </c>
      <c r="D14" s="286"/>
      <c r="E14" s="148">
        <f>SUM(E15:E22)</f>
        <v>356453890.39000005</v>
      </c>
      <c r="F14" s="144">
        <f t="shared" ref="F14:I14" si="1">SUM(F15:F22)</f>
        <v>31613001.519999996</v>
      </c>
      <c r="G14" s="144">
        <f t="shared" si="1"/>
        <v>388066891.91000015</v>
      </c>
      <c r="H14" s="129">
        <f t="shared" si="1"/>
        <v>382327547.94999999</v>
      </c>
      <c r="I14" s="144">
        <f t="shared" si="1"/>
        <v>354048927.04999995</v>
      </c>
      <c r="J14" s="144">
        <f>+G14-H14</f>
        <v>5739343.9600001574</v>
      </c>
    </row>
    <row r="15" spans="3:10" x14ac:dyDescent="0.25">
      <c r="C15" s="36"/>
      <c r="D15" s="37" t="s">
        <v>459</v>
      </c>
      <c r="E15" s="148">
        <v>0</v>
      </c>
      <c r="F15" s="144">
        <v>0</v>
      </c>
      <c r="G15" s="144">
        <v>0</v>
      </c>
      <c r="H15" s="129">
        <v>0</v>
      </c>
      <c r="I15" s="144">
        <v>0</v>
      </c>
      <c r="J15" s="144">
        <v>0</v>
      </c>
    </row>
    <row r="16" spans="3:10" x14ac:dyDescent="0.25">
      <c r="C16" s="36"/>
      <c r="D16" s="37" t="s">
        <v>460</v>
      </c>
      <c r="E16" s="148">
        <f>+'FORMATO 6B'!D16</f>
        <v>356453890.39000005</v>
      </c>
      <c r="F16" s="144">
        <f>+'FORMATO 6B'!E16</f>
        <v>31613001.519999996</v>
      </c>
      <c r="G16" s="144">
        <f>+'FORMATO 6B'!F14</f>
        <v>388066891.91000015</v>
      </c>
      <c r="H16" s="129">
        <f>+'FORMATO 6B'!G16</f>
        <v>382327547.94999999</v>
      </c>
      <c r="I16" s="144">
        <f>+'FORMATO 6B'!H16</f>
        <v>354048927.04999995</v>
      </c>
      <c r="J16" s="144">
        <f>+G16-H16</f>
        <v>5739343.9600001574</v>
      </c>
    </row>
    <row r="17" spans="3:10" x14ac:dyDescent="0.25">
      <c r="C17" s="36"/>
      <c r="D17" s="37" t="s">
        <v>461</v>
      </c>
      <c r="E17" s="148">
        <v>0</v>
      </c>
      <c r="F17" s="144">
        <v>0</v>
      </c>
      <c r="G17" s="144">
        <v>0</v>
      </c>
      <c r="H17" s="129">
        <v>0</v>
      </c>
      <c r="I17" s="144">
        <v>0</v>
      </c>
      <c r="J17" s="144">
        <v>0</v>
      </c>
    </row>
    <row r="18" spans="3:10" x14ac:dyDescent="0.25">
      <c r="C18" s="36"/>
      <c r="D18" s="37" t="s">
        <v>462</v>
      </c>
      <c r="E18" s="148">
        <v>0</v>
      </c>
      <c r="F18" s="144">
        <v>0</v>
      </c>
      <c r="G18" s="144">
        <v>0</v>
      </c>
      <c r="H18" s="129">
        <v>0</v>
      </c>
      <c r="I18" s="144">
        <v>0</v>
      </c>
      <c r="J18" s="144">
        <v>0</v>
      </c>
    </row>
    <row r="19" spans="3:10" x14ac:dyDescent="0.25">
      <c r="C19" s="36"/>
      <c r="D19" s="37" t="s">
        <v>463</v>
      </c>
      <c r="E19" s="148">
        <v>0</v>
      </c>
      <c r="F19" s="144">
        <v>0</v>
      </c>
      <c r="G19" s="144">
        <v>0</v>
      </c>
      <c r="H19" s="129">
        <v>0</v>
      </c>
      <c r="I19" s="144">
        <v>0</v>
      </c>
      <c r="J19" s="144">
        <v>0</v>
      </c>
    </row>
    <row r="20" spans="3:10" x14ac:dyDescent="0.25">
      <c r="C20" s="36"/>
      <c r="D20" s="37" t="s">
        <v>464</v>
      </c>
      <c r="E20" s="148">
        <v>0</v>
      </c>
      <c r="F20" s="144">
        <v>0</v>
      </c>
      <c r="G20" s="144">
        <v>0</v>
      </c>
      <c r="H20" s="129">
        <v>0</v>
      </c>
      <c r="I20" s="144">
        <v>0</v>
      </c>
      <c r="J20" s="144">
        <v>0</v>
      </c>
    </row>
    <row r="21" spans="3:10" x14ac:dyDescent="0.25">
      <c r="C21" s="36"/>
      <c r="D21" s="37" t="s">
        <v>465</v>
      </c>
      <c r="E21" s="148">
        <v>0</v>
      </c>
      <c r="F21" s="144">
        <v>0</v>
      </c>
      <c r="G21" s="144">
        <v>0</v>
      </c>
      <c r="H21" s="129">
        <v>0</v>
      </c>
      <c r="I21" s="144">
        <v>0</v>
      </c>
      <c r="J21" s="144">
        <v>0</v>
      </c>
    </row>
    <row r="22" spans="3:10" x14ac:dyDescent="0.25">
      <c r="C22" s="36"/>
      <c r="D22" s="37" t="s">
        <v>466</v>
      </c>
      <c r="E22" s="148">
        <v>0</v>
      </c>
      <c r="F22" s="144">
        <v>0</v>
      </c>
      <c r="G22" s="144">
        <v>0</v>
      </c>
      <c r="H22" s="129">
        <v>0</v>
      </c>
      <c r="I22" s="144">
        <v>0</v>
      </c>
      <c r="J22" s="144">
        <v>0</v>
      </c>
    </row>
    <row r="23" spans="3:10" x14ac:dyDescent="0.25">
      <c r="C23" s="36"/>
      <c r="D23" s="37"/>
      <c r="E23" s="132"/>
      <c r="F23" s="130"/>
      <c r="G23" s="130"/>
      <c r="H23" s="131"/>
      <c r="I23" s="130"/>
      <c r="J23" s="130"/>
    </row>
    <row r="24" spans="3:10" x14ac:dyDescent="0.25">
      <c r="C24" s="285" t="s">
        <v>467</v>
      </c>
      <c r="D24" s="286"/>
      <c r="E24" s="148">
        <f>SUM(E26:E32)</f>
        <v>0</v>
      </c>
      <c r="F24" s="144">
        <f t="shared" ref="F24:J24" si="2">SUM(F26:F32)</f>
        <v>0</v>
      </c>
      <c r="G24" s="144">
        <f t="shared" si="2"/>
        <v>0</v>
      </c>
      <c r="H24" s="129">
        <f t="shared" si="2"/>
        <v>0</v>
      </c>
      <c r="I24" s="144">
        <f t="shared" si="2"/>
        <v>0</v>
      </c>
      <c r="J24" s="144">
        <f t="shared" si="2"/>
        <v>0</v>
      </c>
    </row>
    <row r="25" spans="3:10" x14ac:dyDescent="0.25">
      <c r="C25" s="36"/>
      <c r="D25" s="37" t="s">
        <v>468</v>
      </c>
      <c r="E25" s="148">
        <v>0</v>
      </c>
      <c r="F25" s="144">
        <v>0</v>
      </c>
      <c r="G25" s="144">
        <v>0</v>
      </c>
      <c r="H25" s="129">
        <v>0</v>
      </c>
      <c r="I25" s="144">
        <v>0</v>
      </c>
      <c r="J25" s="144">
        <v>0</v>
      </c>
    </row>
    <row r="26" spans="3:10" x14ac:dyDescent="0.25">
      <c r="C26" s="36"/>
      <c r="D26" s="37" t="s">
        <v>469</v>
      </c>
      <c r="E26" s="148">
        <v>0</v>
      </c>
      <c r="F26" s="144">
        <v>0</v>
      </c>
      <c r="G26" s="144">
        <v>0</v>
      </c>
      <c r="H26" s="129">
        <v>0</v>
      </c>
      <c r="I26" s="144">
        <v>0</v>
      </c>
      <c r="J26" s="144">
        <v>0</v>
      </c>
    </row>
    <row r="27" spans="3:10" x14ac:dyDescent="0.25">
      <c r="C27" s="36"/>
      <c r="D27" s="37" t="s">
        <v>470</v>
      </c>
      <c r="E27" s="148">
        <v>0</v>
      </c>
      <c r="F27" s="144">
        <v>0</v>
      </c>
      <c r="G27" s="144">
        <v>0</v>
      </c>
      <c r="H27" s="129">
        <v>0</v>
      </c>
      <c r="I27" s="144">
        <v>0</v>
      </c>
      <c r="J27" s="144">
        <v>0</v>
      </c>
    </row>
    <row r="28" spans="3:10" x14ac:dyDescent="0.25">
      <c r="C28" s="287"/>
      <c r="D28" s="37" t="s">
        <v>471</v>
      </c>
      <c r="E28" s="148">
        <v>0</v>
      </c>
      <c r="F28" s="144">
        <v>0</v>
      </c>
      <c r="G28" s="144">
        <v>0</v>
      </c>
      <c r="H28" s="129">
        <v>0</v>
      </c>
      <c r="I28" s="144">
        <v>0</v>
      </c>
      <c r="J28" s="144">
        <v>0</v>
      </c>
    </row>
    <row r="29" spans="3:10" x14ac:dyDescent="0.25">
      <c r="C29" s="287"/>
      <c r="D29" s="37" t="s">
        <v>472</v>
      </c>
      <c r="E29" s="148"/>
      <c r="F29" s="144"/>
      <c r="G29" s="144"/>
      <c r="H29" s="129"/>
      <c r="I29" s="144"/>
      <c r="J29" s="144"/>
    </row>
    <row r="30" spans="3:10" x14ac:dyDescent="0.25">
      <c r="C30" s="36"/>
      <c r="D30" s="37" t="s">
        <v>473</v>
      </c>
      <c r="E30" s="148">
        <v>0</v>
      </c>
      <c r="F30" s="144">
        <v>0</v>
      </c>
      <c r="G30" s="144">
        <v>0</v>
      </c>
      <c r="H30" s="129">
        <v>0</v>
      </c>
      <c r="I30" s="144">
        <v>0</v>
      </c>
      <c r="J30" s="144">
        <v>0</v>
      </c>
    </row>
    <row r="31" spans="3:10" x14ac:dyDescent="0.25">
      <c r="C31" s="36"/>
      <c r="D31" s="37" t="s">
        <v>474</v>
      </c>
      <c r="E31" s="148">
        <v>0</v>
      </c>
      <c r="F31" s="144">
        <v>0</v>
      </c>
      <c r="G31" s="144">
        <v>0</v>
      </c>
      <c r="H31" s="129">
        <v>0</v>
      </c>
      <c r="I31" s="144">
        <v>0</v>
      </c>
      <c r="J31" s="144">
        <v>0</v>
      </c>
    </row>
    <row r="32" spans="3:10" x14ac:dyDescent="0.25">
      <c r="C32" s="36"/>
      <c r="D32" s="37" t="s">
        <v>475</v>
      </c>
      <c r="E32" s="148">
        <v>0</v>
      </c>
      <c r="F32" s="144">
        <v>0</v>
      </c>
      <c r="G32" s="144">
        <v>0</v>
      </c>
      <c r="H32" s="129">
        <v>0</v>
      </c>
      <c r="I32" s="144">
        <v>0</v>
      </c>
      <c r="J32" s="144">
        <v>0</v>
      </c>
    </row>
    <row r="33" spans="3:10" x14ac:dyDescent="0.25">
      <c r="C33" s="36"/>
      <c r="D33" s="37"/>
      <c r="E33" s="132"/>
      <c r="F33" s="130"/>
      <c r="G33" s="130"/>
      <c r="H33" s="131"/>
      <c r="I33" s="130"/>
      <c r="J33" s="130"/>
    </row>
    <row r="34" spans="3:10" x14ac:dyDescent="0.25">
      <c r="C34" s="285" t="s">
        <v>476</v>
      </c>
      <c r="D34" s="286"/>
      <c r="E34" s="148">
        <f>SUM(E36:E45)</f>
        <v>0</v>
      </c>
      <c r="F34" s="144">
        <f t="shared" ref="F34:J34" si="3">SUM(F36:F45)</f>
        <v>0</v>
      </c>
      <c r="G34" s="144">
        <f t="shared" si="3"/>
        <v>0</v>
      </c>
      <c r="H34" s="145">
        <f t="shared" si="3"/>
        <v>0</v>
      </c>
      <c r="I34" s="144">
        <f t="shared" si="3"/>
        <v>0</v>
      </c>
      <c r="J34" s="144">
        <f t="shared" si="3"/>
        <v>0</v>
      </c>
    </row>
    <row r="35" spans="3:10" x14ac:dyDescent="0.25">
      <c r="C35" s="285" t="s">
        <v>477</v>
      </c>
      <c r="D35" s="286"/>
      <c r="E35" s="148"/>
      <c r="F35" s="144"/>
      <c r="G35" s="144"/>
      <c r="H35" s="145"/>
      <c r="I35" s="144"/>
      <c r="J35" s="144"/>
    </row>
    <row r="36" spans="3:10" x14ac:dyDescent="0.25">
      <c r="C36" s="287"/>
      <c r="D36" s="37" t="s">
        <v>478</v>
      </c>
      <c r="E36" s="148">
        <v>0</v>
      </c>
      <c r="F36" s="144">
        <v>0</v>
      </c>
      <c r="G36" s="144">
        <v>0</v>
      </c>
      <c r="H36" s="145">
        <v>0</v>
      </c>
      <c r="I36" s="144">
        <v>0</v>
      </c>
      <c r="J36" s="144">
        <v>0</v>
      </c>
    </row>
    <row r="37" spans="3:10" x14ac:dyDescent="0.25">
      <c r="C37" s="287"/>
      <c r="D37" s="37" t="s">
        <v>479</v>
      </c>
      <c r="E37" s="148"/>
      <c r="F37" s="144"/>
      <c r="G37" s="144"/>
      <c r="H37" s="145"/>
      <c r="I37" s="144"/>
      <c r="J37" s="144"/>
    </row>
    <row r="38" spans="3:10" x14ac:dyDescent="0.25">
      <c r="C38" s="36"/>
      <c r="D38" s="37" t="s">
        <v>480</v>
      </c>
      <c r="E38" s="148">
        <v>0</v>
      </c>
      <c r="F38" s="144">
        <v>0</v>
      </c>
      <c r="G38" s="144">
        <v>0</v>
      </c>
      <c r="H38" s="145">
        <v>0</v>
      </c>
      <c r="I38" s="144">
        <v>0</v>
      </c>
      <c r="J38" s="144">
        <v>0</v>
      </c>
    </row>
    <row r="39" spans="3:10" x14ac:dyDescent="0.25">
      <c r="C39" s="36"/>
      <c r="D39" s="37" t="s">
        <v>481</v>
      </c>
      <c r="E39" s="148">
        <v>0</v>
      </c>
      <c r="F39" s="144">
        <v>0</v>
      </c>
      <c r="G39" s="144">
        <v>0</v>
      </c>
      <c r="H39" s="145">
        <v>0</v>
      </c>
      <c r="I39" s="144">
        <v>0</v>
      </c>
      <c r="J39" s="144">
        <v>0</v>
      </c>
    </row>
    <row r="40" spans="3:10" x14ac:dyDescent="0.25">
      <c r="C40" s="36"/>
      <c r="D40" s="37" t="s">
        <v>482</v>
      </c>
      <c r="E40" s="148">
        <v>0</v>
      </c>
      <c r="F40" s="144">
        <v>0</v>
      </c>
      <c r="G40" s="144">
        <v>0</v>
      </c>
      <c r="H40" s="145">
        <v>0</v>
      </c>
      <c r="I40" s="144">
        <v>0</v>
      </c>
      <c r="J40" s="144">
        <v>0</v>
      </c>
    </row>
    <row r="41" spans="3:10" x14ac:dyDescent="0.25">
      <c r="C41" s="36"/>
      <c r="D41" s="37" t="s">
        <v>483</v>
      </c>
      <c r="E41" s="148">
        <v>0</v>
      </c>
      <c r="F41" s="144">
        <v>0</v>
      </c>
      <c r="G41" s="144">
        <v>0</v>
      </c>
      <c r="H41" s="145">
        <v>0</v>
      </c>
      <c r="I41" s="144">
        <v>0</v>
      </c>
      <c r="J41" s="144">
        <v>0</v>
      </c>
    </row>
    <row r="42" spans="3:10" x14ac:dyDescent="0.25">
      <c r="C42" s="36"/>
      <c r="D42" s="37" t="s">
        <v>484</v>
      </c>
      <c r="E42" s="148">
        <v>0</v>
      </c>
      <c r="F42" s="144">
        <v>0</v>
      </c>
      <c r="G42" s="144">
        <v>0</v>
      </c>
      <c r="H42" s="145">
        <v>0</v>
      </c>
      <c r="I42" s="144">
        <v>0</v>
      </c>
      <c r="J42" s="144">
        <v>0</v>
      </c>
    </row>
    <row r="43" spans="3:10" x14ac:dyDescent="0.25">
      <c r="C43" s="36"/>
      <c r="D43" s="37" t="s">
        <v>485</v>
      </c>
      <c r="E43" s="148">
        <v>0</v>
      </c>
      <c r="F43" s="144">
        <v>0</v>
      </c>
      <c r="G43" s="144">
        <v>0</v>
      </c>
      <c r="H43" s="145">
        <v>0</v>
      </c>
      <c r="I43" s="144">
        <v>0</v>
      </c>
      <c r="J43" s="144">
        <v>0</v>
      </c>
    </row>
    <row r="44" spans="3:10" x14ac:dyDescent="0.25">
      <c r="C44" s="36"/>
      <c r="D44" s="37" t="s">
        <v>486</v>
      </c>
      <c r="E44" s="148">
        <v>0</v>
      </c>
      <c r="F44" s="144">
        <v>0</v>
      </c>
      <c r="G44" s="144">
        <v>0</v>
      </c>
      <c r="H44" s="145">
        <v>0</v>
      </c>
      <c r="I44" s="144">
        <v>0</v>
      </c>
      <c r="J44" s="144">
        <v>0</v>
      </c>
    </row>
    <row r="45" spans="3:10" x14ac:dyDescent="0.25">
      <c r="C45" s="36"/>
      <c r="D45" s="37" t="s">
        <v>487</v>
      </c>
      <c r="E45" s="148">
        <v>0</v>
      </c>
      <c r="F45" s="144">
        <v>0</v>
      </c>
      <c r="G45" s="144">
        <v>0</v>
      </c>
      <c r="H45" s="145">
        <v>0</v>
      </c>
      <c r="I45" s="144">
        <v>0</v>
      </c>
      <c r="J45" s="144">
        <v>0</v>
      </c>
    </row>
    <row r="46" spans="3:10" x14ac:dyDescent="0.25">
      <c r="C46" s="142"/>
      <c r="D46" s="143"/>
      <c r="E46" s="145"/>
      <c r="F46" s="144"/>
      <c r="G46" s="144"/>
      <c r="H46" s="145"/>
      <c r="I46" s="144"/>
      <c r="J46" s="144"/>
    </row>
    <row r="47" spans="3:10" x14ac:dyDescent="0.25">
      <c r="C47" s="285" t="s">
        <v>488</v>
      </c>
      <c r="D47" s="304"/>
      <c r="E47" s="145">
        <f>SUM(E49:E54)</f>
        <v>0</v>
      </c>
      <c r="F47" s="144">
        <f t="shared" ref="F47:J47" si="4">SUM(F49:F54)</f>
        <v>0</v>
      </c>
      <c r="G47" s="144">
        <f t="shared" si="4"/>
        <v>0</v>
      </c>
      <c r="H47" s="145">
        <f t="shared" si="4"/>
        <v>0</v>
      </c>
      <c r="I47" s="144">
        <f t="shared" si="4"/>
        <v>0</v>
      </c>
      <c r="J47" s="144">
        <f t="shared" si="4"/>
        <v>0</v>
      </c>
    </row>
    <row r="48" spans="3:10" x14ac:dyDescent="0.25">
      <c r="C48" s="285" t="s">
        <v>489</v>
      </c>
      <c r="D48" s="304"/>
      <c r="E48" s="145"/>
      <c r="F48" s="144"/>
      <c r="G48" s="144"/>
      <c r="H48" s="145"/>
      <c r="I48" s="144"/>
      <c r="J48" s="144"/>
    </row>
    <row r="49" spans="3:10" x14ac:dyDescent="0.25">
      <c r="C49" s="287"/>
      <c r="D49" s="118" t="s">
        <v>490</v>
      </c>
      <c r="E49" s="145">
        <v>0</v>
      </c>
      <c r="F49" s="144">
        <v>0</v>
      </c>
      <c r="G49" s="144">
        <v>0</v>
      </c>
      <c r="H49" s="145">
        <v>0</v>
      </c>
      <c r="I49" s="144">
        <v>0</v>
      </c>
      <c r="J49" s="144">
        <v>0</v>
      </c>
    </row>
    <row r="50" spans="3:10" x14ac:dyDescent="0.25">
      <c r="C50" s="287"/>
      <c r="D50" s="118" t="s">
        <v>491</v>
      </c>
      <c r="E50" s="145"/>
      <c r="F50" s="144"/>
      <c r="G50" s="144"/>
      <c r="H50" s="145"/>
      <c r="I50" s="144"/>
      <c r="J50" s="144"/>
    </row>
    <row r="51" spans="3:10" x14ac:dyDescent="0.25">
      <c r="C51" s="287"/>
      <c r="D51" s="118" t="s">
        <v>492</v>
      </c>
      <c r="E51" s="145">
        <v>0</v>
      </c>
      <c r="F51" s="144">
        <v>0</v>
      </c>
      <c r="G51" s="144">
        <v>0</v>
      </c>
      <c r="H51" s="145">
        <v>0</v>
      </c>
      <c r="I51" s="144">
        <v>0</v>
      </c>
      <c r="J51" s="144">
        <v>0</v>
      </c>
    </row>
    <row r="52" spans="3:10" x14ac:dyDescent="0.25">
      <c r="C52" s="287"/>
      <c r="D52" s="118" t="s">
        <v>493</v>
      </c>
      <c r="E52" s="145"/>
      <c r="F52" s="144"/>
      <c r="G52" s="144"/>
      <c r="H52" s="145"/>
      <c r="I52" s="144"/>
      <c r="J52" s="144"/>
    </row>
    <row r="53" spans="3:10" x14ac:dyDescent="0.25">
      <c r="C53" s="142"/>
      <c r="D53" s="118" t="s">
        <v>494</v>
      </c>
      <c r="E53" s="145">
        <v>0</v>
      </c>
      <c r="F53" s="144">
        <v>0</v>
      </c>
      <c r="G53" s="144">
        <v>0</v>
      </c>
      <c r="H53" s="145">
        <v>0</v>
      </c>
      <c r="I53" s="144">
        <v>0</v>
      </c>
      <c r="J53" s="144">
        <v>0</v>
      </c>
    </row>
    <row r="54" spans="3:10" x14ac:dyDescent="0.25">
      <c r="C54" s="142"/>
      <c r="D54" s="118" t="s">
        <v>495</v>
      </c>
      <c r="E54" s="145">
        <v>0</v>
      </c>
      <c r="F54" s="144">
        <v>0</v>
      </c>
      <c r="G54" s="144">
        <v>0</v>
      </c>
      <c r="H54" s="145">
        <v>0</v>
      </c>
      <c r="I54" s="144">
        <v>0</v>
      </c>
      <c r="J54" s="144">
        <v>0</v>
      </c>
    </row>
    <row r="55" spans="3:10" x14ac:dyDescent="0.25">
      <c r="C55" s="142"/>
      <c r="D55" s="118"/>
      <c r="E55" s="131"/>
      <c r="F55" s="130"/>
      <c r="G55" s="130"/>
      <c r="H55" s="131"/>
      <c r="I55" s="130"/>
      <c r="J55" s="130"/>
    </row>
    <row r="56" spans="3:10" x14ac:dyDescent="0.25">
      <c r="C56" s="285" t="s">
        <v>496</v>
      </c>
      <c r="D56" s="304"/>
      <c r="E56" s="145">
        <f>SUM(E58:E65)</f>
        <v>0</v>
      </c>
      <c r="F56" s="144">
        <f t="shared" ref="F56:J56" si="5">SUM(F58:F65)</f>
        <v>0</v>
      </c>
      <c r="G56" s="144">
        <v>0</v>
      </c>
      <c r="H56" s="145">
        <f t="shared" si="5"/>
        <v>0</v>
      </c>
      <c r="I56" s="144">
        <f t="shared" si="5"/>
        <v>0</v>
      </c>
      <c r="J56" s="144">
        <f t="shared" si="5"/>
        <v>0</v>
      </c>
    </row>
    <row r="57" spans="3:10" x14ac:dyDescent="0.25">
      <c r="C57" s="285" t="s">
        <v>458</v>
      </c>
      <c r="D57" s="304"/>
      <c r="E57" s="145">
        <f>SUM(E59:E65)</f>
        <v>0</v>
      </c>
      <c r="F57" s="144">
        <f t="shared" ref="F57:I57" si="6">SUM(F59:F65)</f>
        <v>0</v>
      </c>
      <c r="G57" s="144">
        <v>0</v>
      </c>
      <c r="H57" s="145">
        <f t="shared" si="6"/>
        <v>0</v>
      </c>
      <c r="I57" s="144">
        <f t="shared" si="6"/>
        <v>0</v>
      </c>
      <c r="J57" s="144">
        <f>+G57</f>
        <v>0</v>
      </c>
    </row>
    <row r="58" spans="3:10" x14ac:dyDescent="0.25">
      <c r="C58" s="142"/>
      <c r="D58" s="118" t="s">
        <v>459</v>
      </c>
      <c r="E58" s="172">
        <v>0</v>
      </c>
      <c r="F58" s="172">
        <v>0</v>
      </c>
      <c r="G58" s="172">
        <v>0</v>
      </c>
      <c r="H58" s="172">
        <v>0</v>
      </c>
      <c r="I58" s="172">
        <v>0</v>
      </c>
      <c r="J58" s="172">
        <v>0</v>
      </c>
    </row>
    <row r="59" spans="3:10" x14ac:dyDescent="0.25">
      <c r="C59" s="142"/>
      <c r="D59" s="118" t="s">
        <v>460</v>
      </c>
      <c r="E59" s="145">
        <v>0</v>
      </c>
      <c r="F59" s="144">
        <v>0</v>
      </c>
      <c r="G59" s="171">
        <v>0</v>
      </c>
      <c r="H59" s="145">
        <v>0</v>
      </c>
      <c r="I59" s="144">
        <v>0</v>
      </c>
      <c r="J59" s="144">
        <f>+G59</f>
        <v>0</v>
      </c>
    </row>
    <row r="60" spans="3:10" x14ac:dyDescent="0.25">
      <c r="C60" s="142"/>
      <c r="D60" s="118" t="s">
        <v>461</v>
      </c>
      <c r="E60" s="145">
        <v>0</v>
      </c>
      <c r="F60" s="144">
        <v>0</v>
      </c>
      <c r="G60" s="144">
        <v>0</v>
      </c>
      <c r="H60" s="145">
        <v>0</v>
      </c>
      <c r="I60" s="144">
        <v>0</v>
      </c>
      <c r="J60" s="144">
        <v>0</v>
      </c>
    </row>
    <row r="61" spans="3:10" x14ac:dyDescent="0.25">
      <c r="C61" s="142"/>
      <c r="D61" s="118" t="s">
        <v>462</v>
      </c>
      <c r="E61" s="145">
        <v>0</v>
      </c>
      <c r="F61" s="144">
        <v>0</v>
      </c>
      <c r="G61" s="144">
        <v>0</v>
      </c>
      <c r="H61" s="145">
        <v>0</v>
      </c>
      <c r="I61" s="144">
        <v>0</v>
      </c>
      <c r="J61" s="144">
        <v>0</v>
      </c>
    </row>
    <row r="62" spans="3:10" x14ac:dyDescent="0.25">
      <c r="C62" s="142"/>
      <c r="D62" s="118" t="s">
        <v>463</v>
      </c>
      <c r="E62" s="145">
        <v>0</v>
      </c>
      <c r="F62" s="144">
        <v>0</v>
      </c>
      <c r="G62" s="144">
        <v>0</v>
      </c>
      <c r="H62" s="145">
        <v>0</v>
      </c>
      <c r="I62" s="144">
        <v>0</v>
      </c>
      <c r="J62" s="144">
        <v>0</v>
      </c>
    </row>
    <row r="63" spans="3:10" x14ac:dyDescent="0.25">
      <c r="C63" s="142"/>
      <c r="D63" s="118" t="s">
        <v>464</v>
      </c>
      <c r="E63" s="145">
        <v>0</v>
      </c>
      <c r="F63" s="144">
        <v>0</v>
      </c>
      <c r="G63" s="144">
        <v>0</v>
      </c>
      <c r="H63" s="145">
        <v>0</v>
      </c>
      <c r="I63" s="144">
        <v>0</v>
      </c>
      <c r="J63" s="144">
        <v>0</v>
      </c>
    </row>
    <row r="64" spans="3:10" x14ac:dyDescent="0.25">
      <c r="C64" s="142"/>
      <c r="D64" s="118" t="s">
        <v>465</v>
      </c>
      <c r="E64" s="145">
        <v>0</v>
      </c>
      <c r="F64" s="144">
        <v>0</v>
      </c>
      <c r="G64" s="144">
        <v>0</v>
      </c>
      <c r="H64" s="145">
        <v>0</v>
      </c>
      <c r="I64" s="144">
        <v>0</v>
      </c>
      <c r="J64" s="144">
        <v>0</v>
      </c>
    </row>
    <row r="65" spans="3:10" x14ac:dyDescent="0.25">
      <c r="C65" s="142"/>
      <c r="D65" s="118" t="s">
        <v>466</v>
      </c>
      <c r="E65" s="145">
        <v>0</v>
      </c>
      <c r="F65" s="144">
        <v>0</v>
      </c>
      <c r="G65" s="144">
        <v>0</v>
      </c>
      <c r="H65" s="145">
        <v>0</v>
      </c>
      <c r="I65" s="144">
        <v>0</v>
      </c>
      <c r="J65" s="144">
        <v>0</v>
      </c>
    </row>
    <row r="66" spans="3:10" x14ac:dyDescent="0.25">
      <c r="C66" s="142"/>
      <c r="D66" s="118"/>
      <c r="E66" s="131"/>
      <c r="F66" s="130"/>
      <c r="G66" s="130"/>
      <c r="H66" s="131"/>
      <c r="I66" s="130"/>
      <c r="J66" s="130"/>
    </row>
    <row r="67" spans="3:10" x14ac:dyDescent="0.25">
      <c r="C67" s="285" t="s">
        <v>467</v>
      </c>
      <c r="D67" s="304"/>
      <c r="E67" s="145">
        <f>SUM(E68:E75)</f>
        <v>0</v>
      </c>
      <c r="F67" s="144">
        <f t="shared" ref="F67:J67" si="7">SUM(F68:F75)</f>
        <v>0</v>
      </c>
      <c r="G67" s="144">
        <f t="shared" si="7"/>
        <v>0</v>
      </c>
      <c r="H67" s="145">
        <f t="shared" si="7"/>
        <v>0</v>
      </c>
      <c r="I67" s="144">
        <f t="shared" si="7"/>
        <v>0</v>
      </c>
      <c r="J67" s="144">
        <f t="shared" si="7"/>
        <v>0</v>
      </c>
    </row>
    <row r="68" spans="3:10" x14ac:dyDescent="0.25">
      <c r="C68" s="142"/>
      <c r="D68" s="118" t="s">
        <v>468</v>
      </c>
      <c r="E68" s="145">
        <v>0</v>
      </c>
      <c r="F68" s="144">
        <v>0</v>
      </c>
      <c r="G68" s="144">
        <v>0</v>
      </c>
      <c r="H68" s="145">
        <v>0</v>
      </c>
      <c r="I68" s="144">
        <v>0</v>
      </c>
      <c r="J68" s="144">
        <v>0</v>
      </c>
    </row>
    <row r="69" spans="3:10" x14ac:dyDescent="0.25">
      <c r="C69" s="142"/>
      <c r="D69" s="118" t="s">
        <v>469</v>
      </c>
      <c r="E69" s="145">
        <v>0</v>
      </c>
      <c r="F69" s="144">
        <v>0</v>
      </c>
      <c r="G69" s="144">
        <v>0</v>
      </c>
      <c r="H69" s="145">
        <v>0</v>
      </c>
      <c r="I69" s="144">
        <v>0</v>
      </c>
      <c r="J69" s="144">
        <v>0</v>
      </c>
    </row>
    <row r="70" spans="3:10" x14ac:dyDescent="0.25">
      <c r="C70" s="142"/>
      <c r="D70" s="118" t="s">
        <v>470</v>
      </c>
      <c r="E70" s="145">
        <v>0</v>
      </c>
      <c r="F70" s="144">
        <v>0</v>
      </c>
      <c r="G70" s="144">
        <v>0</v>
      </c>
      <c r="H70" s="145">
        <v>0</v>
      </c>
      <c r="I70" s="144">
        <v>0</v>
      </c>
      <c r="J70" s="144">
        <v>0</v>
      </c>
    </row>
    <row r="71" spans="3:10" x14ac:dyDescent="0.25">
      <c r="C71" s="287"/>
      <c r="D71" s="118" t="s">
        <v>471</v>
      </c>
      <c r="E71" s="145">
        <v>0</v>
      </c>
      <c r="F71" s="144">
        <v>0</v>
      </c>
      <c r="G71" s="144">
        <v>0</v>
      </c>
      <c r="H71" s="145">
        <v>0</v>
      </c>
      <c r="I71" s="144">
        <v>0</v>
      </c>
      <c r="J71" s="144">
        <v>0</v>
      </c>
    </row>
    <row r="72" spans="3:10" x14ac:dyDescent="0.25">
      <c r="C72" s="287"/>
      <c r="D72" s="118" t="s">
        <v>472</v>
      </c>
      <c r="E72" s="145"/>
      <c r="F72" s="144"/>
      <c r="G72" s="144"/>
      <c r="H72" s="145"/>
      <c r="I72" s="144"/>
      <c r="J72" s="144"/>
    </row>
    <row r="73" spans="3:10" x14ac:dyDescent="0.25">
      <c r="C73" s="142"/>
      <c r="D73" s="118" t="s">
        <v>473</v>
      </c>
      <c r="E73" s="145">
        <v>0</v>
      </c>
      <c r="F73" s="144">
        <v>0</v>
      </c>
      <c r="G73" s="144">
        <v>0</v>
      </c>
      <c r="H73" s="145">
        <v>0</v>
      </c>
      <c r="I73" s="144">
        <v>0</v>
      </c>
      <c r="J73" s="144">
        <v>0</v>
      </c>
    </row>
    <row r="74" spans="3:10" x14ac:dyDescent="0.25">
      <c r="C74" s="142"/>
      <c r="D74" s="118" t="s">
        <v>474</v>
      </c>
      <c r="E74" s="145">
        <v>0</v>
      </c>
      <c r="F74" s="144">
        <v>0</v>
      </c>
      <c r="G74" s="144">
        <v>0</v>
      </c>
      <c r="H74" s="145">
        <v>0</v>
      </c>
      <c r="I74" s="144">
        <v>0</v>
      </c>
      <c r="J74" s="144">
        <v>0</v>
      </c>
    </row>
    <row r="75" spans="3:10" x14ac:dyDescent="0.25">
      <c r="C75" s="142"/>
      <c r="D75" s="118" t="s">
        <v>475</v>
      </c>
      <c r="E75" s="145">
        <v>0</v>
      </c>
      <c r="F75" s="144">
        <v>0</v>
      </c>
      <c r="G75" s="144">
        <v>0</v>
      </c>
      <c r="H75" s="145">
        <v>0</v>
      </c>
      <c r="I75" s="144">
        <v>0</v>
      </c>
      <c r="J75" s="144">
        <v>0</v>
      </c>
    </row>
    <row r="76" spans="3:10" x14ac:dyDescent="0.25">
      <c r="C76" s="142"/>
      <c r="D76" s="118"/>
      <c r="E76" s="131"/>
      <c r="F76" s="130"/>
      <c r="G76" s="130"/>
      <c r="H76" s="131"/>
      <c r="I76" s="130"/>
      <c r="J76" s="130"/>
    </row>
    <row r="77" spans="3:10" x14ac:dyDescent="0.25">
      <c r="C77" s="285" t="s">
        <v>476</v>
      </c>
      <c r="D77" s="304"/>
      <c r="E77" s="145">
        <f>SUM(E79:E88)</f>
        <v>0</v>
      </c>
      <c r="F77" s="144">
        <f t="shared" ref="F77:J77" si="8">SUM(F79:F88)</f>
        <v>0</v>
      </c>
      <c r="G77" s="144">
        <f t="shared" si="8"/>
        <v>0</v>
      </c>
      <c r="H77" s="145">
        <f t="shared" si="8"/>
        <v>0</v>
      </c>
      <c r="I77" s="144">
        <f t="shared" si="8"/>
        <v>0</v>
      </c>
      <c r="J77" s="144">
        <f t="shared" si="8"/>
        <v>0</v>
      </c>
    </row>
    <row r="78" spans="3:10" x14ac:dyDescent="0.25">
      <c r="C78" s="285" t="s">
        <v>477</v>
      </c>
      <c r="D78" s="304"/>
      <c r="E78" s="145"/>
      <c r="F78" s="144"/>
      <c r="G78" s="144"/>
      <c r="H78" s="145"/>
      <c r="I78" s="144"/>
      <c r="J78" s="144"/>
    </row>
    <row r="79" spans="3:10" x14ac:dyDescent="0.25">
      <c r="C79" s="287"/>
      <c r="D79" s="118" t="s">
        <v>478</v>
      </c>
      <c r="E79" s="145">
        <v>0</v>
      </c>
      <c r="F79" s="144">
        <v>0</v>
      </c>
      <c r="G79" s="144">
        <v>0</v>
      </c>
      <c r="H79" s="145">
        <v>0</v>
      </c>
      <c r="I79" s="144">
        <v>0</v>
      </c>
      <c r="J79" s="144">
        <v>0</v>
      </c>
    </row>
    <row r="80" spans="3:10" x14ac:dyDescent="0.25">
      <c r="C80" s="287"/>
      <c r="D80" s="118" t="s">
        <v>479</v>
      </c>
      <c r="E80" s="145"/>
      <c r="F80" s="144"/>
      <c r="G80" s="144"/>
      <c r="H80" s="145"/>
      <c r="I80" s="144"/>
      <c r="J80" s="144"/>
    </row>
    <row r="81" spans="3:10" x14ac:dyDescent="0.25">
      <c r="C81" s="142"/>
      <c r="D81" s="118" t="s">
        <v>480</v>
      </c>
      <c r="E81" s="145">
        <v>0</v>
      </c>
      <c r="F81" s="144">
        <v>0</v>
      </c>
      <c r="G81" s="144">
        <v>0</v>
      </c>
      <c r="H81" s="145">
        <v>0</v>
      </c>
      <c r="I81" s="144">
        <v>0</v>
      </c>
      <c r="J81" s="144">
        <v>0</v>
      </c>
    </row>
    <row r="82" spans="3:10" x14ac:dyDescent="0.25">
      <c r="C82" s="142"/>
      <c r="D82" s="118" t="s">
        <v>481</v>
      </c>
      <c r="E82" s="145">
        <v>0</v>
      </c>
      <c r="F82" s="144">
        <v>0</v>
      </c>
      <c r="G82" s="144">
        <v>0</v>
      </c>
      <c r="H82" s="145">
        <v>0</v>
      </c>
      <c r="I82" s="144">
        <v>0</v>
      </c>
      <c r="J82" s="144">
        <v>0</v>
      </c>
    </row>
    <row r="83" spans="3:10" x14ac:dyDescent="0.25">
      <c r="C83" s="142"/>
      <c r="D83" s="118" t="s">
        <v>482</v>
      </c>
      <c r="E83" s="145">
        <v>0</v>
      </c>
      <c r="F83" s="144">
        <v>0</v>
      </c>
      <c r="G83" s="144">
        <v>0</v>
      </c>
      <c r="H83" s="145">
        <v>0</v>
      </c>
      <c r="I83" s="144">
        <v>0</v>
      </c>
      <c r="J83" s="144">
        <v>0</v>
      </c>
    </row>
    <row r="84" spans="3:10" x14ac:dyDescent="0.25">
      <c r="C84" s="142"/>
      <c r="D84" s="118" t="s">
        <v>483</v>
      </c>
      <c r="E84" s="145">
        <v>0</v>
      </c>
      <c r="F84" s="144">
        <v>0</v>
      </c>
      <c r="G84" s="144">
        <v>0</v>
      </c>
      <c r="H84" s="145">
        <v>0</v>
      </c>
      <c r="I84" s="144">
        <v>0</v>
      </c>
      <c r="J84" s="144">
        <v>0</v>
      </c>
    </row>
    <row r="85" spans="3:10" x14ac:dyDescent="0.25">
      <c r="C85" s="142"/>
      <c r="D85" s="118" t="s">
        <v>484</v>
      </c>
      <c r="E85" s="145">
        <v>0</v>
      </c>
      <c r="F85" s="144">
        <v>0</v>
      </c>
      <c r="G85" s="144">
        <v>0</v>
      </c>
      <c r="H85" s="145">
        <v>0</v>
      </c>
      <c r="I85" s="144">
        <v>0</v>
      </c>
      <c r="J85" s="144">
        <v>0</v>
      </c>
    </row>
    <row r="86" spans="3:10" x14ac:dyDescent="0.25">
      <c r="C86" s="142"/>
      <c r="D86" s="118" t="s">
        <v>485</v>
      </c>
      <c r="E86" s="145">
        <v>0</v>
      </c>
      <c r="F86" s="144">
        <v>0</v>
      </c>
      <c r="G86" s="144">
        <v>0</v>
      </c>
      <c r="H86" s="145">
        <v>0</v>
      </c>
      <c r="I86" s="144">
        <v>0</v>
      </c>
      <c r="J86" s="144">
        <v>0</v>
      </c>
    </row>
    <row r="87" spans="3:10" x14ac:dyDescent="0.25">
      <c r="C87" s="142"/>
      <c r="D87" s="118" t="s">
        <v>486</v>
      </c>
      <c r="E87" s="145">
        <v>0</v>
      </c>
      <c r="F87" s="144">
        <v>0</v>
      </c>
      <c r="G87" s="144">
        <v>0</v>
      </c>
      <c r="H87" s="145">
        <v>0</v>
      </c>
      <c r="I87" s="144">
        <v>0</v>
      </c>
      <c r="J87" s="144">
        <v>0</v>
      </c>
    </row>
    <row r="88" spans="3:10" x14ac:dyDescent="0.25">
      <c r="C88" s="142"/>
      <c r="D88" s="118" t="s">
        <v>487</v>
      </c>
      <c r="E88" s="145">
        <v>0</v>
      </c>
      <c r="F88" s="144">
        <v>0</v>
      </c>
      <c r="G88" s="144">
        <v>0</v>
      </c>
      <c r="H88" s="145">
        <v>0</v>
      </c>
      <c r="I88" s="144">
        <v>0</v>
      </c>
      <c r="J88" s="144">
        <v>0</v>
      </c>
    </row>
    <row r="89" spans="3:10" x14ac:dyDescent="0.25">
      <c r="C89" s="142"/>
      <c r="D89" s="118"/>
      <c r="E89" s="131"/>
      <c r="F89" s="130"/>
      <c r="G89" s="130"/>
      <c r="H89" s="131"/>
      <c r="I89" s="130"/>
      <c r="J89" s="130"/>
    </row>
    <row r="90" spans="3:10" x14ac:dyDescent="0.25">
      <c r="C90" s="285" t="s">
        <v>488</v>
      </c>
      <c r="D90" s="304"/>
      <c r="E90" s="145">
        <f>SUM(E92:E98)</f>
        <v>0</v>
      </c>
      <c r="F90" s="144">
        <f t="shared" ref="F90:J90" si="9">SUM(F92:F98)</f>
        <v>0</v>
      </c>
      <c r="G90" s="144">
        <f t="shared" si="9"/>
        <v>0</v>
      </c>
      <c r="H90" s="145">
        <f t="shared" si="9"/>
        <v>0</v>
      </c>
      <c r="I90" s="144">
        <f t="shared" si="9"/>
        <v>0</v>
      </c>
      <c r="J90" s="144">
        <f t="shared" si="9"/>
        <v>0</v>
      </c>
    </row>
    <row r="91" spans="3:10" x14ac:dyDescent="0.25">
      <c r="C91" s="285" t="s">
        <v>489</v>
      </c>
      <c r="D91" s="304"/>
      <c r="E91" s="145"/>
      <c r="F91" s="144"/>
      <c r="G91" s="144"/>
      <c r="H91" s="145"/>
      <c r="I91" s="144"/>
      <c r="J91" s="144"/>
    </row>
    <row r="92" spans="3:10" x14ac:dyDescent="0.25">
      <c r="C92" s="287"/>
      <c r="D92" s="118" t="s">
        <v>490</v>
      </c>
      <c r="E92" s="145">
        <v>0</v>
      </c>
      <c r="F92" s="144">
        <v>0</v>
      </c>
      <c r="G92" s="144">
        <v>0</v>
      </c>
      <c r="H92" s="145">
        <v>0</v>
      </c>
      <c r="I92" s="144">
        <v>0</v>
      </c>
      <c r="J92" s="144">
        <v>0</v>
      </c>
    </row>
    <row r="93" spans="3:10" x14ac:dyDescent="0.25">
      <c r="C93" s="287"/>
      <c r="D93" s="118" t="s">
        <v>491</v>
      </c>
      <c r="E93" s="145"/>
      <c r="F93" s="144"/>
      <c r="G93" s="144"/>
      <c r="H93" s="145"/>
      <c r="I93" s="144"/>
      <c r="J93" s="144"/>
    </row>
    <row r="94" spans="3:10" x14ac:dyDescent="0.25">
      <c r="C94" s="287"/>
      <c r="D94" s="118" t="s">
        <v>492</v>
      </c>
      <c r="E94" s="145">
        <v>0</v>
      </c>
      <c r="F94" s="144">
        <v>0</v>
      </c>
      <c r="G94" s="144">
        <v>0</v>
      </c>
      <c r="H94" s="145">
        <v>0</v>
      </c>
      <c r="I94" s="144">
        <v>0</v>
      </c>
      <c r="J94" s="144">
        <v>0</v>
      </c>
    </row>
    <row r="95" spans="3:10" x14ac:dyDescent="0.25">
      <c r="C95" s="287"/>
      <c r="D95" s="118" t="s">
        <v>493</v>
      </c>
      <c r="E95" s="145"/>
      <c r="F95" s="144"/>
      <c r="G95" s="144"/>
      <c r="H95" s="145"/>
      <c r="I95" s="144"/>
      <c r="J95" s="144"/>
    </row>
    <row r="96" spans="3:10" x14ac:dyDescent="0.25">
      <c r="C96" s="142"/>
      <c r="D96" s="118" t="s">
        <v>494</v>
      </c>
      <c r="E96" s="145">
        <v>0</v>
      </c>
      <c r="F96" s="144">
        <v>0</v>
      </c>
      <c r="G96" s="144">
        <v>0</v>
      </c>
      <c r="H96" s="145">
        <v>0</v>
      </c>
      <c r="I96" s="144">
        <v>0</v>
      </c>
      <c r="J96" s="144">
        <v>0</v>
      </c>
    </row>
    <row r="97" spans="3:10" x14ac:dyDescent="0.25">
      <c r="C97" s="142"/>
      <c r="D97" s="118" t="s">
        <v>495</v>
      </c>
      <c r="E97" s="145">
        <v>0</v>
      </c>
      <c r="F97" s="144">
        <v>0</v>
      </c>
      <c r="G97" s="144">
        <v>0</v>
      </c>
      <c r="H97" s="145">
        <v>0</v>
      </c>
      <c r="I97" s="144">
        <v>0</v>
      </c>
      <c r="J97" s="144">
        <v>0</v>
      </c>
    </row>
    <row r="98" spans="3:10" ht="10.5" customHeight="1" x14ac:dyDescent="0.25">
      <c r="C98" s="142"/>
      <c r="D98" s="118"/>
      <c r="E98" s="231"/>
      <c r="F98" s="231"/>
      <c r="G98" s="231"/>
      <c r="H98" s="231"/>
      <c r="I98" s="231"/>
      <c r="J98" s="230"/>
    </row>
    <row r="99" spans="3:10" x14ac:dyDescent="0.25">
      <c r="C99" s="285" t="s">
        <v>497</v>
      </c>
      <c r="D99" s="304"/>
      <c r="E99" s="231">
        <f>+E56+E14</f>
        <v>356453890.39000005</v>
      </c>
      <c r="F99" s="231">
        <f t="shared" ref="F99:J99" si="10">+F56+F14</f>
        <v>31613001.519999996</v>
      </c>
      <c r="G99" s="231">
        <f t="shared" si="10"/>
        <v>388066891.91000015</v>
      </c>
      <c r="H99" s="231">
        <f t="shared" si="10"/>
        <v>382327547.94999999</v>
      </c>
      <c r="I99" s="231">
        <f t="shared" si="10"/>
        <v>354048927.04999995</v>
      </c>
      <c r="J99" s="230">
        <f t="shared" si="10"/>
        <v>5739343.9600001574</v>
      </c>
    </row>
    <row r="100" spans="3:10" x14ac:dyDescent="0.25">
      <c r="C100" s="45"/>
      <c r="D100" s="47"/>
      <c r="E100" s="46"/>
      <c r="F100" s="54"/>
      <c r="G100" s="54"/>
      <c r="H100" s="46"/>
      <c r="I100" s="54"/>
      <c r="J100" s="54"/>
    </row>
  </sheetData>
  <mergeCells count="36">
    <mergeCell ref="C67:D67"/>
    <mergeCell ref="C71:C72"/>
    <mergeCell ref="C77:D77"/>
    <mergeCell ref="C78:D78"/>
    <mergeCell ref="C99:D99"/>
    <mergeCell ref="C79:C80"/>
    <mergeCell ref="C90:D90"/>
    <mergeCell ref="C91:D91"/>
    <mergeCell ref="C92:C93"/>
    <mergeCell ref="C94:C95"/>
    <mergeCell ref="C48:D48"/>
    <mergeCell ref="C49:C50"/>
    <mergeCell ref="C51:C52"/>
    <mergeCell ref="C56:D56"/>
    <mergeCell ref="C57:D57"/>
    <mergeCell ref="C12:D12"/>
    <mergeCell ref="C13:D13"/>
    <mergeCell ref="C14:D14"/>
    <mergeCell ref="C24:D24"/>
    <mergeCell ref="C47:D47"/>
    <mergeCell ref="C4:J4"/>
    <mergeCell ref="C35:D35"/>
    <mergeCell ref="C36:C37"/>
    <mergeCell ref="C34:D34"/>
    <mergeCell ref="C5:J5"/>
    <mergeCell ref="C6:J6"/>
    <mergeCell ref="C7:J7"/>
    <mergeCell ref="C8:J8"/>
    <mergeCell ref="C9:D11"/>
    <mergeCell ref="E9:I9"/>
    <mergeCell ref="J9:J11"/>
    <mergeCell ref="E10:E11"/>
    <mergeCell ref="G10:G11"/>
    <mergeCell ref="C28:C29"/>
    <mergeCell ref="H10:H11"/>
    <mergeCell ref="I10:I11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scale="52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0" tint="-0.14999847407452621"/>
    <pageSetUpPr fitToPage="1"/>
  </sheetPr>
  <dimension ref="C3:I40"/>
  <sheetViews>
    <sheetView topLeftCell="A22" workbookViewId="0">
      <selection activeCell="J53" sqref="J53"/>
    </sheetView>
  </sheetViews>
  <sheetFormatPr baseColWidth="10" defaultRowHeight="15" x14ac:dyDescent="0.25"/>
  <cols>
    <col min="2" max="2" width="0" hidden="1" customWidth="1"/>
    <col min="3" max="3" width="42.5703125" customWidth="1"/>
    <col min="4" max="4" width="13.28515625" bestFit="1" customWidth="1"/>
    <col min="5" max="5" width="13" customWidth="1"/>
    <col min="6" max="6" width="13.140625" customWidth="1"/>
    <col min="7" max="7" width="14" customWidth="1"/>
    <col min="8" max="8" width="13.7109375" customWidth="1"/>
    <col min="9" max="9" width="14.42578125" customWidth="1"/>
  </cols>
  <sheetData>
    <row r="3" spans="3:9" x14ac:dyDescent="0.25">
      <c r="C3" s="299" t="s">
        <v>645</v>
      </c>
      <c r="D3" s="300"/>
      <c r="E3" s="300"/>
      <c r="F3" s="300"/>
      <c r="G3" s="300"/>
      <c r="H3" s="300"/>
      <c r="I3" s="301"/>
    </row>
    <row r="4" spans="3:9" x14ac:dyDescent="0.25">
      <c r="C4" s="262" t="s">
        <v>357</v>
      </c>
      <c r="D4" s="240"/>
      <c r="E4" s="240"/>
      <c r="F4" s="240"/>
      <c r="G4" s="240"/>
      <c r="H4" s="240"/>
      <c r="I4" s="263"/>
    </row>
    <row r="5" spans="3:9" x14ac:dyDescent="0.25">
      <c r="C5" s="262" t="s">
        <v>498</v>
      </c>
      <c r="D5" s="240"/>
      <c r="E5" s="240"/>
      <c r="F5" s="240"/>
      <c r="G5" s="240"/>
      <c r="H5" s="240"/>
      <c r="I5" s="263"/>
    </row>
    <row r="6" spans="3:9" x14ac:dyDescent="0.25">
      <c r="C6" s="264" t="s">
        <v>718</v>
      </c>
      <c r="D6" s="240"/>
      <c r="E6" s="240"/>
      <c r="F6" s="240"/>
      <c r="G6" s="240"/>
      <c r="H6" s="240"/>
      <c r="I6" s="263"/>
    </row>
    <row r="7" spans="3:9" x14ac:dyDescent="0.25">
      <c r="C7" s="262" t="s">
        <v>1</v>
      </c>
      <c r="D7" s="240"/>
      <c r="E7" s="240"/>
      <c r="F7" s="240"/>
      <c r="G7" s="240"/>
      <c r="H7" s="240"/>
      <c r="I7" s="263"/>
    </row>
    <row r="8" spans="3:9" x14ac:dyDescent="0.25">
      <c r="C8" s="253" t="s">
        <v>2</v>
      </c>
      <c r="D8" s="253" t="s">
        <v>359</v>
      </c>
      <c r="E8" s="253"/>
      <c r="F8" s="253"/>
      <c r="G8" s="253"/>
      <c r="H8" s="253"/>
      <c r="I8" s="253" t="s">
        <v>445</v>
      </c>
    </row>
    <row r="9" spans="3:9" x14ac:dyDescent="0.25">
      <c r="C9" s="240"/>
      <c r="D9" s="240" t="s">
        <v>221</v>
      </c>
      <c r="E9" s="189" t="s">
        <v>269</v>
      </c>
      <c r="F9" s="240" t="s">
        <v>271</v>
      </c>
      <c r="G9" s="240" t="s">
        <v>222</v>
      </c>
      <c r="H9" s="240" t="s">
        <v>224</v>
      </c>
      <c r="I9" s="240"/>
    </row>
    <row r="10" spans="3:9" x14ac:dyDescent="0.25">
      <c r="C10" s="252"/>
      <c r="D10" s="252"/>
      <c r="E10" s="193" t="s">
        <v>270</v>
      </c>
      <c r="F10" s="252"/>
      <c r="G10" s="252"/>
      <c r="H10" s="252"/>
      <c r="I10" s="252"/>
    </row>
    <row r="11" spans="3:9" x14ac:dyDescent="0.25">
      <c r="C11" s="186" t="s">
        <v>499</v>
      </c>
      <c r="D11" s="144">
        <f>SUM(D12:D23)</f>
        <v>0</v>
      </c>
      <c r="E11" s="144">
        <f t="shared" ref="E11:I11" si="0">SUM(E12:E23)</f>
        <v>0</v>
      </c>
      <c r="F11" s="144">
        <f t="shared" si="0"/>
        <v>0</v>
      </c>
      <c r="G11" s="144">
        <f t="shared" si="0"/>
        <v>0</v>
      </c>
      <c r="H11" s="144">
        <f t="shared" si="0"/>
        <v>0</v>
      </c>
      <c r="I11" s="144">
        <f t="shared" si="0"/>
        <v>0</v>
      </c>
    </row>
    <row r="12" spans="3:9" x14ac:dyDescent="0.25">
      <c r="C12" s="35" t="s">
        <v>500</v>
      </c>
      <c r="D12" s="144">
        <v>0</v>
      </c>
      <c r="E12" s="209">
        <v>0</v>
      </c>
      <c r="F12" s="209">
        <v>0</v>
      </c>
      <c r="G12" s="209">
        <v>0</v>
      </c>
      <c r="H12" s="209">
        <v>0</v>
      </c>
      <c r="I12" s="209">
        <v>0</v>
      </c>
    </row>
    <row r="13" spans="3:9" x14ac:dyDescent="0.25">
      <c r="C13" s="35" t="s">
        <v>501</v>
      </c>
      <c r="D13" s="114">
        <v>0</v>
      </c>
      <c r="E13" s="114">
        <v>0</v>
      </c>
      <c r="F13" s="114">
        <v>0</v>
      </c>
      <c r="G13" s="114">
        <v>0</v>
      </c>
      <c r="H13" s="114">
        <v>0</v>
      </c>
      <c r="I13" s="114">
        <v>0</v>
      </c>
    </row>
    <row r="14" spans="3:9" x14ac:dyDescent="0.25">
      <c r="C14" s="35" t="s">
        <v>502</v>
      </c>
      <c r="D14" s="114">
        <v>0</v>
      </c>
      <c r="E14" s="114">
        <v>0</v>
      </c>
      <c r="F14" s="114">
        <v>0</v>
      </c>
      <c r="G14" s="114">
        <v>0</v>
      </c>
      <c r="H14" s="114">
        <v>0</v>
      </c>
      <c r="I14" s="114">
        <v>0</v>
      </c>
    </row>
    <row r="15" spans="3:9" x14ac:dyDescent="0.25">
      <c r="C15" s="35" t="s">
        <v>503</v>
      </c>
      <c r="D15" s="114">
        <v>0</v>
      </c>
      <c r="E15" s="114">
        <v>0</v>
      </c>
      <c r="F15" s="114">
        <v>0</v>
      </c>
      <c r="G15" s="114">
        <v>0</v>
      </c>
      <c r="H15" s="114">
        <v>0</v>
      </c>
      <c r="I15" s="114">
        <v>0</v>
      </c>
    </row>
    <row r="16" spans="3:9" x14ac:dyDescent="0.25">
      <c r="C16" s="35" t="s">
        <v>504</v>
      </c>
      <c r="D16" s="114">
        <v>0</v>
      </c>
      <c r="E16" s="114">
        <v>0</v>
      </c>
      <c r="F16" s="114">
        <v>0</v>
      </c>
      <c r="G16" s="114">
        <v>0</v>
      </c>
      <c r="H16" s="114">
        <v>0</v>
      </c>
      <c r="I16" s="114">
        <v>0</v>
      </c>
    </row>
    <row r="17" spans="3:9" x14ac:dyDescent="0.25">
      <c r="C17" s="35" t="s">
        <v>505</v>
      </c>
      <c r="D17" s="114">
        <v>0</v>
      </c>
      <c r="E17" s="114">
        <v>0</v>
      </c>
      <c r="F17" s="114">
        <v>0</v>
      </c>
      <c r="G17" s="114">
        <v>0</v>
      </c>
      <c r="H17" s="114">
        <v>0</v>
      </c>
      <c r="I17" s="114">
        <v>0</v>
      </c>
    </row>
    <row r="18" spans="3:9" x14ac:dyDescent="0.25">
      <c r="C18" s="35" t="s">
        <v>506</v>
      </c>
      <c r="D18" s="114">
        <v>0</v>
      </c>
      <c r="E18" s="114">
        <v>0</v>
      </c>
      <c r="F18" s="114">
        <v>0</v>
      </c>
      <c r="G18" s="114">
        <v>0</v>
      </c>
      <c r="H18" s="114">
        <v>0</v>
      </c>
      <c r="I18" s="114">
        <v>0</v>
      </c>
    </row>
    <row r="19" spans="3:9" x14ac:dyDescent="0.25">
      <c r="C19" s="35" t="s">
        <v>507</v>
      </c>
      <c r="D19" s="114"/>
      <c r="E19" s="114"/>
      <c r="F19" s="114"/>
      <c r="G19" s="114"/>
      <c r="H19" s="114"/>
      <c r="I19" s="114"/>
    </row>
    <row r="20" spans="3:9" x14ac:dyDescent="0.25">
      <c r="C20" s="35" t="s">
        <v>508</v>
      </c>
      <c r="D20" s="114"/>
      <c r="E20" s="114"/>
      <c r="F20" s="114"/>
      <c r="G20" s="114"/>
      <c r="H20" s="114"/>
      <c r="I20" s="114"/>
    </row>
    <row r="21" spans="3:9" x14ac:dyDescent="0.25">
      <c r="C21" s="52" t="s">
        <v>509</v>
      </c>
      <c r="D21" s="114">
        <v>0</v>
      </c>
      <c r="E21" s="114">
        <v>0</v>
      </c>
      <c r="F21" s="114">
        <v>0</v>
      </c>
      <c r="G21" s="114">
        <v>0</v>
      </c>
      <c r="H21" s="114">
        <v>0</v>
      </c>
      <c r="I21" s="114">
        <v>0</v>
      </c>
    </row>
    <row r="22" spans="3:9" x14ac:dyDescent="0.25">
      <c r="C22" s="52" t="s">
        <v>510</v>
      </c>
      <c r="D22" s="114">
        <v>0</v>
      </c>
      <c r="E22" s="114">
        <v>0</v>
      </c>
      <c r="F22" s="114">
        <v>0</v>
      </c>
      <c r="G22" s="114">
        <v>0</v>
      </c>
      <c r="H22" s="114">
        <v>0</v>
      </c>
      <c r="I22" s="114">
        <v>0</v>
      </c>
    </row>
    <row r="23" spans="3:9" x14ac:dyDescent="0.25">
      <c r="C23" s="35" t="s">
        <v>511</v>
      </c>
      <c r="D23" s="114">
        <v>0</v>
      </c>
      <c r="E23" s="114">
        <v>0</v>
      </c>
      <c r="F23" s="114">
        <v>0</v>
      </c>
      <c r="G23" s="114">
        <v>0</v>
      </c>
      <c r="H23" s="114">
        <v>0</v>
      </c>
      <c r="I23" s="114">
        <v>0</v>
      </c>
    </row>
    <row r="24" spans="3:9" x14ac:dyDescent="0.25">
      <c r="C24" s="35"/>
      <c r="D24" s="41"/>
      <c r="E24" s="41"/>
      <c r="F24" s="43"/>
      <c r="G24" s="41"/>
      <c r="H24" s="43"/>
      <c r="I24" s="41"/>
    </row>
    <row r="25" spans="3:9" x14ac:dyDescent="0.25">
      <c r="C25" s="53" t="s">
        <v>512</v>
      </c>
      <c r="D25" s="114">
        <f>+D26+D27+D28+D31+D32</f>
        <v>0</v>
      </c>
      <c r="E25" s="114">
        <f t="shared" ref="E25:I25" si="1">+E26+E27+E28+E31+E32</f>
        <v>0</v>
      </c>
      <c r="F25" s="114">
        <f t="shared" si="1"/>
        <v>0</v>
      </c>
      <c r="G25" s="114">
        <f t="shared" si="1"/>
        <v>0</v>
      </c>
      <c r="H25" s="114">
        <f t="shared" si="1"/>
        <v>0</v>
      </c>
      <c r="I25" s="114">
        <f t="shared" si="1"/>
        <v>0</v>
      </c>
    </row>
    <row r="26" spans="3:9" x14ac:dyDescent="0.25">
      <c r="C26" s="35" t="s">
        <v>500</v>
      </c>
      <c r="D26" s="114">
        <v>0</v>
      </c>
      <c r="E26" s="114">
        <v>0</v>
      </c>
      <c r="F26" s="114">
        <v>0</v>
      </c>
      <c r="G26" s="114">
        <v>0</v>
      </c>
      <c r="H26" s="114">
        <v>0</v>
      </c>
      <c r="I26" s="114">
        <v>0</v>
      </c>
    </row>
    <row r="27" spans="3:9" x14ac:dyDescent="0.25">
      <c r="C27" s="35" t="s">
        <v>501</v>
      </c>
      <c r="D27" s="114">
        <v>0</v>
      </c>
      <c r="E27" s="114">
        <v>0</v>
      </c>
      <c r="F27" s="114">
        <v>0</v>
      </c>
      <c r="G27" s="114">
        <v>0</v>
      </c>
      <c r="H27" s="114">
        <v>0</v>
      </c>
      <c r="I27" s="114">
        <v>0</v>
      </c>
    </row>
    <row r="28" spans="3:9" x14ac:dyDescent="0.25">
      <c r="C28" s="35" t="s">
        <v>502</v>
      </c>
      <c r="D28" s="114">
        <v>0</v>
      </c>
      <c r="E28" s="114">
        <v>0</v>
      </c>
      <c r="F28" s="114">
        <v>0</v>
      </c>
      <c r="G28" s="114">
        <v>0</v>
      </c>
      <c r="H28" s="114">
        <v>0</v>
      </c>
      <c r="I28" s="114">
        <v>0</v>
      </c>
    </row>
    <row r="29" spans="3:9" x14ac:dyDescent="0.25">
      <c r="C29" s="35" t="s">
        <v>503</v>
      </c>
      <c r="D29" s="114">
        <v>0</v>
      </c>
      <c r="E29" s="114">
        <v>0</v>
      </c>
      <c r="F29" s="114">
        <v>0</v>
      </c>
      <c r="G29" s="114">
        <v>0</v>
      </c>
      <c r="H29" s="114">
        <v>0</v>
      </c>
      <c r="I29" s="114">
        <v>0</v>
      </c>
    </row>
    <row r="30" spans="3:9" x14ac:dyDescent="0.25">
      <c r="C30" s="35" t="s">
        <v>504</v>
      </c>
      <c r="D30" s="114">
        <v>0</v>
      </c>
      <c r="E30" s="114">
        <v>0</v>
      </c>
      <c r="F30" s="114">
        <v>0</v>
      </c>
      <c r="G30" s="114">
        <v>0</v>
      </c>
      <c r="H30" s="114">
        <v>0</v>
      </c>
      <c r="I30" s="114">
        <v>0</v>
      </c>
    </row>
    <row r="31" spans="3:9" x14ac:dyDescent="0.25">
      <c r="C31" s="35" t="s">
        <v>505</v>
      </c>
      <c r="D31" s="114">
        <v>0</v>
      </c>
      <c r="E31" s="114">
        <v>0</v>
      </c>
      <c r="F31" s="114">
        <v>0</v>
      </c>
      <c r="G31" s="114">
        <v>0</v>
      </c>
      <c r="H31" s="114">
        <v>0</v>
      </c>
      <c r="I31" s="114">
        <v>0</v>
      </c>
    </row>
    <row r="32" spans="3:9" x14ac:dyDescent="0.25">
      <c r="C32" s="35" t="s">
        <v>506</v>
      </c>
      <c r="D32" s="114">
        <f>+D35+D36</f>
        <v>0</v>
      </c>
      <c r="E32" s="114">
        <f t="shared" ref="E32:I32" si="2">+E35+E36</f>
        <v>0</v>
      </c>
      <c r="F32" s="114">
        <f t="shared" si="2"/>
        <v>0</v>
      </c>
      <c r="G32" s="114">
        <f t="shared" si="2"/>
        <v>0</v>
      </c>
      <c r="H32" s="114">
        <f t="shared" si="2"/>
        <v>0</v>
      </c>
      <c r="I32" s="114">
        <f t="shared" si="2"/>
        <v>0</v>
      </c>
    </row>
    <row r="33" spans="3:9" x14ac:dyDescent="0.25">
      <c r="C33" s="35" t="s">
        <v>507</v>
      </c>
      <c r="D33" s="114"/>
      <c r="E33" s="114"/>
      <c r="F33" s="114"/>
      <c r="G33" s="114"/>
      <c r="H33" s="114"/>
      <c r="I33" s="114"/>
    </row>
    <row r="34" spans="3:9" x14ac:dyDescent="0.25">
      <c r="C34" s="35" t="s">
        <v>508</v>
      </c>
      <c r="D34" s="114"/>
      <c r="E34" s="114"/>
      <c r="F34" s="114"/>
      <c r="G34" s="114"/>
      <c r="H34" s="114"/>
      <c r="I34" s="114"/>
    </row>
    <row r="35" spans="3:9" x14ac:dyDescent="0.25">
      <c r="C35" s="52" t="s">
        <v>509</v>
      </c>
      <c r="D35" s="114">
        <v>0</v>
      </c>
      <c r="E35" s="114">
        <v>0</v>
      </c>
      <c r="F35" s="114">
        <v>0</v>
      </c>
      <c r="G35" s="114">
        <v>0</v>
      </c>
      <c r="H35" s="114">
        <v>0</v>
      </c>
      <c r="I35" s="114">
        <v>0</v>
      </c>
    </row>
    <row r="36" spans="3:9" x14ac:dyDescent="0.25">
      <c r="C36" s="52" t="s">
        <v>510</v>
      </c>
      <c r="D36" s="114">
        <v>0</v>
      </c>
      <c r="E36" s="114">
        <v>0</v>
      </c>
      <c r="F36" s="114">
        <v>0</v>
      </c>
      <c r="G36" s="114">
        <v>0</v>
      </c>
      <c r="H36" s="114">
        <v>0</v>
      </c>
      <c r="I36" s="114">
        <v>0</v>
      </c>
    </row>
    <row r="37" spans="3:9" x14ac:dyDescent="0.25">
      <c r="C37" s="35" t="s">
        <v>511</v>
      </c>
      <c r="D37" s="41"/>
      <c r="E37" s="41"/>
      <c r="F37" s="43"/>
      <c r="G37" s="41"/>
      <c r="H37" s="43"/>
      <c r="I37" s="41"/>
    </row>
    <row r="38" spans="3:9" x14ac:dyDescent="0.25">
      <c r="C38" s="53" t="s">
        <v>513</v>
      </c>
      <c r="D38" s="144">
        <f>+D11+D25</f>
        <v>0</v>
      </c>
      <c r="E38" s="144">
        <f t="shared" ref="E38:I38" si="3">+E11+E25</f>
        <v>0</v>
      </c>
      <c r="F38" s="144">
        <f t="shared" si="3"/>
        <v>0</v>
      </c>
      <c r="G38" s="144">
        <f t="shared" si="3"/>
        <v>0</v>
      </c>
      <c r="H38" s="144">
        <f t="shared" si="3"/>
        <v>0</v>
      </c>
      <c r="I38" s="144">
        <f t="shared" si="3"/>
        <v>0</v>
      </c>
    </row>
    <row r="39" spans="3:9" x14ac:dyDescent="0.25">
      <c r="C39" s="53" t="s">
        <v>514</v>
      </c>
      <c r="D39" s="32"/>
      <c r="E39" s="32"/>
      <c r="F39" s="48"/>
      <c r="G39" s="32"/>
      <c r="H39" s="48"/>
      <c r="I39" s="32"/>
    </row>
    <row r="40" spans="3:9" x14ac:dyDescent="0.25">
      <c r="C40" s="49"/>
      <c r="D40" s="51"/>
      <c r="E40" s="51"/>
      <c r="F40" s="50"/>
      <c r="G40" s="51"/>
      <c r="H40" s="50"/>
      <c r="I40" s="51"/>
    </row>
  </sheetData>
  <mergeCells count="12">
    <mergeCell ref="G9:G10"/>
    <mergeCell ref="H9:H10"/>
    <mergeCell ref="C3:I3"/>
    <mergeCell ref="C4:I4"/>
    <mergeCell ref="C5:I5"/>
    <mergeCell ref="C6:I6"/>
    <mergeCell ref="C7:I7"/>
    <mergeCell ref="C8:C10"/>
    <mergeCell ref="D8:H8"/>
    <mergeCell ref="I8:I10"/>
    <mergeCell ref="D9:D10"/>
    <mergeCell ref="F9:F10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4</vt:i4>
      </vt:variant>
    </vt:vector>
  </HeadingPairs>
  <TitlesOfParts>
    <vt:vector size="14" baseType="lpstr">
      <vt:lpstr>FORMATO 1</vt:lpstr>
      <vt:lpstr>FORMATO 2</vt:lpstr>
      <vt:lpstr>FORMATO 3</vt:lpstr>
      <vt:lpstr>FORMATO 4</vt:lpstr>
      <vt:lpstr>FORMATO 5</vt:lpstr>
      <vt:lpstr>FORMATO 6A</vt:lpstr>
      <vt:lpstr>FORMATO 6B</vt:lpstr>
      <vt:lpstr>FORMATO 6C</vt:lpstr>
      <vt:lpstr>FORMATO 6D</vt:lpstr>
      <vt:lpstr>guia de cumplimiento</vt:lpstr>
      <vt:lpstr>'FORMATO 1'!Área_de_impresión</vt:lpstr>
      <vt:lpstr>'FORMATO 6A'!Área_de_impresión</vt:lpstr>
      <vt:lpstr>'FORMATO 6C'!Área_de_impresión</vt:lpstr>
      <vt:lpstr>'FORMATO 6D'!Área_de_impresión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 FAUSTINO</dc:creator>
  <cp:lastModifiedBy>Marlen</cp:lastModifiedBy>
  <cp:lastPrinted>2021-01-13T17:03:56Z</cp:lastPrinted>
  <dcterms:created xsi:type="dcterms:W3CDTF">2016-11-25T14:52:45Z</dcterms:created>
  <dcterms:modified xsi:type="dcterms:W3CDTF">2021-01-25T18:41:42Z</dcterms:modified>
</cp:coreProperties>
</file>