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AUTÓNOMOS Y PODERES\CEDH\"/>
    </mc:Choice>
  </mc:AlternateContent>
  <bookViews>
    <workbookView xWindow="0" yWindow="0" windowWidth="28800" windowHeight="11700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6" l="1"/>
  <c r="I36" i="5"/>
  <c r="G13" i="7" l="1"/>
  <c r="F8" i="7" l="1"/>
  <c r="E8" i="7"/>
  <c r="D8" i="7"/>
  <c r="C8" i="7"/>
  <c r="B8" i="7"/>
  <c r="G23" i="7"/>
  <c r="D17" i="5" l="1"/>
  <c r="E17" i="5"/>
  <c r="C8" i="1" l="1"/>
  <c r="B8" i="1"/>
  <c r="F41" i="1"/>
  <c r="F37" i="1"/>
  <c r="F30" i="1"/>
  <c r="F26" i="1"/>
  <c r="F22" i="1"/>
  <c r="F18" i="1"/>
  <c r="F8" i="1"/>
  <c r="C40" i="1"/>
  <c r="C30" i="1"/>
  <c r="C24" i="1"/>
  <c r="C16" i="1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4" i="6" l="1"/>
  <c r="H12" i="6"/>
  <c r="H10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43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<sst xmlns="http://schemas.openxmlformats.org/spreadsheetml/2006/main" count="667" uniqueCount="468">
  <si>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</si>
  <si>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</si>
  <si>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</si>
  <si>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</si>
  <si>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</si>
  <si>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</si>
  <si>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</si>
  <si>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</si>
  <si>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</si>
  <si>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</si>
  <si>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</si>
  <si>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</si>
  <si>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</si>
  <si>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</si>
  <si>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</si>
  <si>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</si>
  <si>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</si>
  <si>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</si>
  <si>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</si>
  <si>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</si>
  <si>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</si>
  <si>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</si>
  <si>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</si>
  <si>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</si>
  <si>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</si>
  <si>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</si>
  <si>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</si>
  <si>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</si>
  <si>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</si>
  <si>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</si>
  <si>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</si>
  <si>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</si>
  <si>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</si>
  <si>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</si>
  <si>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</si>
  <si>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</si>
  <si>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</si>
  <si>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</si>
  <si>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</si>
  <si>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</si>
  <si>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</si>
  <si>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</si>
  <si>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</si>
  <si>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</si>
  <si>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</si>
  <si>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</si>
  <si>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</si>
  <si>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</si>
  <si>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</si>
  <si>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</si>
  <si>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</si>
  <si>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</si>
  <si>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</si>
  <si>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</si>
  <si>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</si>
  <si>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</si>
  <si>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</si>
  <si>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</si>
  <si>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</si>
  <si>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</si>
  <si>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</si>
  <si>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</si>
  <si>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</si>
  <si>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</si>
  <si>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</si>
  <si>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</si>
  <si>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</si>
  <si>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</si>
  <si>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</si>
  <si>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</si>
  <si>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</si>
  <si>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</si>
  <si>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</si>
  <si>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</si>
  <si>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</si>
  <si>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</si>
  <si>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</si>
  <si>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</si>
  <si>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</si>
  <si>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</si>
  <si>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</si>
  <si>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</si>
  <si>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</si>
  <si>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</si>
  <si>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</si>
  <si>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</si>
  <si>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</si>
  <si>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</si>
  <si>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</si>
  <si>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</si>
  <si>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</si>
  <si>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</si>
  <si>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</si>
  <si>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</si>
  <si>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</si>
  <si>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</si>
  <si>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</si>
  <si>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</si>
  <si>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</si>
  <si>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</si>
  <si>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</si>
  <si>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</si>
  <si>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</si>
  <si>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</si>
  <si>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</si>
  <si>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</si>
  <si>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</si>
  <si>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</si>
  <si>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</si>
  <si>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</si>
  <si>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</si>
  <si>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</si>
  <si>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</si>
  <si>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</si>
  <si>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</si>
  <si>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</si>
  <si>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</si>
  <si>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</si>
  <si>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</si>
  <si>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</si>
  <si>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</si>
  <si>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</si>
  <si>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</si>
  <si>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</si>
  <si>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</si>
  <si>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</si>
  <si>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</si>
  <si>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</si>
  <si>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</si>
  <si>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</si>
  <si>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</si>
  <si>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</si>
  <si>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</si>
  <si>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</si>
  <si>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</si>
  <si>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</si>
  <si>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</si>
  <si>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</si>
  <si>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</si>
  <si>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</si>
  <si>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</si>
  <si>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</si>
  <si>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</si>
  <si>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</si>
  <si>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</si>
  <si>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</si>
  <si>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</si>
  <si>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</si>
  <si>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</si>
  <si>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</si>
  <si>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</si>
  <si>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</si>
  <si>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</si>
  <si>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</si>
  <si>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</si>
  <si>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</si>
  <si>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</si>
  <si>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</si>
  <si>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</si>
  <si>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</si>
  <si>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</si>
  <si>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</si>
  <si>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</si>
  <si>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</si>
  <si>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</si>
  <si>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</si>
  <si>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</si>
  <si>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</si>
  <si>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</si>
  <si>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</si>
  <si>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</si>
  <si>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</si>
  <si>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</si>
  <si>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</si>
  <si>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</si>
  <si>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</si>
  <si>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</si>
  <si>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</si>
  <si>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</si>
  <si>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</si>
  <si>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</si>
  <si>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</si>
  <si>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</si>
  <si>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</si>
  <si>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</si>
  <si>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</si>
  <si>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</si>
  <si>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</si>
  <si>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</si>
  <si>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</si>
  <si>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</si>
  <si>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</si>
  <si>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</si>
  <si>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</si>
  <si>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</si>
  <si>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</si>
  <si>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</si>
  <si>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</si>
  <si>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</si>
  <si>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</si>
  <si>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</si>
  <si>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</si>
  <si>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</si>
  <si>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</si>
  <si>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</si>
  <si>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</si>
  <si>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</si>
  <si>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</si>
  <si>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</si>
  <si>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</si>
  <si>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</si>
  <si>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</si>
  <si>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</si>
  <si>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</si>
  <si>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</si>
  <si>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</si>
  <si>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</si>
  <si>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</si>
  <si>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</si>
  <si>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</si>
  <si>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</si>
  <si>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</si>
  <si>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</si>
  <si>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</si>
  <si>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</si>
  <si>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</si>
  <si>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</si>
  <si>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</si>
  <si>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</si>
  <si>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</si>
  <si>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</si>
  <si>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</si>
  <si>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</si>
  <si>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</si>
  <si>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</si>
  <si>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</si>
  <si>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</si>
  <si>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</si>
  <si>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</si>
  <si>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</si>
  <si>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</si>
  <si>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</si>
  <si>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</si>
  <si>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</si>
  <si>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</si>
  <si>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</si>
  <si>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</si>
  <si>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</si>
  <si>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</si>
  <si>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</si>
  <si>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</si>
  <si>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</si>
  <si>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</si>
  <si>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</si>
  <si>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</si>
  <si>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</si>
  <si>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</si>
  <si>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</si>
  <si>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</si>
  <si>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</si>
  <si>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</si>
  <si>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</si>
  <si>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</si>
  <si>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</si>
  <si>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</si>
  <si>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</si>
  <si>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</si>
  <si>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</si>
  <si>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</si>
  <si>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</si>
  <si>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</si>
  <si>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</si>
  <si>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</si>
  <si>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</si>
  <si>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</si>
  <si>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</si>
  <si>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</si>
  <si>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</si>
  <si>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</si>
  <si>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</si>
  <si>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</si>
  <si>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</si>
  <si>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</si>
  <si>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</si>
  <si>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</si>
  <si>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</si>
  <si>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</si>
  <si>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</si>
  <si>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</si>
  <si>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</si>
  <si>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</si>
  <si>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</si>
  <si>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</si>
  <si>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</si>
  <si>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</si>
  <si>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</si>
  <si>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</si>
  <si>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</si>
  <si>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</si>
  <si>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</si>
  <si>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</si>
  <si>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</si>
  <si>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</si>
  <si>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</si>
  <si>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</si>
  <si>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</si>
  <si>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</si>
  <si>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</si>
  <si>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</si>
  <si>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</si>
  <si>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</si>
  <si>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</si>
  <si>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</si>
  <si>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</si>
  <si>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</si>
  <si>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</si>
  <si>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</si>
  <si>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</si>
  <si>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</si>
  <si>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</si>
  <si>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</si>
  <si>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</si>
  <si>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</si>
  <si>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</si>
  <si>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</si>
  <si>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</si>
  <si>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</si>
  <si>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</si>
  <si>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</si>
  <si>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</si>
  <si>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</si>
  <si>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</si>
  <si>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</si>
  <si>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</si>
  <si>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</si>
  <si>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</si>
  <si>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</si>
  <si>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</si>
  <si>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</si>
  <si>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</si>
  <si>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</si>
  <si>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</si>
  <si>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</si>
  <si>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</si>
  <si>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</si>
  <si>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</si>
  <si>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</si>
  <si>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</si>
  <si>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</si>
  <si>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</si>
  <si>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</si>
  <si>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</si>
  <si>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</si>
  <si>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</si>
  <si>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</si>
  <si>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</si>
  <si>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</si>
  <si>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</si>
  <si>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</si>
  <si>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</si>
  <si>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</si>
  <si>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</si>
  <si>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</si>
  <si>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</si>
  <si>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</si>
  <si>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</si>
  <si>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</si>
  <si>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</si>
  <si>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</si>
  <si>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</si>
  <si>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</si>
  <si>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</si>
  <si>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</si>
  <si>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</si>
  <si>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</si>
  <si>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</si>
  <si>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</si>
  <si>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</si>
  <si>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</si>
  <si>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</si>
  <si>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</si>
  <si>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</si>
  <si>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</si>
  <si>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</si>
  <si>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</si>
  <si>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</si>
  <si>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</si>
  <si>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</si>
  <si>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</si>
  <si>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</si>
  <si>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</si>
  <si>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</si>
  <si>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</si>
  <si>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</si>
  <si>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</si>
  <si>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</si>
  <si>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</si>
  <si>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</si>
  <si>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</si>
  <si>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</si>
  <si>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</si>
  <si>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</si>
  <si>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</si>
  <si>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</si>
  <si>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</si>
  <si>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</si>
  <si>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</si>
  <si>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</si>
  <si>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</si>
  <si>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</si>
  <si>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</si>
  <si>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</si>
  <si>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</si>
  <si>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</si>
  <si>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</si>
  <si>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</si>
  <si>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</si>
  <si>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</si>
  <si>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</si>
  <si>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</si>
  <si>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</si>
  <si>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</si>
  <si>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</si>
  <si>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</si>
  <si>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</si>
  <si>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</si>
  <si>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</si>
  <si>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</si>
  <si>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</si>
  <si>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</si>
  <si>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</si>
  <si>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</si>
  <si>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</si>
  <si>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</si>
  <si>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</si>
  <si>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</si>
  <si>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</si>
  <si>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</si>
  <si>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</si>
  <si>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</si>
  <si>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</si>
  <si>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</si>
  <si>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</si>
  <si>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</si>
  <si>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</si>
  <si>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</si>
  <si>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</si>
  <si>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</si>
  <si>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</si>
  <si>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</si>
  <si>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</si>
  <si>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</si>
  <si>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</si>
  <si>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</si>
  <si>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</si>
  <si>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</si>
  <si>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</si>
  <si>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</si>
  <si>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</si>
  <si>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31 de diciembre de 2018</t>
  </si>
  <si>
    <t>al 31 de diciembre de 2018 (d)</t>
  </si>
  <si>
    <t>N. Septima Visitaduria General Huamantla</t>
  </si>
  <si>
    <t>Al 31 de Diciembre de 2019 y al 31 de Diciembre de 2018</t>
  </si>
  <si>
    <t>31 de diciembre 2019</t>
  </si>
  <si>
    <t>Del 1 de enero al 31 de diciembre de 2019</t>
  </si>
  <si>
    <t>Monto pagado de la inversión al 31 de diciembre de 2019</t>
  </si>
  <si>
    <t>Monto pagado de la inversión actualizado al 31 de diciembre de 2019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</si>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</sst>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5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E79" sqref="E79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9" t="s">
        <v>436</v>
      </c>
      <c r="B1" s="190"/>
      <c r="C1" s="190"/>
      <c r="D1" s="190"/>
      <c r="E1" s="190"/>
      <c r="F1" s="191"/>
      <c r="G1" s="75"/>
    </row>
    <row r="2" spans="1:7" x14ac:dyDescent="0.25">
      <c r="A2" s="192" t="s">
        <v>0</v>
      </c>
      <c r="B2" s="193"/>
      <c r="C2" s="193"/>
      <c r="D2" s="193"/>
      <c r="E2" s="193"/>
      <c r="F2" s="194"/>
    </row>
    <row r="3" spans="1:7" x14ac:dyDescent="0.25">
      <c r="A3" s="192" t="s">
        <v>462</v>
      </c>
      <c r="B3" s="193"/>
      <c r="C3" s="193"/>
      <c r="D3" s="193"/>
      <c r="E3" s="193"/>
      <c r="F3" s="194"/>
    </row>
    <row r="4" spans="1:7" ht="15.75" thickBot="1" x14ac:dyDescent="0.3">
      <c r="A4" s="195" t="s">
        <v>1</v>
      </c>
      <c r="B4" s="196"/>
      <c r="C4" s="196"/>
      <c r="D4" s="196"/>
      <c r="E4" s="196"/>
      <c r="F4" s="197"/>
    </row>
    <row r="5" spans="1:7" ht="18.75" thickBot="1" x14ac:dyDescent="0.3">
      <c r="A5" s="7" t="s">
        <v>2</v>
      </c>
      <c r="B5" s="8" t="s">
        <v>463</v>
      </c>
      <c r="C5" s="8" t="s">
        <v>459</v>
      </c>
      <c r="D5" s="9" t="s">
        <v>2</v>
      </c>
      <c r="E5" s="8" t="s">
        <v>463</v>
      </c>
      <c r="F5" s="8" t="s">
        <v>459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6">
        <f>+B9+B10+B11+B12+B13+B14+B15</f>
        <v>832813</v>
      </c>
      <c r="C8" s="112">
        <f>+C9+C10+C11+C12+C13+C14+C15</f>
        <v>566563</v>
      </c>
      <c r="D8" s="26" t="s">
        <v>8</v>
      </c>
      <c r="E8" s="109">
        <f>+E9+E10+E11+E12+E13+E14+E15+E16+E17</f>
        <v>890414</v>
      </c>
      <c r="F8" s="109">
        <f>+F9+F10+F11+F12+F13+F14+F15+F16+F17</f>
        <v>568132</v>
      </c>
    </row>
    <row r="9" spans="1:7" x14ac:dyDescent="0.25">
      <c r="A9" s="1" t="s">
        <v>9</v>
      </c>
      <c r="B9" s="171">
        <v>0</v>
      </c>
      <c r="C9" s="169">
        <v>0</v>
      </c>
      <c r="D9" s="26" t="s">
        <v>10</v>
      </c>
      <c r="E9" s="100">
        <v>0</v>
      </c>
      <c r="F9" s="100">
        <v>1</v>
      </c>
    </row>
    <row r="10" spans="1:7" x14ac:dyDescent="0.25">
      <c r="A10" s="1" t="s">
        <v>11</v>
      </c>
      <c r="B10" s="108">
        <v>224748</v>
      </c>
      <c r="C10" s="109">
        <v>566563</v>
      </c>
      <c r="D10" s="26" t="s">
        <v>12</v>
      </c>
      <c r="E10" s="100">
        <v>0</v>
      </c>
      <c r="F10" s="100">
        <v>3200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99">
        <v>608065</v>
      </c>
      <c r="C12" s="100">
        <v>0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0">
        <v>890414</v>
      </c>
      <c r="F15" s="100">
        <v>564931</v>
      </c>
    </row>
    <row r="16" spans="1:7" x14ac:dyDescent="0.25">
      <c r="A16" s="3" t="s">
        <v>23</v>
      </c>
      <c r="B16" s="109">
        <v>2530</v>
      </c>
      <c r="C16" s="109">
        <f>+C17+C18+C19+C20+C21+C22+C23</f>
        <v>29961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2210</v>
      </c>
      <c r="C19" s="100">
        <v>29960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110330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319</v>
      </c>
      <c r="C23" s="100">
        <v>1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835343</v>
      </c>
      <c r="C46" s="114">
        <f>+C8+C16+C24+C30+C36+C37+C40</f>
        <v>596524</v>
      </c>
      <c r="D46" s="88" t="s">
        <v>82</v>
      </c>
      <c r="E46" s="114">
        <f>+E8+E18+E22+E25+E26+E30+E37+E41</f>
        <v>890414</v>
      </c>
      <c r="F46" s="114">
        <f>+F8+F18+F22+F25+F26+F30+F37+F41</f>
        <v>568132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3564692</v>
      </c>
      <c r="C61" s="109">
        <v>3596822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3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890414</v>
      </c>
      <c r="F67" s="184">
        <f>+F46+F65</f>
        <v>568132</v>
      </c>
    </row>
    <row r="68" spans="1:6" x14ac:dyDescent="0.25">
      <c r="A68" s="4" t="s">
        <v>93</v>
      </c>
      <c r="B68" s="111">
        <f>+B58+B59+B60+B61+B62+B63+B64+B65+B66</f>
        <v>4281953</v>
      </c>
      <c r="C68" s="110">
        <f>+C58+C59+C60+C61+C62+C63+C64+C65+C66</f>
        <v>4314083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5117296</v>
      </c>
      <c r="C70" s="110">
        <f>+C46+C68</f>
        <v>4910607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3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4226882</v>
      </c>
      <c r="F76" s="184">
        <f>+F77+F78+F79+F80+F81</f>
        <v>4342475</v>
      </c>
    </row>
    <row r="77" spans="1:6" x14ac:dyDescent="0.25">
      <c r="A77" s="1"/>
      <c r="B77" s="100"/>
      <c r="C77" s="99"/>
      <c r="D77" s="1" t="s">
        <v>110</v>
      </c>
      <c r="E77" s="108">
        <v>-91829</v>
      </c>
      <c r="F77" s="109">
        <v>356942</v>
      </c>
    </row>
    <row r="78" spans="1:6" x14ac:dyDescent="0.25">
      <c r="A78" s="1"/>
      <c r="B78" s="100"/>
      <c r="C78" s="99"/>
      <c r="D78" s="1" t="s">
        <v>111</v>
      </c>
      <c r="E78" s="108">
        <v>1082646</v>
      </c>
      <c r="F78" s="109">
        <v>690368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7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3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4226882</v>
      </c>
      <c r="F87" s="184">
        <f>+F71+F76+F83</f>
        <v>4342475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5117296</v>
      </c>
      <c r="F89" s="184">
        <f>+F67+F87</f>
        <v>4910607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8" t="s">
        <v>435</v>
      </c>
      <c r="B1" s="199"/>
      <c r="C1" s="199"/>
      <c r="D1" s="199"/>
      <c r="E1" s="199"/>
      <c r="F1" s="199"/>
      <c r="G1" s="199"/>
      <c r="H1" s="199"/>
      <c r="I1" s="200"/>
    </row>
    <row r="2" spans="1:10" ht="15.75" thickBot="1" x14ac:dyDescent="0.3">
      <c r="A2" s="201" t="s">
        <v>120</v>
      </c>
      <c r="B2" s="202"/>
      <c r="C2" s="202"/>
      <c r="D2" s="202"/>
      <c r="E2" s="202"/>
      <c r="F2" s="202"/>
      <c r="G2" s="202"/>
      <c r="H2" s="202"/>
      <c r="I2" s="203"/>
    </row>
    <row r="3" spans="1:10" ht="15.75" thickBot="1" x14ac:dyDescent="0.3">
      <c r="A3" s="201" t="s">
        <v>464</v>
      </c>
      <c r="B3" s="202"/>
      <c r="C3" s="202"/>
      <c r="D3" s="202"/>
      <c r="E3" s="202"/>
      <c r="F3" s="202"/>
      <c r="G3" s="202"/>
      <c r="H3" s="202"/>
      <c r="I3" s="203"/>
    </row>
    <row r="4" spans="1:10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3"/>
    </row>
    <row r="5" spans="1:10" ht="24" customHeight="1" x14ac:dyDescent="0.25">
      <c r="A5" s="204" t="s">
        <v>121</v>
      </c>
      <c r="B5" s="205"/>
      <c r="C5" s="14" t="s">
        <v>122</v>
      </c>
      <c r="D5" s="206" t="s">
        <v>123</v>
      </c>
      <c r="E5" s="206" t="s">
        <v>124</v>
      </c>
      <c r="F5" s="206" t="s">
        <v>125</v>
      </c>
      <c r="G5" s="14" t="s">
        <v>126</v>
      </c>
      <c r="H5" s="206" t="s">
        <v>128</v>
      </c>
      <c r="I5" s="206" t="s">
        <v>129</v>
      </c>
    </row>
    <row r="6" spans="1:10" ht="18.75" thickBot="1" x14ac:dyDescent="0.3">
      <c r="A6" s="195"/>
      <c r="B6" s="197"/>
      <c r="C6" s="15" t="s">
        <v>460</v>
      </c>
      <c r="D6" s="207"/>
      <c r="E6" s="207"/>
      <c r="F6" s="207"/>
      <c r="G6" s="15" t="s">
        <v>127</v>
      </c>
      <c r="H6" s="207"/>
      <c r="I6" s="207"/>
    </row>
    <row r="7" spans="1:10" x14ac:dyDescent="0.25">
      <c r="A7" s="210"/>
      <c r="B7" s="211"/>
      <c r="C7" s="5"/>
      <c r="D7" s="5"/>
      <c r="E7" s="5"/>
      <c r="F7" s="5"/>
      <c r="G7" s="5"/>
      <c r="H7" s="5"/>
      <c r="I7" s="5"/>
    </row>
    <row r="8" spans="1:10" x14ac:dyDescent="0.25">
      <c r="A8" s="212" t="s">
        <v>130</v>
      </c>
      <c r="B8" s="213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12" t="s">
        <v>131</v>
      </c>
      <c r="B9" s="213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12" t="s">
        <v>135</v>
      </c>
      <c r="B13" s="213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12" t="s">
        <v>139</v>
      </c>
      <c r="B17" s="213"/>
      <c r="C17" s="117">
        <v>568132</v>
      </c>
      <c r="D17" s="117">
        <v>322282</v>
      </c>
      <c r="E17" s="115">
        <v>0</v>
      </c>
      <c r="F17" s="115">
        <v>0</v>
      </c>
      <c r="G17" s="121">
        <f t="shared" si="0"/>
        <v>890414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12" t="s">
        <v>140</v>
      </c>
      <c r="B19" s="213"/>
      <c r="C19" s="121">
        <f>+C8+C17</f>
        <v>568132</v>
      </c>
      <c r="D19" s="115">
        <f>+D8+D17</f>
        <v>322282</v>
      </c>
      <c r="E19" s="116">
        <f>+E8+E17</f>
        <v>0</v>
      </c>
      <c r="F19" s="116">
        <f>+F8+F17</f>
        <v>0</v>
      </c>
      <c r="G19" s="121">
        <f t="shared" si="0"/>
        <v>890414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12"/>
      <c r="B20" s="213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12" t="s">
        <v>148</v>
      </c>
      <c r="B21" s="213"/>
      <c r="C21" s="71"/>
      <c r="D21" s="71"/>
      <c r="E21" s="71"/>
      <c r="F21" s="71"/>
      <c r="G21" s="71"/>
      <c r="H21" s="71"/>
      <c r="I21" s="71"/>
    </row>
    <row r="22" spans="1:12" x14ac:dyDescent="0.25">
      <c r="A22" s="214" t="s">
        <v>141</v>
      </c>
      <c r="B22" s="215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4" t="s">
        <v>142</v>
      </c>
      <c r="B23" s="215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4" t="s">
        <v>143</v>
      </c>
      <c r="B24" s="215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8"/>
      <c r="B25" s="209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12" t="s">
        <v>144</v>
      </c>
      <c r="B26" s="213"/>
      <c r="C26" s="122"/>
      <c r="D26" s="122"/>
      <c r="E26" s="122"/>
      <c r="F26" s="122"/>
      <c r="G26" s="122"/>
      <c r="H26" s="122"/>
      <c r="I26" s="122"/>
    </row>
    <row r="27" spans="1:12" x14ac:dyDescent="0.25">
      <c r="A27" s="214" t="s">
        <v>145</v>
      </c>
      <c r="B27" s="215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4" t="s">
        <v>146</v>
      </c>
      <c r="B28" s="215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4" t="s">
        <v>147</v>
      </c>
      <c r="B29" s="215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22"/>
      <c r="B30" s="223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9" t="s">
        <v>149</v>
      </c>
      <c r="B36" s="191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8"/>
      <c r="B37" s="219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0"/>
      <c r="B38" s="221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6" t="s">
        <v>160</v>
      </c>
      <c r="B39" s="217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M5" sqref="M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8" t="s">
        <v>437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ht="15.75" thickBot="1" x14ac:dyDescent="0.3">
      <c r="A2" s="201" t="s">
        <v>164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15.75" thickBot="1" x14ac:dyDescent="0.3">
      <c r="A3" s="201" t="s">
        <v>464</v>
      </c>
      <c r="B3" s="202"/>
      <c r="C3" s="202"/>
      <c r="D3" s="202"/>
      <c r="E3" s="202"/>
      <c r="F3" s="202"/>
      <c r="G3" s="202"/>
      <c r="H3" s="202"/>
      <c r="I3" s="202"/>
      <c r="J3" s="202"/>
      <c r="K3" s="203"/>
    </row>
    <row r="4" spans="1:11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2"/>
      <c r="J4" s="202"/>
      <c r="K4" s="203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A4" sqref="A4:E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9" t="s">
        <v>437</v>
      </c>
      <c r="B1" s="190"/>
      <c r="C1" s="190"/>
      <c r="D1" s="190"/>
      <c r="E1" s="191"/>
    </row>
    <row r="2" spans="1:6" ht="11.25" customHeight="1" x14ac:dyDescent="0.25">
      <c r="A2" s="218" t="s">
        <v>184</v>
      </c>
      <c r="B2" s="234"/>
      <c r="C2" s="234"/>
      <c r="D2" s="234"/>
      <c r="E2" s="219"/>
    </row>
    <row r="3" spans="1:6" x14ac:dyDescent="0.25">
      <c r="A3" s="218" t="s">
        <v>464</v>
      </c>
      <c r="B3" s="234"/>
      <c r="C3" s="234"/>
      <c r="D3" s="234"/>
      <c r="E3" s="219"/>
    </row>
    <row r="4" spans="1:6" ht="15.75" thickBot="1" x14ac:dyDescent="0.3">
      <c r="A4" s="220" t="s">
        <v>1</v>
      </c>
      <c r="B4" s="235"/>
      <c r="C4" s="235"/>
      <c r="D4" s="235"/>
      <c r="E4" s="221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4" t="s">
        <v>2</v>
      </c>
      <c r="B6" s="225"/>
      <c r="C6" s="19" t="s">
        <v>185</v>
      </c>
      <c r="D6" s="206" t="s">
        <v>187</v>
      </c>
      <c r="E6" s="19" t="s">
        <v>188</v>
      </c>
    </row>
    <row r="7" spans="1:6" ht="15.75" thickBot="1" x14ac:dyDescent="0.3">
      <c r="A7" s="226"/>
      <c r="B7" s="227"/>
      <c r="C7" s="15" t="s">
        <v>186</v>
      </c>
      <c r="D7" s="207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21866660</v>
      </c>
      <c r="D9" s="121">
        <f>+D10+D11+D12</f>
        <v>23025304</v>
      </c>
      <c r="E9" s="121">
        <f>+E10+E11+E12</f>
        <v>23025304</v>
      </c>
    </row>
    <row r="10" spans="1:6" x14ac:dyDescent="0.25">
      <c r="A10" s="32"/>
      <c r="B10" s="35" t="s">
        <v>191</v>
      </c>
      <c r="C10" s="117">
        <v>21866660</v>
      </c>
      <c r="D10" s="117">
        <v>23025304</v>
      </c>
      <c r="E10" s="117">
        <v>23025304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21900944</v>
      </c>
      <c r="D14" s="121">
        <f>+D15+D16</f>
        <v>23144103</v>
      </c>
      <c r="E14" s="121">
        <f>+E15+E16</f>
        <v>23030241</v>
      </c>
    </row>
    <row r="15" spans="1:6" x14ac:dyDescent="0.25">
      <c r="A15" s="32"/>
      <c r="B15" s="35" t="s">
        <v>194</v>
      </c>
      <c r="C15" s="117">
        <v>21900944</v>
      </c>
      <c r="D15" s="117">
        <v>23144103</v>
      </c>
      <c r="E15" s="117">
        <v>23030241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34284</v>
      </c>
      <c r="E18" s="124">
        <f>+E19+E20</f>
        <v>34284</v>
      </c>
    </row>
    <row r="19" spans="1:5" x14ac:dyDescent="0.25">
      <c r="A19" s="32"/>
      <c r="B19" s="152" t="s">
        <v>197</v>
      </c>
      <c r="C19" s="125">
        <v>0</v>
      </c>
      <c r="D19" s="115">
        <v>34284</v>
      </c>
      <c r="E19" s="115">
        <v>34284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-34284</v>
      </c>
      <c r="D22" s="121">
        <f>+D9-D14+D18</f>
        <v>-84515</v>
      </c>
      <c r="E22" s="121">
        <f>+E9-E14+E18</f>
        <v>29347</v>
      </c>
    </row>
    <row r="23" spans="1:5" x14ac:dyDescent="0.25">
      <c r="A23" s="32"/>
      <c r="B23" s="34" t="s">
        <v>200</v>
      </c>
      <c r="C23" s="116">
        <f>+C22-C12</f>
        <v>-34284</v>
      </c>
      <c r="D23" s="121">
        <f>+D22-D12</f>
        <v>-84515</v>
      </c>
      <c r="E23" s="121">
        <f>+E22-E12</f>
        <v>29347</v>
      </c>
    </row>
    <row r="24" spans="1:5" ht="18" x14ac:dyDescent="0.25">
      <c r="A24" s="32"/>
      <c r="B24" s="34" t="s">
        <v>201</v>
      </c>
      <c r="C24" s="116">
        <f>+C23-C18</f>
        <v>-34284</v>
      </c>
      <c r="D24" s="121">
        <f>+D23-D18</f>
        <v>-118799</v>
      </c>
      <c r="E24" s="121">
        <f>+E23-E18</f>
        <v>-4937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8" t="s">
        <v>202</v>
      </c>
      <c r="B27" s="229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-34284</v>
      </c>
      <c r="D33" s="121">
        <f>+D24+D29</f>
        <v>-118799</v>
      </c>
      <c r="E33" s="121">
        <f>+E24+E29</f>
        <v>-4937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4" t="s">
        <v>202</v>
      </c>
      <c r="B36" s="225"/>
      <c r="C36" s="230" t="s">
        <v>209</v>
      </c>
      <c r="D36" s="230" t="s">
        <v>187</v>
      </c>
      <c r="E36" s="41" t="s">
        <v>188</v>
      </c>
    </row>
    <row r="37" spans="1:5" ht="15.75" thickBot="1" x14ac:dyDescent="0.3">
      <c r="A37" s="226"/>
      <c r="B37" s="227"/>
      <c r="C37" s="231"/>
      <c r="D37" s="23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8"/>
      <c r="B46" s="240" t="s">
        <v>216</v>
      </c>
      <c r="C46" s="232">
        <f>+C39-C42</f>
        <v>0</v>
      </c>
      <c r="D46" s="232">
        <f>+D39-D42</f>
        <v>0</v>
      </c>
      <c r="E46" s="232">
        <f>+E39-E42</f>
        <v>0</v>
      </c>
    </row>
    <row r="47" spans="1:5" ht="15.75" thickBot="1" x14ac:dyDescent="0.3">
      <c r="A47" s="239"/>
      <c r="B47" s="241"/>
      <c r="C47" s="233"/>
      <c r="D47" s="233"/>
      <c r="E47" s="233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4" t="s">
        <v>202</v>
      </c>
      <c r="B49" s="225"/>
      <c r="C49" s="41" t="s">
        <v>185</v>
      </c>
      <c r="D49" s="230" t="s">
        <v>187</v>
      </c>
      <c r="E49" s="41" t="s">
        <v>188</v>
      </c>
    </row>
    <row r="50" spans="1:5" ht="15.75" thickBot="1" x14ac:dyDescent="0.3">
      <c r="A50" s="226"/>
      <c r="B50" s="227"/>
      <c r="C50" s="42" t="s">
        <v>203</v>
      </c>
      <c r="D50" s="231"/>
      <c r="E50" s="42" t="s">
        <v>204</v>
      </c>
    </row>
    <row r="51" spans="1:5" x14ac:dyDescent="0.25">
      <c r="A51" s="236"/>
      <c r="B51" s="237"/>
      <c r="C51" s="44"/>
      <c r="D51" s="44"/>
      <c r="E51" s="44"/>
    </row>
    <row r="52" spans="1:5" x14ac:dyDescent="0.25">
      <c r="A52" s="43"/>
      <c r="B52" s="44" t="s">
        <v>217</v>
      </c>
      <c r="C52" s="129">
        <v>21866660</v>
      </c>
      <c r="D52" s="129">
        <v>23025304</v>
      </c>
      <c r="E52" s="129">
        <v>23025304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21900944</v>
      </c>
      <c r="D57" s="129">
        <v>23144103</v>
      </c>
      <c r="E57" s="129">
        <v>23030241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0</v>
      </c>
      <c r="D59" s="127">
        <v>34284</v>
      </c>
      <c r="E59" s="127">
        <v>34284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-34284</v>
      </c>
      <c r="D61" s="131">
        <f>+D52+D53-D57+D59</f>
        <v>-84515</v>
      </c>
      <c r="E61" s="131">
        <f>+E52+E53-E57+E59</f>
        <v>29347</v>
      </c>
    </row>
    <row r="62" spans="1:5" x14ac:dyDescent="0.25">
      <c r="A62" s="45"/>
      <c r="B62" s="46" t="s">
        <v>220</v>
      </c>
      <c r="C62" s="126">
        <f>+C61-C53</f>
        <v>-34284</v>
      </c>
      <c r="D62" s="131">
        <f>+D61-D53</f>
        <v>-84515</v>
      </c>
      <c r="E62" s="131">
        <f>+E61-E53</f>
        <v>29347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4" t="s">
        <v>202</v>
      </c>
      <c r="B65" s="225"/>
      <c r="C65" s="230" t="s">
        <v>209</v>
      </c>
      <c r="D65" s="230" t="s">
        <v>187</v>
      </c>
      <c r="E65" s="41" t="s">
        <v>188</v>
      </c>
    </row>
    <row r="66" spans="1:5" ht="15.75" thickBot="1" x14ac:dyDescent="0.3">
      <c r="A66" s="226"/>
      <c r="B66" s="227"/>
      <c r="C66" s="231"/>
      <c r="D66" s="231"/>
      <c r="E66" s="42" t="s">
        <v>204</v>
      </c>
    </row>
    <row r="67" spans="1:5" x14ac:dyDescent="0.25">
      <c r="A67" s="236"/>
      <c r="B67" s="237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8"/>
      <c r="B78" s="240" t="s">
        <v>224</v>
      </c>
      <c r="C78" s="232">
        <f>+C77-C69</f>
        <v>0</v>
      </c>
      <c r="D78" s="232">
        <f>+D77-D69</f>
        <v>0</v>
      </c>
      <c r="E78" s="232">
        <f>+E77-E69</f>
        <v>0</v>
      </c>
    </row>
    <row r="79" spans="1:5" ht="15.75" thickBot="1" x14ac:dyDescent="0.3">
      <c r="A79" s="239"/>
      <c r="B79" s="241"/>
      <c r="C79" s="233"/>
      <c r="D79" s="233"/>
      <c r="E79" s="233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9" t="s">
        <v>435</v>
      </c>
      <c r="B1" s="190"/>
      <c r="C1" s="190"/>
      <c r="D1" s="190"/>
      <c r="E1" s="190"/>
      <c r="F1" s="190"/>
      <c r="G1" s="190"/>
      <c r="H1" s="190"/>
      <c r="I1" s="191"/>
    </row>
    <row r="2" spans="1:9" ht="12" customHeight="1" x14ac:dyDescent="0.25">
      <c r="A2" s="218" t="s">
        <v>226</v>
      </c>
      <c r="B2" s="234"/>
      <c r="C2" s="234"/>
      <c r="D2" s="234"/>
      <c r="E2" s="234"/>
      <c r="F2" s="234"/>
      <c r="G2" s="234"/>
      <c r="H2" s="234"/>
      <c r="I2" s="219"/>
    </row>
    <row r="3" spans="1:9" ht="9" customHeight="1" x14ac:dyDescent="0.25">
      <c r="A3" s="218" t="s">
        <v>464</v>
      </c>
      <c r="B3" s="234"/>
      <c r="C3" s="234"/>
      <c r="D3" s="234"/>
      <c r="E3" s="234"/>
      <c r="F3" s="234"/>
      <c r="G3" s="234"/>
      <c r="H3" s="234"/>
      <c r="I3" s="219"/>
    </row>
    <row r="4" spans="1:9" ht="9.75" customHeight="1" thickBot="1" x14ac:dyDescent="0.3">
      <c r="A4" s="220" t="s">
        <v>1</v>
      </c>
      <c r="B4" s="235"/>
      <c r="C4" s="235"/>
      <c r="D4" s="235"/>
      <c r="E4" s="235"/>
      <c r="F4" s="235"/>
      <c r="G4" s="235"/>
      <c r="H4" s="235"/>
      <c r="I4" s="221"/>
    </row>
    <row r="5" spans="1:9" ht="15.75" thickBot="1" x14ac:dyDescent="0.3">
      <c r="A5" s="189"/>
      <c r="B5" s="190"/>
      <c r="C5" s="191"/>
      <c r="D5" s="198" t="s">
        <v>227</v>
      </c>
      <c r="E5" s="199"/>
      <c r="F5" s="199"/>
      <c r="G5" s="199"/>
      <c r="H5" s="200"/>
      <c r="I5" s="230" t="s">
        <v>228</v>
      </c>
    </row>
    <row r="6" spans="1:9" x14ac:dyDescent="0.25">
      <c r="A6" s="218" t="s">
        <v>202</v>
      </c>
      <c r="B6" s="234"/>
      <c r="C6" s="219"/>
      <c r="D6" s="230" t="s">
        <v>230</v>
      </c>
      <c r="E6" s="206" t="s">
        <v>231</v>
      </c>
      <c r="F6" s="230" t="s">
        <v>232</v>
      </c>
      <c r="G6" s="230" t="s">
        <v>187</v>
      </c>
      <c r="H6" s="230" t="s">
        <v>233</v>
      </c>
      <c r="I6" s="244"/>
    </row>
    <row r="7" spans="1:9" ht="15.75" thickBot="1" x14ac:dyDescent="0.3">
      <c r="A7" s="220" t="s">
        <v>229</v>
      </c>
      <c r="B7" s="235"/>
      <c r="C7" s="221"/>
      <c r="D7" s="231"/>
      <c r="E7" s="207"/>
      <c r="F7" s="231"/>
      <c r="G7" s="231"/>
      <c r="H7" s="231"/>
      <c r="I7" s="231"/>
    </row>
    <row r="8" spans="1:9" ht="6.75" customHeight="1" x14ac:dyDescent="0.25">
      <c r="A8" s="248"/>
      <c r="B8" s="249"/>
      <c r="C8" s="250"/>
      <c r="D8" s="141"/>
      <c r="E8" s="148"/>
      <c r="F8" s="141"/>
      <c r="G8" s="148"/>
      <c r="H8" s="141"/>
      <c r="I8" s="148"/>
    </row>
    <row r="9" spans="1:9" x14ac:dyDescent="0.25">
      <c r="A9" s="245" t="s">
        <v>234</v>
      </c>
      <c r="B9" s="246"/>
      <c r="C9" s="247"/>
      <c r="D9" s="141"/>
      <c r="E9" s="62"/>
      <c r="F9" s="141"/>
      <c r="G9" s="62"/>
      <c r="H9" s="141"/>
      <c r="I9" s="62"/>
    </row>
    <row r="10" spans="1:9" x14ac:dyDescent="0.25">
      <c r="A10" s="50"/>
      <c r="B10" s="242" t="s">
        <v>235</v>
      </c>
      <c r="C10" s="243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42" t="s">
        <v>236</v>
      </c>
      <c r="C11" s="243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42" t="s">
        <v>237</v>
      </c>
      <c r="C12" s="243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42" t="s">
        <v>238</v>
      </c>
      <c r="C13" s="243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42" t="s">
        <v>239</v>
      </c>
      <c r="C14" s="243"/>
      <c r="D14" s="142">
        <v>0</v>
      </c>
      <c r="E14" s="173">
        <v>67948</v>
      </c>
      <c r="F14" s="188">
        <v>67948</v>
      </c>
      <c r="G14" s="188">
        <v>67948</v>
      </c>
      <c r="H14" s="188">
        <v>67948</v>
      </c>
      <c r="I14" s="173">
        <f t="shared" si="0"/>
        <v>67948</v>
      </c>
    </row>
    <row r="15" spans="1:9" x14ac:dyDescent="0.25">
      <c r="A15" s="50"/>
      <c r="B15" s="242" t="s">
        <v>240</v>
      </c>
      <c r="C15" s="243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42" t="s">
        <v>241</v>
      </c>
      <c r="C16" s="243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51"/>
      <c r="B17" s="92" t="s">
        <v>242</v>
      </c>
      <c r="C17" s="93"/>
      <c r="D17" s="130">
        <f t="shared" ref="D17" si="1">+D19+D20+D21+D22+D23+D24+D25+D26+D27+D28+D29</f>
        <v>0</v>
      </c>
      <c r="E17" s="130">
        <f t="shared" ref="E17:I17" si="2">+E19+E20+E21+E22+E23+E24+E25+E26+E27+E28+E29</f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</row>
    <row r="18" spans="1:9" x14ac:dyDescent="0.25">
      <c r="A18" s="251"/>
      <c r="B18" s="92" t="s">
        <v>243</v>
      </c>
      <c r="C18" s="93"/>
      <c r="D18" s="130"/>
      <c r="E18" s="130"/>
      <c r="F18" s="130"/>
      <c r="G18" s="130"/>
      <c r="H18" s="130"/>
      <c r="I18" s="130"/>
    </row>
    <row r="19" spans="1:9" x14ac:dyDescent="0.25">
      <c r="A19" s="50"/>
      <c r="B19" s="51"/>
      <c r="C19" s="52" t="s">
        <v>244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42" t="s">
        <v>255</v>
      </c>
      <c r="C30" s="243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42" t="s">
        <v>261</v>
      </c>
      <c r="C36" s="243"/>
      <c r="D36" s="143">
        <v>21866660</v>
      </c>
      <c r="E36" s="130">
        <v>1090696</v>
      </c>
      <c r="F36" s="143">
        <v>22957356</v>
      </c>
      <c r="G36" s="188">
        <v>22957356</v>
      </c>
      <c r="H36" s="143">
        <v>22957356</v>
      </c>
      <c r="I36" s="188">
        <f t="shared" ref="I36" si="3">+H36-D36</f>
        <v>1090696</v>
      </c>
    </row>
    <row r="37" spans="1:9" x14ac:dyDescent="0.25">
      <c r="A37" s="50"/>
      <c r="B37" s="242" t="s">
        <v>262</v>
      </c>
      <c r="C37" s="243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42" t="s">
        <v>264</v>
      </c>
      <c r="C39" s="243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5" t="s">
        <v>267</v>
      </c>
      <c r="B43" s="246"/>
      <c r="C43" s="252"/>
      <c r="D43" s="253">
        <f>+D10+D11+D12+D13+D14+D15+D16+D17+D30+D36+D37+D39</f>
        <v>21866660</v>
      </c>
      <c r="E43" s="261">
        <f>+E10+E11+E12+E13+E14++E15+E17+E30+E36+E37+E39</f>
        <v>1158644</v>
      </c>
      <c r="F43" s="261">
        <f>+F10+F11+F12+F13+F14++F15+F17+F30+F36+F37+F39</f>
        <v>23025304</v>
      </c>
      <c r="G43" s="261">
        <f>+G10+G11+G12+G13+G14++G15+G17+G30+G36+G37+G39</f>
        <v>23025304</v>
      </c>
      <c r="H43" s="261">
        <f>+H10+H11+H12+H13+H14++H15+H17+H30+H36+H37+H39</f>
        <v>23025304</v>
      </c>
      <c r="I43" s="261">
        <f>+I10+I11+I12+I13+I14++I15+I17+I30+I36+I37+I39</f>
        <v>1158644</v>
      </c>
    </row>
    <row r="44" spans="1:9" x14ac:dyDescent="0.25">
      <c r="A44" s="245" t="s">
        <v>268</v>
      </c>
      <c r="B44" s="246"/>
      <c r="C44" s="252"/>
      <c r="D44" s="253"/>
      <c r="E44" s="261"/>
      <c r="F44" s="261"/>
      <c r="G44" s="261"/>
      <c r="H44" s="261"/>
      <c r="I44" s="261"/>
    </row>
    <row r="45" spans="1:9" x14ac:dyDescent="0.25">
      <c r="A45" s="245" t="s">
        <v>269</v>
      </c>
      <c r="B45" s="246"/>
      <c r="C45" s="252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5" t="s">
        <v>270</v>
      </c>
      <c r="B47" s="246"/>
      <c r="C47" s="252"/>
      <c r="D47" s="142"/>
      <c r="E47" s="130"/>
      <c r="F47" s="142"/>
      <c r="G47" s="130"/>
      <c r="H47" s="142"/>
      <c r="I47" s="130"/>
    </row>
    <row r="48" spans="1:9" x14ac:dyDescent="0.25">
      <c r="A48" s="50"/>
      <c r="B48" s="242" t="s">
        <v>271</v>
      </c>
      <c r="C48" s="243"/>
      <c r="D48" s="142">
        <f t="shared" ref="D48:I48" si="4">+D49+D50+D51+D52+D53+D54+D55+D56</f>
        <v>0</v>
      </c>
      <c r="E48" s="130">
        <f t="shared" si="4"/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42" t="s">
        <v>280</v>
      </c>
      <c r="C57" s="243"/>
      <c r="D57" s="142">
        <f t="shared" ref="D57:I57" si="6">+D58+D59+D60+D61</f>
        <v>0</v>
      </c>
      <c r="E57" s="130">
        <f t="shared" si="6"/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42" t="s">
        <v>285</v>
      </c>
      <c r="C62" s="243"/>
      <c r="D62" s="142">
        <f t="shared" ref="D62:I62" si="7">+D63+D64</f>
        <v>0</v>
      </c>
      <c r="E62" s="130">
        <f t="shared" si="7"/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42" t="s">
        <v>288</v>
      </c>
      <c r="C65" s="243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42" t="s">
        <v>289</v>
      </c>
      <c r="C66" s="243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54"/>
      <c r="C67" s="255"/>
      <c r="D67" s="142"/>
      <c r="E67" s="130"/>
      <c r="F67" s="142"/>
      <c r="G67" s="130"/>
      <c r="H67" s="142"/>
      <c r="I67" s="130"/>
    </row>
    <row r="68" spans="1:9" x14ac:dyDescent="0.25">
      <c r="A68" s="245" t="s">
        <v>290</v>
      </c>
      <c r="B68" s="246"/>
      <c r="C68" s="252"/>
      <c r="D68" s="144">
        <f t="shared" ref="D68:I68" si="8">+D48+D57+D62+D65+D66</f>
        <v>0</v>
      </c>
      <c r="E68" s="132">
        <f t="shared" si="8"/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54"/>
      <c r="C69" s="255"/>
      <c r="D69" s="142"/>
      <c r="E69" s="130"/>
      <c r="F69" s="142"/>
      <c r="G69" s="130"/>
      <c r="H69" s="142"/>
      <c r="I69" s="130"/>
    </row>
    <row r="70" spans="1:9" x14ac:dyDescent="0.25">
      <c r="A70" s="245" t="s">
        <v>291</v>
      </c>
      <c r="B70" s="246"/>
      <c r="C70" s="252"/>
      <c r="D70" s="144">
        <f t="shared" ref="D70:I70" si="9">+D71</f>
        <v>0</v>
      </c>
      <c r="E70" s="132">
        <f t="shared" si="9"/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 t="shared" si="9"/>
        <v>0</v>
      </c>
    </row>
    <row r="71" spans="1:9" x14ac:dyDescent="0.25">
      <c r="A71" s="50"/>
      <c r="B71" s="242" t="s">
        <v>292</v>
      </c>
      <c r="C71" s="243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54"/>
      <c r="C72" s="255"/>
      <c r="D72" s="142"/>
      <c r="E72" s="130"/>
      <c r="F72" s="142"/>
      <c r="G72" s="130"/>
      <c r="H72" s="142"/>
      <c r="I72" s="130"/>
    </row>
    <row r="73" spans="1:9" x14ac:dyDescent="0.25">
      <c r="A73" s="245" t="s">
        <v>293</v>
      </c>
      <c r="B73" s="246"/>
      <c r="C73" s="252"/>
      <c r="D73" s="146">
        <f t="shared" ref="D73:I73" si="10">+D43+D68+D70</f>
        <v>21866660</v>
      </c>
      <c r="E73" s="138">
        <f t="shared" si="10"/>
        <v>1158644</v>
      </c>
      <c r="F73" s="146">
        <f t="shared" si="10"/>
        <v>23025304</v>
      </c>
      <c r="G73" s="138">
        <f t="shared" si="10"/>
        <v>23025304</v>
      </c>
      <c r="H73" s="146">
        <f t="shared" si="10"/>
        <v>23025304</v>
      </c>
      <c r="I73" s="138">
        <f t="shared" si="10"/>
        <v>1158644</v>
      </c>
    </row>
    <row r="74" spans="1:9" ht="4.5" customHeight="1" x14ac:dyDescent="0.25">
      <c r="A74" s="53"/>
      <c r="B74" s="254"/>
      <c r="C74" s="255"/>
      <c r="D74" s="142"/>
      <c r="E74" s="130"/>
      <c r="F74" s="142"/>
      <c r="G74" s="130"/>
      <c r="H74" s="142"/>
      <c r="I74" s="130"/>
    </row>
    <row r="75" spans="1:9" x14ac:dyDescent="0.25">
      <c r="A75" s="50"/>
      <c r="B75" s="258" t="s">
        <v>294</v>
      </c>
      <c r="C75" s="252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9" t="s">
        <v>295</v>
      </c>
      <c r="C76" s="260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9" t="s">
        <v>296</v>
      </c>
      <c r="C77" s="260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8" t="s">
        <v>297</v>
      </c>
      <c r="C78" s="252"/>
      <c r="D78" s="144">
        <f t="shared" ref="D78:I78" si="11">+D76+D77</f>
        <v>0</v>
      </c>
      <c r="E78" s="132">
        <f t="shared" si="11"/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56"/>
      <c r="C79" s="257"/>
      <c r="D79" s="147"/>
      <c r="E79" s="98"/>
      <c r="F79" s="147"/>
      <c r="G79" s="98"/>
      <c r="H79" s="147"/>
      <c r="I79" s="98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activeCell="A5" sqref="A5:H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9" t="s">
        <v>437</v>
      </c>
      <c r="B1" s="190"/>
      <c r="C1" s="190"/>
      <c r="D1" s="190"/>
      <c r="E1" s="190"/>
      <c r="F1" s="190"/>
      <c r="G1" s="190"/>
      <c r="H1" s="272"/>
    </row>
    <row r="2" spans="1:8" x14ac:dyDescent="0.25">
      <c r="A2" s="218" t="s">
        <v>298</v>
      </c>
      <c r="B2" s="234"/>
      <c r="C2" s="234"/>
      <c r="D2" s="234"/>
      <c r="E2" s="234"/>
      <c r="F2" s="234"/>
      <c r="G2" s="234"/>
      <c r="H2" s="273"/>
    </row>
    <row r="3" spans="1:8" x14ac:dyDescent="0.25">
      <c r="A3" s="218" t="s">
        <v>299</v>
      </c>
      <c r="B3" s="234"/>
      <c r="C3" s="234"/>
      <c r="D3" s="234"/>
      <c r="E3" s="234"/>
      <c r="F3" s="234"/>
      <c r="G3" s="234"/>
      <c r="H3" s="273"/>
    </row>
    <row r="4" spans="1:8" x14ac:dyDescent="0.25">
      <c r="A4" s="218" t="s">
        <v>464</v>
      </c>
      <c r="B4" s="234"/>
      <c r="C4" s="234"/>
      <c r="D4" s="234"/>
      <c r="E4" s="234"/>
      <c r="F4" s="234"/>
      <c r="G4" s="234"/>
      <c r="H4" s="273"/>
    </row>
    <row r="5" spans="1:8" ht="11.25" customHeight="1" thickBot="1" x14ac:dyDescent="0.3">
      <c r="A5" s="220" t="s">
        <v>1</v>
      </c>
      <c r="B5" s="235"/>
      <c r="C5" s="235"/>
      <c r="D5" s="235"/>
      <c r="E5" s="235"/>
      <c r="F5" s="235"/>
      <c r="G5" s="235"/>
      <c r="H5" s="274"/>
    </row>
    <row r="6" spans="1:8" ht="15.75" thickBot="1" x14ac:dyDescent="0.3">
      <c r="A6" s="189" t="s">
        <v>2</v>
      </c>
      <c r="B6" s="191"/>
      <c r="C6" s="198" t="s">
        <v>300</v>
      </c>
      <c r="D6" s="199"/>
      <c r="E6" s="199"/>
      <c r="F6" s="199"/>
      <c r="G6" s="200"/>
      <c r="H6" s="230" t="s">
        <v>301</v>
      </c>
    </row>
    <row r="7" spans="1:8" ht="18.75" thickBot="1" x14ac:dyDescent="0.3">
      <c r="A7" s="220"/>
      <c r="B7" s="221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1"/>
    </row>
    <row r="8" spans="1:8" x14ac:dyDescent="0.25">
      <c r="A8" s="270" t="s">
        <v>304</v>
      </c>
      <c r="B8" s="271"/>
      <c r="C8" s="138">
        <f>+C9+C17+C27+C37+C47+C57+C61+C70+C74</f>
        <v>21900945</v>
      </c>
      <c r="D8" s="138">
        <f>+D9+D17+D27+D37+D47+D57+D61+D70+D74</f>
        <v>1192928</v>
      </c>
      <c r="E8" s="138">
        <f>+E9+E17+E27+E37+E47+E57+E61+E70+E74</f>
        <v>23093871</v>
      </c>
      <c r="F8" s="138">
        <f>+F9+F17+F27+F37+F47+F57+F61+F70+F74</f>
        <v>23144102</v>
      </c>
      <c r="G8" s="138">
        <f>+G9+G17+G27+G37+G47+G57+G61+G70+G74</f>
        <v>23030240</v>
      </c>
      <c r="H8" s="131">
        <f t="shared" ref="H8:H36" si="0">+E8-F8</f>
        <v>-50231</v>
      </c>
    </row>
    <row r="9" spans="1:8" x14ac:dyDescent="0.25">
      <c r="A9" s="251" t="s">
        <v>305</v>
      </c>
      <c r="B9" s="262"/>
      <c r="C9" s="139">
        <f>+C10+C11+C12+C13+C14+C15+C16</f>
        <v>18330590</v>
      </c>
      <c r="D9" s="188">
        <v>751393</v>
      </c>
      <c r="E9" s="185">
        <v>19081983</v>
      </c>
      <c r="F9" s="188">
        <v>19081983</v>
      </c>
      <c r="G9" s="188">
        <v>19081983</v>
      </c>
      <c r="H9" s="127">
        <f t="shared" si="0"/>
        <v>0</v>
      </c>
    </row>
    <row r="10" spans="1:8" x14ac:dyDescent="0.25">
      <c r="A10" s="50"/>
      <c r="B10" s="51" t="s">
        <v>306</v>
      </c>
      <c r="C10" s="139">
        <v>7249735</v>
      </c>
      <c r="D10" s="156">
        <v>-170355</v>
      </c>
      <c r="E10" s="129">
        <v>7079380</v>
      </c>
      <c r="F10" s="129">
        <v>7079380</v>
      </c>
      <c r="G10" s="129">
        <v>7079380</v>
      </c>
      <c r="H10" s="127">
        <f t="shared" si="0"/>
        <v>0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10375855</v>
      </c>
      <c r="D12" s="156">
        <v>-245084</v>
      </c>
      <c r="E12" s="129">
        <v>10130771</v>
      </c>
      <c r="F12" s="129">
        <v>10130771</v>
      </c>
      <c r="G12" s="129">
        <v>10130771</v>
      </c>
      <c r="H12" s="127">
        <f t="shared" si="0"/>
        <v>0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1" t="s">
        <v>310</v>
      </c>
      <c r="C14" s="139">
        <v>705000</v>
      </c>
      <c r="D14" s="188">
        <v>1166832</v>
      </c>
      <c r="E14" s="129">
        <v>1871832</v>
      </c>
      <c r="F14" s="129">
        <v>1871832</v>
      </c>
      <c r="G14" s="129">
        <v>1871832</v>
      </c>
      <c r="H14" s="127">
        <f t="shared" si="0"/>
        <v>0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1" t="s">
        <v>313</v>
      </c>
      <c r="B17" s="262"/>
      <c r="C17" s="138">
        <f t="shared" ref="C17:H17" si="1">+C18+C19+C20+C21+C22+C23+C24+C25+C26</f>
        <v>663313</v>
      </c>
      <c r="D17" s="138">
        <f t="shared" si="1"/>
        <v>508307</v>
      </c>
      <c r="E17" s="138">
        <f t="shared" si="1"/>
        <v>1171620</v>
      </c>
      <c r="F17" s="175">
        <f t="shared" si="1"/>
        <v>1171620</v>
      </c>
      <c r="G17" s="138">
        <f t="shared" si="1"/>
        <v>1171620</v>
      </c>
      <c r="H17" s="138">
        <f t="shared" si="1"/>
        <v>0</v>
      </c>
    </row>
    <row r="18" spans="1:9" x14ac:dyDescent="0.25">
      <c r="A18" s="50"/>
      <c r="B18" s="51" t="s">
        <v>314</v>
      </c>
      <c r="C18" s="139">
        <v>211213</v>
      </c>
      <c r="D18" s="154">
        <v>283396</v>
      </c>
      <c r="E18" s="129">
        <v>494609</v>
      </c>
      <c r="F18" s="129">
        <v>494609</v>
      </c>
      <c r="G18" s="129">
        <v>494609</v>
      </c>
      <c r="H18" s="154">
        <f t="shared" si="0"/>
        <v>0</v>
      </c>
    </row>
    <row r="19" spans="1:9" x14ac:dyDescent="0.25">
      <c r="A19" s="50"/>
      <c r="B19" s="51" t="s">
        <v>315</v>
      </c>
      <c r="C19" s="139">
        <v>53400</v>
      </c>
      <c r="D19" s="154">
        <v>93918</v>
      </c>
      <c r="E19" s="129">
        <v>147318</v>
      </c>
      <c r="F19" s="129">
        <v>147318</v>
      </c>
      <c r="G19" s="129">
        <v>147318</v>
      </c>
      <c r="H19" s="154">
        <f t="shared" si="0"/>
        <v>0</v>
      </c>
    </row>
    <row r="20" spans="1:9" x14ac:dyDescent="0.25">
      <c r="A20" s="50"/>
      <c r="B20" s="51" t="s">
        <v>316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8">
        <f t="shared" si="0"/>
        <v>0</v>
      </c>
      <c r="I20" s="29"/>
    </row>
    <row r="21" spans="1:9" x14ac:dyDescent="0.25">
      <c r="A21" s="50"/>
      <c r="B21" s="51" t="s">
        <v>317</v>
      </c>
      <c r="C21" s="176">
        <v>10600</v>
      </c>
      <c r="D21" s="179">
        <v>-9163</v>
      </c>
      <c r="E21" s="180">
        <v>1437</v>
      </c>
      <c r="F21" s="180">
        <v>1437</v>
      </c>
      <c r="G21" s="180">
        <v>1437</v>
      </c>
      <c r="H21" s="179">
        <f t="shared" si="0"/>
        <v>0</v>
      </c>
      <c r="I21" s="29"/>
    </row>
    <row r="22" spans="1:9" x14ac:dyDescent="0.25">
      <c r="A22" s="50"/>
      <c r="B22" s="51" t="s">
        <v>318</v>
      </c>
      <c r="C22" s="176">
        <v>16500</v>
      </c>
      <c r="D22" s="179">
        <v>-8121</v>
      </c>
      <c r="E22" s="179">
        <v>8379</v>
      </c>
      <c r="F22" s="179">
        <v>8379</v>
      </c>
      <c r="G22" s="179">
        <v>8379</v>
      </c>
      <c r="H22" s="179">
        <f t="shared" si="0"/>
        <v>0</v>
      </c>
      <c r="I22" s="29"/>
    </row>
    <row r="23" spans="1:9" x14ac:dyDescent="0.25">
      <c r="A23" s="50"/>
      <c r="B23" s="51" t="s">
        <v>319</v>
      </c>
      <c r="C23" s="176">
        <v>310000</v>
      </c>
      <c r="D23" s="178">
        <v>140128</v>
      </c>
      <c r="E23" s="179">
        <v>450128</v>
      </c>
      <c r="F23" s="179">
        <v>450128</v>
      </c>
      <c r="G23" s="179">
        <v>450128</v>
      </c>
      <c r="H23" s="179">
        <f t="shared" si="0"/>
        <v>0</v>
      </c>
      <c r="I23" s="29"/>
    </row>
    <row r="24" spans="1:9" x14ac:dyDescent="0.25">
      <c r="A24" s="50"/>
      <c r="B24" s="51" t="s">
        <v>320</v>
      </c>
      <c r="C24" s="176">
        <v>15000</v>
      </c>
      <c r="D24" s="179">
        <v>47153</v>
      </c>
      <c r="E24" s="179">
        <v>62153</v>
      </c>
      <c r="F24" s="179">
        <v>62153</v>
      </c>
      <c r="G24" s="179">
        <v>62153</v>
      </c>
      <c r="H24" s="179">
        <f t="shared" si="0"/>
        <v>0</v>
      </c>
      <c r="I24" s="29"/>
    </row>
    <row r="25" spans="1:9" x14ac:dyDescent="0.25">
      <c r="A25" s="50"/>
      <c r="B25" s="51" t="s">
        <v>321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f t="shared" si="0"/>
        <v>0</v>
      </c>
      <c r="I25" s="29"/>
    </row>
    <row r="26" spans="1:9" x14ac:dyDescent="0.25">
      <c r="A26" s="50"/>
      <c r="B26" s="51" t="s">
        <v>322</v>
      </c>
      <c r="C26" s="176">
        <v>46600</v>
      </c>
      <c r="D26" s="179">
        <v>-39004</v>
      </c>
      <c r="E26" s="180">
        <v>7596</v>
      </c>
      <c r="F26" s="178">
        <v>7596</v>
      </c>
      <c r="G26" s="178">
        <v>7596</v>
      </c>
      <c r="H26" s="179">
        <f t="shared" si="0"/>
        <v>0</v>
      </c>
      <c r="I26" s="29"/>
    </row>
    <row r="27" spans="1:9" x14ac:dyDescent="0.25">
      <c r="A27" s="251" t="s">
        <v>323</v>
      </c>
      <c r="B27" s="262"/>
      <c r="C27" s="175">
        <f t="shared" ref="C27:H27" si="2">+C28+C29+C30+C31+C32+C33+C34+C35+C36</f>
        <v>2907042</v>
      </c>
      <c r="D27" s="181">
        <f t="shared" si="2"/>
        <v>-93742</v>
      </c>
      <c r="E27" s="175">
        <f t="shared" si="2"/>
        <v>2813298</v>
      </c>
      <c r="F27" s="175">
        <f t="shared" si="2"/>
        <v>2863529</v>
      </c>
      <c r="G27" s="175">
        <f t="shared" si="2"/>
        <v>2749667</v>
      </c>
      <c r="H27" s="182">
        <f t="shared" si="2"/>
        <v>-50231</v>
      </c>
      <c r="I27" s="29"/>
    </row>
    <row r="28" spans="1:9" x14ac:dyDescent="0.25">
      <c r="A28" s="50"/>
      <c r="B28" s="51" t="s">
        <v>324</v>
      </c>
      <c r="C28" s="176">
        <v>317971</v>
      </c>
      <c r="D28" s="179">
        <v>-100289</v>
      </c>
      <c r="E28" s="180">
        <v>217681</v>
      </c>
      <c r="F28" s="180">
        <v>217681</v>
      </c>
      <c r="G28" s="180">
        <v>217681</v>
      </c>
      <c r="H28" s="179">
        <f t="shared" si="0"/>
        <v>0</v>
      </c>
      <c r="I28" s="29"/>
    </row>
    <row r="29" spans="1:9" x14ac:dyDescent="0.25">
      <c r="A29" s="50"/>
      <c r="B29" s="51" t="s">
        <v>325</v>
      </c>
      <c r="C29" s="176">
        <v>852800</v>
      </c>
      <c r="D29" s="179">
        <v>86818</v>
      </c>
      <c r="E29" s="180">
        <v>939618</v>
      </c>
      <c r="F29" s="180">
        <v>939618</v>
      </c>
      <c r="G29" s="180">
        <v>939618</v>
      </c>
      <c r="H29" s="179">
        <f t="shared" si="0"/>
        <v>0</v>
      </c>
      <c r="I29" s="29"/>
    </row>
    <row r="30" spans="1:9" x14ac:dyDescent="0.25">
      <c r="A30" s="50"/>
      <c r="B30" s="51" t="s">
        <v>326</v>
      </c>
      <c r="C30" s="176">
        <v>323900</v>
      </c>
      <c r="D30" s="179">
        <v>-294752</v>
      </c>
      <c r="E30" s="180">
        <v>29148</v>
      </c>
      <c r="F30" s="180">
        <v>29148</v>
      </c>
      <c r="G30" s="180">
        <v>29148</v>
      </c>
      <c r="H30" s="179">
        <f t="shared" si="0"/>
        <v>0</v>
      </c>
      <c r="I30" s="29"/>
    </row>
    <row r="31" spans="1:9" x14ac:dyDescent="0.25">
      <c r="A31" s="50"/>
      <c r="B31" s="51" t="s">
        <v>327</v>
      </c>
      <c r="C31" s="176">
        <v>249500</v>
      </c>
      <c r="D31" s="179">
        <v>-47943</v>
      </c>
      <c r="E31" s="180">
        <v>201557</v>
      </c>
      <c r="F31" s="180">
        <v>201557</v>
      </c>
      <c r="G31" s="180">
        <v>201557</v>
      </c>
      <c r="H31" s="179">
        <f t="shared" si="0"/>
        <v>0</v>
      </c>
      <c r="I31" s="29"/>
    </row>
    <row r="32" spans="1:9" x14ac:dyDescent="0.25">
      <c r="A32" s="50"/>
      <c r="B32" s="51" t="s">
        <v>328</v>
      </c>
      <c r="C32" s="139">
        <v>116000</v>
      </c>
      <c r="D32" s="154">
        <v>137063</v>
      </c>
      <c r="E32" s="129">
        <v>253063</v>
      </c>
      <c r="F32" s="129">
        <v>253063</v>
      </c>
      <c r="G32" s="129">
        <v>253063</v>
      </c>
      <c r="H32" s="154">
        <f t="shared" si="0"/>
        <v>0</v>
      </c>
    </row>
    <row r="33" spans="1:8" x14ac:dyDescent="0.25">
      <c r="A33" s="50"/>
      <c r="B33" s="51" t="s">
        <v>329</v>
      </c>
      <c r="C33" s="139">
        <v>153500</v>
      </c>
      <c r="D33" s="154">
        <v>23500</v>
      </c>
      <c r="E33" s="129">
        <v>177000</v>
      </c>
      <c r="F33" s="178">
        <v>177000</v>
      </c>
      <c r="G33" s="178">
        <v>177000</v>
      </c>
      <c r="H33" s="154">
        <f t="shared" si="0"/>
        <v>0</v>
      </c>
    </row>
    <row r="34" spans="1:8" x14ac:dyDescent="0.25">
      <c r="A34" s="50"/>
      <c r="B34" s="51" t="s">
        <v>330</v>
      </c>
      <c r="C34" s="139">
        <v>75160</v>
      </c>
      <c r="D34" s="154">
        <v>106021</v>
      </c>
      <c r="E34" s="129">
        <v>181181</v>
      </c>
      <c r="F34" s="129">
        <v>181181</v>
      </c>
      <c r="G34" s="129">
        <v>181181</v>
      </c>
      <c r="H34" s="154">
        <f t="shared" si="0"/>
        <v>0</v>
      </c>
    </row>
    <row r="35" spans="1:8" x14ac:dyDescent="0.25">
      <c r="A35" s="50"/>
      <c r="B35" s="51" t="s">
        <v>331</v>
      </c>
      <c r="C35" s="139">
        <v>138648</v>
      </c>
      <c r="D35" s="154">
        <v>129522</v>
      </c>
      <c r="E35" s="129">
        <v>268170</v>
      </c>
      <c r="F35" s="129">
        <v>288943</v>
      </c>
      <c r="G35" s="129">
        <v>288943</v>
      </c>
      <c r="H35" s="154">
        <f t="shared" si="0"/>
        <v>-20773</v>
      </c>
    </row>
    <row r="36" spans="1:8" x14ac:dyDescent="0.25">
      <c r="A36" s="50"/>
      <c r="B36" s="51" t="s">
        <v>332</v>
      </c>
      <c r="C36" s="139">
        <v>679563</v>
      </c>
      <c r="D36" s="154">
        <v>-133682</v>
      </c>
      <c r="E36" s="129">
        <v>545880</v>
      </c>
      <c r="F36" s="129">
        <v>575338</v>
      </c>
      <c r="G36" s="129">
        <v>461476</v>
      </c>
      <c r="H36" s="154">
        <f t="shared" si="0"/>
        <v>-29458</v>
      </c>
    </row>
    <row r="37" spans="1:8" ht="22.5" customHeight="1" x14ac:dyDescent="0.25">
      <c r="A37" s="263" t="s">
        <v>333</v>
      </c>
      <c r="B37" s="264"/>
      <c r="C37" s="132">
        <f t="shared" ref="C37:H37" si="3">+C38+C39+C40+C41+C42+C43+C44+C45+C46</f>
        <v>0</v>
      </c>
      <c r="D37" s="132">
        <f t="shared" si="3"/>
        <v>0</v>
      </c>
      <c r="E37" s="132">
        <f t="shared" si="3"/>
        <v>0</v>
      </c>
      <c r="F37" s="132">
        <f t="shared" si="3"/>
        <v>0</v>
      </c>
      <c r="G37" s="132">
        <f t="shared" si="3"/>
        <v>0</v>
      </c>
      <c r="H37" s="132">
        <f t="shared" si="3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4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4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4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4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4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4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4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4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4"/>
        <v>0</v>
      </c>
    </row>
    <row r="47" spans="1:8" x14ac:dyDescent="0.25">
      <c r="A47" s="251" t="s">
        <v>343</v>
      </c>
      <c r="B47" s="262"/>
      <c r="C47" s="130">
        <f t="shared" ref="C47:H47" si="5">+C48+C49+C50+C51+C52+C53+C54+C55+C56</f>
        <v>0</v>
      </c>
      <c r="D47" s="138">
        <f t="shared" si="5"/>
        <v>26970</v>
      </c>
      <c r="E47" s="138">
        <f t="shared" si="5"/>
        <v>26970</v>
      </c>
      <c r="F47" s="138">
        <f t="shared" si="5"/>
        <v>26970</v>
      </c>
      <c r="G47" s="138">
        <f t="shared" si="5"/>
        <v>26970</v>
      </c>
      <c r="H47" s="127">
        <f t="shared" si="5"/>
        <v>0</v>
      </c>
    </row>
    <row r="48" spans="1:8" x14ac:dyDescent="0.25">
      <c r="A48" s="50"/>
      <c r="B48" s="51" t="s">
        <v>344</v>
      </c>
      <c r="C48" s="130">
        <v>0</v>
      </c>
      <c r="D48" s="154">
        <v>26970</v>
      </c>
      <c r="E48" s="129">
        <v>26970</v>
      </c>
      <c r="F48" s="129">
        <v>26970</v>
      </c>
      <c r="G48" s="129">
        <v>26970</v>
      </c>
      <c r="H48" s="127">
        <f t="shared" si="4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74">
        <v>0</v>
      </c>
      <c r="H49" s="127">
        <f t="shared" si="4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4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4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4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4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4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4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4"/>
        <v>0</v>
      </c>
    </row>
    <row r="57" spans="1:8" x14ac:dyDescent="0.25">
      <c r="A57" s="251" t="s">
        <v>353</v>
      </c>
      <c r="B57" s="262"/>
      <c r="C57" s="132">
        <f t="shared" ref="C57:H57" si="6">+C58+C59+C60</f>
        <v>0</v>
      </c>
      <c r="D57" s="132">
        <f t="shared" si="6"/>
        <v>0</v>
      </c>
      <c r="E57" s="132">
        <f t="shared" si="6"/>
        <v>0</v>
      </c>
      <c r="F57" s="132">
        <f t="shared" si="6"/>
        <v>0</v>
      </c>
      <c r="G57" s="132">
        <f t="shared" si="6"/>
        <v>0</v>
      </c>
      <c r="H57" s="132">
        <f t="shared" si="6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4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4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4"/>
        <v>0</v>
      </c>
    </row>
    <row r="61" spans="1:8" x14ac:dyDescent="0.25">
      <c r="A61" s="251" t="s">
        <v>357</v>
      </c>
      <c r="B61" s="262"/>
      <c r="C61" s="132">
        <f t="shared" ref="C61:H61" si="7">+C62+C63+C64+C65+C66+C68+C66+C69</f>
        <v>0</v>
      </c>
      <c r="D61" s="132">
        <f t="shared" si="7"/>
        <v>0</v>
      </c>
      <c r="E61" s="132">
        <f t="shared" si="7"/>
        <v>0</v>
      </c>
      <c r="F61" s="132">
        <f t="shared" si="7"/>
        <v>0</v>
      </c>
      <c r="G61" s="132">
        <f t="shared" si="7"/>
        <v>0</v>
      </c>
      <c r="H61" s="132">
        <f t="shared" si="7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4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4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4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4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4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4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4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4"/>
        <v>0</v>
      </c>
    </row>
    <row r="70" spans="1:8" x14ac:dyDescent="0.25">
      <c r="A70" s="251" t="s">
        <v>366</v>
      </c>
      <c r="B70" s="262"/>
      <c r="C70" s="132">
        <f t="shared" ref="C70:H70" si="8">+C71+C72+C73</f>
        <v>0</v>
      </c>
      <c r="D70" s="132">
        <f t="shared" si="8"/>
        <v>0</v>
      </c>
      <c r="E70" s="132">
        <f t="shared" si="8"/>
        <v>0</v>
      </c>
      <c r="F70" s="132">
        <f t="shared" si="8"/>
        <v>0</v>
      </c>
      <c r="G70" s="132">
        <f t="shared" si="8"/>
        <v>0</v>
      </c>
      <c r="H70" s="132">
        <f t="shared" si="8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4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4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4"/>
        <v>0</v>
      </c>
    </row>
    <row r="74" spans="1:8" x14ac:dyDescent="0.25">
      <c r="A74" s="251" t="s">
        <v>370</v>
      </c>
      <c r="B74" s="262"/>
      <c r="C74" s="132">
        <f t="shared" ref="C74:H74" si="9">+C75+C76+C77+C78+C79+C80+C81</f>
        <v>0</v>
      </c>
      <c r="D74" s="132">
        <f t="shared" si="9"/>
        <v>0</v>
      </c>
      <c r="E74" s="132">
        <f t="shared" si="9"/>
        <v>0</v>
      </c>
      <c r="F74" s="132">
        <f t="shared" si="9"/>
        <v>0</v>
      </c>
      <c r="G74" s="132">
        <f t="shared" si="9"/>
        <v>0</v>
      </c>
      <c r="H74" s="132">
        <f t="shared" si="9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4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4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4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4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4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4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4"/>
        <v>0</v>
      </c>
    </row>
    <row r="82" spans="1:8" ht="3.75" customHeight="1" thickBot="1" x14ac:dyDescent="0.3">
      <c r="A82" s="266"/>
      <c r="B82" s="267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8"/>
      <c r="B84" s="269"/>
      <c r="C84" s="265">
        <f t="shared" ref="C84:H84" si="10">+C86+C94+C104+C114+C124+C134+C138+C147+C151</f>
        <v>0</v>
      </c>
      <c r="D84" s="265">
        <f t="shared" si="10"/>
        <v>0</v>
      </c>
      <c r="E84" s="265">
        <f t="shared" si="10"/>
        <v>0</v>
      </c>
      <c r="F84" s="265">
        <f t="shared" si="10"/>
        <v>0</v>
      </c>
      <c r="G84" s="265">
        <f t="shared" si="10"/>
        <v>0</v>
      </c>
      <c r="H84" s="265">
        <f t="shared" si="10"/>
        <v>0</v>
      </c>
    </row>
    <row r="85" spans="1:8" x14ac:dyDescent="0.25">
      <c r="A85" s="245" t="s">
        <v>440</v>
      </c>
      <c r="B85" s="247"/>
      <c r="C85" s="232"/>
      <c r="D85" s="232"/>
      <c r="E85" s="232"/>
      <c r="F85" s="232"/>
      <c r="G85" s="232"/>
      <c r="H85" s="232"/>
    </row>
    <row r="86" spans="1:8" x14ac:dyDescent="0.25">
      <c r="A86" s="251" t="s">
        <v>305</v>
      </c>
      <c r="B86" s="262"/>
      <c r="C86" s="130">
        <f t="shared" ref="C86:H86" si="11">+C87+C88+C89+C90+C91+C92+C93</f>
        <v>0</v>
      </c>
      <c r="D86" s="130">
        <f t="shared" si="11"/>
        <v>0</v>
      </c>
      <c r="E86" s="130">
        <f t="shared" si="11"/>
        <v>0</v>
      </c>
      <c r="F86" s="130">
        <f t="shared" si="11"/>
        <v>0</v>
      </c>
      <c r="G86" s="130">
        <f t="shared" si="11"/>
        <v>0</v>
      </c>
      <c r="H86" s="130">
        <f t="shared" si="11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2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2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2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2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2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2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2"/>
        <v>0</v>
      </c>
    </row>
    <row r="94" spans="1:8" x14ac:dyDescent="0.25">
      <c r="A94" s="251" t="s">
        <v>313</v>
      </c>
      <c r="B94" s="262"/>
      <c r="C94" s="130">
        <f t="shared" ref="C94:H94" si="13">+C95+C96+C97+C98+C99+C100+C101+C102+C103</f>
        <v>0</v>
      </c>
      <c r="D94" s="130">
        <f t="shared" si="13"/>
        <v>0</v>
      </c>
      <c r="E94" s="130">
        <f t="shared" si="13"/>
        <v>0</v>
      </c>
      <c r="F94" s="130">
        <f t="shared" si="13"/>
        <v>0</v>
      </c>
      <c r="G94" s="130">
        <f t="shared" si="13"/>
        <v>0</v>
      </c>
      <c r="H94" s="130">
        <f t="shared" si="13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2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2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2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2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2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2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2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2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2"/>
        <v>0</v>
      </c>
    </row>
    <row r="104" spans="1:8" x14ac:dyDescent="0.25">
      <c r="A104" s="251" t="s">
        <v>323</v>
      </c>
      <c r="B104" s="262"/>
      <c r="C104" s="130">
        <f t="shared" ref="C104:H104" si="14">+C105+C106+C107+C108+C109+C110+C111+C112+C113</f>
        <v>0</v>
      </c>
      <c r="D104" s="130">
        <f t="shared" si="14"/>
        <v>0</v>
      </c>
      <c r="E104" s="130">
        <f t="shared" si="14"/>
        <v>0</v>
      </c>
      <c r="F104" s="130">
        <f t="shared" si="14"/>
        <v>0</v>
      </c>
      <c r="G104" s="130">
        <f t="shared" si="14"/>
        <v>0</v>
      </c>
      <c r="H104" s="130">
        <f t="shared" si="14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2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2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2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2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2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2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2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2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2"/>
        <v>0</v>
      </c>
    </row>
    <row r="114" spans="1:8" ht="21" customHeight="1" x14ac:dyDescent="0.25">
      <c r="A114" s="263" t="s">
        <v>333</v>
      </c>
      <c r="B114" s="264"/>
      <c r="C114" s="130">
        <f t="shared" ref="C114:H114" si="15">+C115+C116+C117+C118+C119+C120+C121+C122+C123</f>
        <v>0</v>
      </c>
      <c r="D114" s="130">
        <f t="shared" si="15"/>
        <v>0</v>
      </c>
      <c r="E114" s="130">
        <f t="shared" si="15"/>
        <v>0</v>
      </c>
      <c r="F114" s="130">
        <f t="shared" si="15"/>
        <v>0</v>
      </c>
      <c r="G114" s="130">
        <f t="shared" si="15"/>
        <v>0</v>
      </c>
      <c r="H114" s="130">
        <f t="shared" si="15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2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2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2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2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2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2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2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2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2"/>
        <v>0</v>
      </c>
    </row>
    <row r="124" spans="1:8" x14ac:dyDescent="0.25">
      <c r="A124" s="251" t="s">
        <v>343</v>
      </c>
      <c r="B124" s="262"/>
      <c r="C124" s="130">
        <f t="shared" ref="C124:H124" si="16">+C125+C126+C127+C128+C129+C130+C131+C132+C133</f>
        <v>0</v>
      </c>
      <c r="D124" s="130">
        <f t="shared" si="16"/>
        <v>0</v>
      </c>
      <c r="E124" s="130">
        <f t="shared" si="16"/>
        <v>0</v>
      </c>
      <c r="F124" s="130">
        <f t="shared" si="16"/>
        <v>0</v>
      </c>
      <c r="G124" s="130">
        <f t="shared" si="16"/>
        <v>0</v>
      </c>
      <c r="H124" s="130">
        <f t="shared" si="16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2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2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2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2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2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2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2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2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2"/>
        <v>0</v>
      </c>
    </row>
    <row r="134" spans="1:8" x14ac:dyDescent="0.25">
      <c r="A134" s="251" t="s">
        <v>353</v>
      </c>
      <c r="B134" s="262"/>
      <c r="C134" s="130">
        <f t="shared" ref="C134:H134" si="17">+C135+C136+C137</f>
        <v>0</v>
      </c>
      <c r="D134" s="130">
        <f t="shared" si="17"/>
        <v>0</v>
      </c>
      <c r="E134" s="130">
        <f t="shared" si="17"/>
        <v>0</v>
      </c>
      <c r="F134" s="130">
        <f t="shared" si="17"/>
        <v>0</v>
      </c>
      <c r="G134" s="130">
        <f t="shared" si="17"/>
        <v>0</v>
      </c>
      <c r="H134" s="130">
        <f t="shared" si="17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2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2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2"/>
        <v>0</v>
      </c>
    </row>
    <row r="138" spans="1:8" x14ac:dyDescent="0.25">
      <c r="A138" s="251" t="s">
        <v>357</v>
      </c>
      <c r="B138" s="262"/>
      <c r="C138" s="130">
        <f t="shared" ref="C138:H138" si="18">+C139+C140+C141+C142+C143+C144+C145+C146</f>
        <v>0</v>
      </c>
      <c r="D138" s="130">
        <f t="shared" si="18"/>
        <v>0</v>
      </c>
      <c r="E138" s="130">
        <f t="shared" si="18"/>
        <v>0</v>
      </c>
      <c r="F138" s="130">
        <f t="shared" si="18"/>
        <v>0</v>
      </c>
      <c r="G138" s="130">
        <f t="shared" si="18"/>
        <v>0</v>
      </c>
      <c r="H138" s="130">
        <f t="shared" si="18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2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2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2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2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2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2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2"/>
        <v>0</v>
      </c>
    </row>
    <row r="147" spans="1:8" x14ac:dyDescent="0.25">
      <c r="A147" s="251" t="s">
        <v>366</v>
      </c>
      <c r="B147" s="262"/>
      <c r="C147" s="130">
        <f t="shared" ref="C147:H147" si="19">+C148+C149+C150</f>
        <v>0</v>
      </c>
      <c r="D147" s="130">
        <f t="shared" si="19"/>
        <v>0</v>
      </c>
      <c r="E147" s="130">
        <f t="shared" si="19"/>
        <v>0</v>
      </c>
      <c r="F147" s="130">
        <f t="shared" si="19"/>
        <v>0</v>
      </c>
      <c r="G147" s="130">
        <f t="shared" si="19"/>
        <v>0</v>
      </c>
      <c r="H147" s="130">
        <f t="shared" si="19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2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2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2"/>
        <v>0</v>
      </c>
    </row>
    <row r="151" spans="1:8" x14ac:dyDescent="0.25">
      <c r="A151" s="251" t="s">
        <v>370</v>
      </c>
      <c r="B151" s="262"/>
      <c r="C151" s="130">
        <f t="shared" ref="C151:H151" si="20">+C152+C153+C154+C155+C156+C157+C158</f>
        <v>0</v>
      </c>
      <c r="D151" s="130">
        <f t="shared" si="20"/>
        <v>0</v>
      </c>
      <c r="E151" s="130">
        <f t="shared" si="20"/>
        <v>0</v>
      </c>
      <c r="F151" s="130">
        <f t="shared" si="20"/>
        <v>0</v>
      </c>
      <c r="G151" s="130">
        <f t="shared" si="20"/>
        <v>0</v>
      </c>
      <c r="H151" s="130">
        <f t="shared" si="20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2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1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1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1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1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1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1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5" t="s">
        <v>383</v>
      </c>
      <c r="B160" s="247"/>
      <c r="C160" s="138">
        <f t="shared" ref="C160:H160" si="22">+C8+C84</f>
        <v>21900945</v>
      </c>
      <c r="D160" s="138">
        <f t="shared" si="22"/>
        <v>1192928</v>
      </c>
      <c r="E160" s="138">
        <f t="shared" si="22"/>
        <v>23093871</v>
      </c>
      <c r="F160" s="138">
        <f t="shared" si="22"/>
        <v>23144102</v>
      </c>
      <c r="G160" s="138">
        <f t="shared" si="22"/>
        <v>23030240</v>
      </c>
      <c r="H160" s="138">
        <f t="shared" si="22"/>
        <v>-50231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G8" sqref="G8:G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4" t="s">
        <v>437</v>
      </c>
      <c r="B1" s="275"/>
      <c r="C1" s="275"/>
      <c r="D1" s="275"/>
      <c r="E1" s="275"/>
      <c r="F1" s="275"/>
      <c r="G1" s="205"/>
    </row>
    <row r="2" spans="1:7" x14ac:dyDescent="0.25">
      <c r="A2" s="192" t="s">
        <v>298</v>
      </c>
      <c r="B2" s="193"/>
      <c r="C2" s="193"/>
      <c r="D2" s="193"/>
      <c r="E2" s="193"/>
      <c r="F2" s="193"/>
      <c r="G2" s="194"/>
    </row>
    <row r="3" spans="1:7" x14ac:dyDescent="0.25">
      <c r="A3" s="192" t="s">
        <v>378</v>
      </c>
      <c r="B3" s="193"/>
      <c r="C3" s="193"/>
      <c r="D3" s="193"/>
      <c r="E3" s="193"/>
      <c r="F3" s="193"/>
      <c r="G3" s="194"/>
    </row>
    <row r="4" spans="1:7" x14ac:dyDescent="0.25">
      <c r="A4" s="192" t="s">
        <v>464</v>
      </c>
      <c r="B4" s="193"/>
      <c r="C4" s="193"/>
      <c r="D4" s="193"/>
      <c r="E4" s="193"/>
      <c r="F4" s="193"/>
      <c r="G4" s="194"/>
    </row>
    <row r="5" spans="1:7" ht="15.75" thickBot="1" x14ac:dyDescent="0.3">
      <c r="A5" s="195" t="s">
        <v>1</v>
      </c>
      <c r="B5" s="196"/>
      <c r="C5" s="196"/>
      <c r="D5" s="196"/>
      <c r="E5" s="196"/>
      <c r="F5" s="196"/>
      <c r="G5" s="197"/>
    </row>
    <row r="6" spans="1:7" ht="15.75" thickBot="1" x14ac:dyDescent="0.3">
      <c r="A6" s="206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7" ht="18.75" thickBot="1" x14ac:dyDescent="0.3">
      <c r="A7" s="207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7"/>
    </row>
    <row r="8" spans="1:7" x14ac:dyDescent="0.25">
      <c r="A8" s="4" t="s">
        <v>379</v>
      </c>
      <c r="B8" s="277">
        <f>+B10+B11+B12+B13+B14+B15+B16+B17+B18+B19+B20+B21+B22+B23</f>
        <v>21900944.850000001</v>
      </c>
      <c r="C8" s="279">
        <f>+C10+C11+C12+C13+C14+C15+C16+C17+C18+C19+C20+C21+C22+C23</f>
        <v>1192927.8700000001</v>
      </c>
      <c r="D8" s="279">
        <f t="shared" ref="D8:G8" si="0">+D10+D11+D12+D13+D14+D15+D16+D17+D18+D19+D20+D21+D22+D23</f>
        <v>23093873</v>
      </c>
      <c r="E8" s="279">
        <f t="shared" si="0"/>
        <v>23144104</v>
      </c>
      <c r="F8" s="279">
        <f t="shared" si="0"/>
        <v>23030241</v>
      </c>
      <c r="G8" s="279">
        <f t="shared" si="0"/>
        <v>-50231</v>
      </c>
    </row>
    <row r="9" spans="1:7" x14ac:dyDescent="0.25">
      <c r="A9" s="4" t="s">
        <v>380</v>
      </c>
      <c r="B9" s="278"/>
      <c r="C9" s="280"/>
      <c r="D9" s="280"/>
      <c r="E9" s="280"/>
      <c r="F9" s="280"/>
      <c r="G9" s="280"/>
    </row>
    <row r="10" spans="1:7" x14ac:dyDescent="0.25">
      <c r="A10" s="3" t="s">
        <v>438</v>
      </c>
      <c r="B10" s="117">
        <v>3722867</v>
      </c>
      <c r="C10" s="158">
        <v>-296347.13</v>
      </c>
      <c r="D10" s="117">
        <v>3426520</v>
      </c>
      <c r="E10" s="117">
        <v>3821854</v>
      </c>
      <c r="F10" s="117">
        <v>3821854</v>
      </c>
      <c r="G10" s="159">
        <f>+D10-E10</f>
        <v>-395334</v>
      </c>
    </row>
    <row r="11" spans="1:7" x14ac:dyDescent="0.25">
      <c r="A11" s="3" t="s">
        <v>439</v>
      </c>
      <c r="B11" s="117">
        <v>1499380.85</v>
      </c>
      <c r="C11" s="158">
        <v>0</v>
      </c>
      <c r="D11" s="117">
        <v>1499381</v>
      </c>
      <c r="E11" s="117">
        <v>1487421</v>
      </c>
      <c r="F11" s="117">
        <v>1487421</v>
      </c>
      <c r="G11" s="159">
        <f t="shared" ref="G11:G23" si="1">+D11-E11</f>
        <v>11960</v>
      </c>
    </row>
    <row r="12" spans="1:7" x14ac:dyDescent="0.25">
      <c r="A12" s="3" t="s">
        <v>448</v>
      </c>
      <c r="B12" s="117">
        <v>1226605</v>
      </c>
      <c r="C12" s="158">
        <v>1090696</v>
      </c>
      <c r="D12" s="117">
        <v>2317301</v>
      </c>
      <c r="E12" s="117">
        <v>1301356</v>
      </c>
      <c r="F12" s="117">
        <v>1301356</v>
      </c>
      <c r="G12" s="159">
        <f t="shared" si="1"/>
        <v>1015945</v>
      </c>
    </row>
    <row r="13" spans="1:7" x14ac:dyDescent="0.25">
      <c r="A13" s="3" t="s">
        <v>449</v>
      </c>
      <c r="B13" s="117">
        <v>838951</v>
      </c>
      <c r="C13" s="158">
        <v>-35825</v>
      </c>
      <c r="D13" s="117">
        <v>803126</v>
      </c>
      <c r="E13" s="117">
        <v>618203</v>
      </c>
      <c r="F13" s="117">
        <v>618202</v>
      </c>
      <c r="G13" s="159">
        <f t="shared" si="1"/>
        <v>184923</v>
      </c>
    </row>
    <row r="14" spans="1:7" x14ac:dyDescent="0.25">
      <c r="A14" s="3" t="s">
        <v>451</v>
      </c>
      <c r="B14" s="117">
        <v>417216</v>
      </c>
      <c r="C14" s="158">
        <v>0</v>
      </c>
      <c r="D14" s="117">
        <v>417216</v>
      </c>
      <c r="E14" s="117">
        <v>549265</v>
      </c>
      <c r="F14" s="117">
        <v>549265</v>
      </c>
      <c r="G14" s="159">
        <f t="shared" si="1"/>
        <v>-132049</v>
      </c>
    </row>
    <row r="15" spans="1:7" x14ac:dyDescent="0.25">
      <c r="A15" s="3" t="s">
        <v>450</v>
      </c>
      <c r="B15" s="117">
        <v>1257660</v>
      </c>
      <c r="C15" s="158">
        <v>0</v>
      </c>
      <c r="D15" s="117">
        <v>1257660</v>
      </c>
      <c r="E15" s="117">
        <v>1101092</v>
      </c>
      <c r="F15" s="117">
        <v>1101092</v>
      </c>
      <c r="G15" s="159">
        <f t="shared" si="1"/>
        <v>156568</v>
      </c>
    </row>
    <row r="16" spans="1:7" x14ac:dyDescent="0.25">
      <c r="A16" s="3" t="s">
        <v>452</v>
      </c>
      <c r="B16" s="117">
        <v>505819</v>
      </c>
      <c r="C16" s="158">
        <v>0</v>
      </c>
      <c r="D16" s="117">
        <v>505819</v>
      </c>
      <c r="E16" s="117">
        <v>417485</v>
      </c>
      <c r="F16" s="117">
        <v>417485</v>
      </c>
      <c r="G16" s="159">
        <f t="shared" si="1"/>
        <v>88334</v>
      </c>
    </row>
    <row r="17" spans="1:9" x14ac:dyDescent="0.25">
      <c r="A17" s="3" t="s">
        <v>453</v>
      </c>
      <c r="B17" s="117">
        <v>641391</v>
      </c>
      <c r="C17" s="158">
        <v>0</v>
      </c>
      <c r="D17" s="117">
        <v>641391</v>
      </c>
      <c r="E17" s="117">
        <v>644727</v>
      </c>
      <c r="F17" s="117">
        <v>644727</v>
      </c>
      <c r="G17" s="159">
        <f t="shared" si="1"/>
        <v>-3336</v>
      </c>
    </row>
    <row r="18" spans="1:9" x14ac:dyDescent="0.25">
      <c r="A18" s="3" t="s">
        <v>454</v>
      </c>
      <c r="B18" s="117">
        <v>7237510</v>
      </c>
      <c r="C18" s="158">
        <v>320957</v>
      </c>
      <c r="D18" s="117">
        <v>7558467</v>
      </c>
      <c r="E18" s="117">
        <v>8598168</v>
      </c>
      <c r="F18" s="117">
        <v>8484306</v>
      </c>
      <c r="G18" s="159">
        <f t="shared" si="1"/>
        <v>-1039701</v>
      </c>
    </row>
    <row r="19" spans="1:9" ht="18" x14ac:dyDescent="0.25">
      <c r="A19" s="3" t="s">
        <v>455</v>
      </c>
      <c r="B19" s="117">
        <v>1839425</v>
      </c>
      <c r="C19" s="158">
        <v>0</v>
      </c>
      <c r="D19" s="117">
        <v>1839425</v>
      </c>
      <c r="E19" s="117">
        <v>1959960</v>
      </c>
      <c r="F19" s="117">
        <v>1959960</v>
      </c>
      <c r="G19" s="159">
        <f t="shared" si="1"/>
        <v>-120535</v>
      </c>
    </row>
    <row r="20" spans="1:9" ht="18" x14ac:dyDescent="0.25">
      <c r="A20" s="3" t="s">
        <v>456</v>
      </c>
      <c r="B20" s="117">
        <v>1492825</v>
      </c>
      <c r="C20" s="158">
        <v>0</v>
      </c>
      <c r="D20" s="117">
        <v>1492825</v>
      </c>
      <c r="E20" s="117">
        <v>1221214</v>
      </c>
      <c r="F20" s="117">
        <v>1221214</v>
      </c>
      <c r="G20" s="159">
        <f t="shared" si="1"/>
        <v>271611</v>
      </c>
    </row>
    <row r="21" spans="1:9" x14ac:dyDescent="0.25">
      <c r="A21" s="3" t="s">
        <v>457</v>
      </c>
      <c r="B21" s="117">
        <v>615222</v>
      </c>
      <c r="C21" s="158">
        <v>113447</v>
      </c>
      <c r="D21" s="117">
        <v>728669</v>
      </c>
      <c r="E21" s="117">
        <v>861770</v>
      </c>
      <c r="F21" s="117">
        <v>861770</v>
      </c>
      <c r="G21" s="159">
        <f t="shared" si="1"/>
        <v>-133101</v>
      </c>
    </row>
    <row r="22" spans="1:9" x14ac:dyDescent="0.25">
      <c r="A22" s="3" t="s">
        <v>458</v>
      </c>
      <c r="B22" s="117">
        <v>173688</v>
      </c>
      <c r="C22" s="158">
        <v>0</v>
      </c>
      <c r="D22" s="117">
        <v>173688</v>
      </c>
      <c r="E22" s="117">
        <v>191610</v>
      </c>
      <c r="F22" s="117">
        <v>191610</v>
      </c>
      <c r="G22" s="159">
        <f t="shared" si="1"/>
        <v>-17922</v>
      </c>
    </row>
    <row r="23" spans="1:9" x14ac:dyDescent="0.25">
      <c r="A23" s="3" t="s">
        <v>461</v>
      </c>
      <c r="B23" s="117">
        <v>432385</v>
      </c>
      <c r="C23" s="158">
        <v>0</v>
      </c>
      <c r="D23" s="117">
        <v>432385</v>
      </c>
      <c r="E23" s="117">
        <v>369979</v>
      </c>
      <c r="F23" s="117">
        <v>369979</v>
      </c>
      <c r="G23" s="159">
        <f t="shared" si="1"/>
        <v>62406</v>
      </c>
    </row>
    <row r="24" spans="1:9" x14ac:dyDescent="0.25">
      <c r="A24" s="3"/>
      <c r="B24" s="64"/>
      <c r="C24" s="64"/>
      <c r="D24" s="64"/>
      <c r="E24" s="64"/>
      <c r="F24" s="64"/>
      <c r="G24" s="64"/>
      <c r="I24" s="161"/>
    </row>
    <row r="25" spans="1:9" x14ac:dyDescent="0.25">
      <c r="A25" s="24" t="s">
        <v>381</v>
      </c>
      <c r="B25" s="276">
        <f>+B27+B28+B29+B30+B31+B32+B33+B34</f>
        <v>0</v>
      </c>
      <c r="C25" s="276">
        <f>+C27+C28+C29+C30+C31+C32+C33+C34</f>
        <v>0</v>
      </c>
      <c r="D25" s="276">
        <f>+D27+D28+D29+D30+D31+D32+D33+D34</f>
        <v>0</v>
      </c>
      <c r="E25" s="276">
        <f>+E27+E28+E29+E30+E31+E32+E33+E34</f>
        <v>0</v>
      </c>
      <c r="F25" s="276">
        <f>+F27+F28+F29+F30+F31+F32+F33+F34</f>
        <v>0</v>
      </c>
      <c r="G25" s="276">
        <f>+D25-E25</f>
        <v>0</v>
      </c>
      <c r="I25" s="161"/>
    </row>
    <row r="26" spans="1:9" x14ac:dyDescent="0.25">
      <c r="A26" s="24" t="s">
        <v>382</v>
      </c>
      <c r="B26" s="276"/>
      <c r="C26" s="276"/>
      <c r="D26" s="276"/>
      <c r="E26" s="276"/>
      <c r="F26" s="276"/>
      <c r="G26" s="276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21900944.850000001</v>
      </c>
      <c r="C36" s="163">
        <f t="shared" si="3"/>
        <v>1192927.8700000001</v>
      </c>
      <c r="D36" s="121">
        <f t="shared" si="3"/>
        <v>23093873</v>
      </c>
      <c r="E36" s="121">
        <f t="shared" si="3"/>
        <v>23144104</v>
      </c>
      <c r="F36" s="121">
        <f t="shared" si="3"/>
        <v>23030241</v>
      </c>
      <c r="G36" s="121">
        <f t="shared" si="3"/>
        <v>-50231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A4" sqref="A4:H4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9" t="s">
        <v>437</v>
      </c>
      <c r="B1" s="190"/>
      <c r="C1" s="190"/>
      <c r="D1" s="190"/>
      <c r="E1" s="190"/>
      <c r="F1" s="190"/>
      <c r="G1" s="190"/>
      <c r="H1" s="272"/>
    </row>
    <row r="2" spans="1:8" x14ac:dyDescent="0.25">
      <c r="A2" s="218" t="s">
        <v>298</v>
      </c>
      <c r="B2" s="234"/>
      <c r="C2" s="234"/>
      <c r="D2" s="234"/>
      <c r="E2" s="234"/>
      <c r="F2" s="234"/>
      <c r="G2" s="234"/>
      <c r="H2" s="273"/>
    </row>
    <row r="3" spans="1:8" x14ac:dyDescent="0.25">
      <c r="A3" s="218" t="s">
        <v>384</v>
      </c>
      <c r="B3" s="234"/>
      <c r="C3" s="234"/>
      <c r="D3" s="234"/>
      <c r="E3" s="234"/>
      <c r="F3" s="234"/>
      <c r="G3" s="234"/>
      <c r="H3" s="273"/>
    </row>
    <row r="4" spans="1:8" x14ac:dyDescent="0.25">
      <c r="A4" s="218" t="s">
        <v>464</v>
      </c>
      <c r="B4" s="234"/>
      <c r="C4" s="234"/>
      <c r="D4" s="234"/>
      <c r="E4" s="234"/>
      <c r="F4" s="234"/>
      <c r="G4" s="234"/>
      <c r="H4" s="273"/>
    </row>
    <row r="5" spans="1:8" ht="15.75" thickBot="1" x14ac:dyDescent="0.3">
      <c r="A5" s="220" t="s">
        <v>1</v>
      </c>
      <c r="B5" s="235"/>
      <c r="C5" s="235"/>
      <c r="D5" s="235"/>
      <c r="E5" s="235"/>
      <c r="F5" s="235"/>
      <c r="G5" s="235"/>
      <c r="H5" s="274"/>
    </row>
    <row r="6" spans="1:8" ht="15.75" thickBot="1" x14ac:dyDescent="0.3">
      <c r="A6" s="189" t="s">
        <v>2</v>
      </c>
      <c r="B6" s="191"/>
      <c r="C6" s="201" t="s">
        <v>300</v>
      </c>
      <c r="D6" s="202"/>
      <c r="E6" s="202"/>
      <c r="F6" s="202"/>
      <c r="G6" s="203"/>
      <c r="H6" s="206" t="s">
        <v>301</v>
      </c>
    </row>
    <row r="7" spans="1:8" ht="18.75" thickBot="1" x14ac:dyDescent="0.3">
      <c r="A7" s="220"/>
      <c r="B7" s="221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7"/>
    </row>
    <row r="8" spans="1:8" ht="9" customHeight="1" x14ac:dyDescent="0.25">
      <c r="A8" s="210"/>
      <c r="B8" s="281"/>
      <c r="C8" s="64"/>
      <c r="D8" s="64"/>
      <c r="E8" s="64"/>
      <c r="F8" s="64"/>
      <c r="G8" s="64"/>
      <c r="H8" s="64"/>
    </row>
    <row r="9" spans="1:8" ht="16.5" customHeight="1" x14ac:dyDescent="0.25">
      <c r="A9" s="282" t="s">
        <v>385</v>
      </c>
      <c r="B9" s="283"/>
      <c r="C9" s="121">
        <f>+C10+C20+C29+C40</f>
        <v>21900945</v>
      </c>
      <c r="D9" s="163">
        <f>+D10+D20+D29+D40</f>
        <v>1192928</v>
      </c>
      <c r="E9" s="121">
        <f>+E10+E20+E29+E40</f>
        <v>23093873</v>
      </c>
      <c r="F9" s="121">
        <f>+F10+F20+F29+F40</f>
        <v>23144104</v>
      </c>
      <c r="G9" s="121">
        <f>+G10+G20+G29+G40</f>
        <v>23030241</v>
      </c>
      <c r="H9" s="131">
        <f>+E9-F9</f>
        <v>-50231</v>
      </c>
    </row>
    <row r="10" spans="1:8" x14ac:dyDescent="0.25">
      <c r="A10" s="245" t="s">
        <v>386</v>
      </c>
      <c r="B10" s="247"/>
      <c r="C10" s="121">
        <f>+C11+C12+C13+C14+C15+C16+C17+C18</f>
        <v>21900945</v>
      </c>
      <c r="D10" s="164">
        <f>+D11+D12+D13+D14+D15+D16+D17+D18</f>
        <v>1192928</v>
      </c>
      <c r="E10" s="164">
        <f>+E11+E12+E13+E14+E15+E16+E17+E18</f>
        <v>23093873</v>
      </c>
      <c r="F10" s="164">
        <f>+F11+F12+F13+F14+F15+F16+F17+F18</f>
        <v>23144104</v>
      </c>
      <c r="G10" s="164">
        <f>+G11+G12+G13+G14+G15+G16+G17+G18</f>
        <v>23030241</v>
      </c>
      <c r="H10" s="131">
        <f>+E10-F10</f>
        <v>-50231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21900945</v>
      </c>
      <c r="D12" s="165">
        <v>1192928</v>
      </c>
      <c r="E12" s="129">
        <v>23093873</v>
      </c>
      <c r="F12" s="129">
        <v>23144104</v>
      </c>
      <c r="G12" s="129">
        <v>23030241</v>
      </c>
      <c r="H12" s="129">
        <f t="shared" ref="H12:H18" si="0">+E12-F12</f>
        <v>-50231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5" t="s">
        <v>395</v>
      </c>
      <c r="B20" s="247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5" t="s">
        <v>403</v>
      </c>
      <c r="B29" s="247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2" t="s">
        <v>413</v>
      </c>
      <c r="B40" s="284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5" t="s">
        <v>418</v>
      </c>
      <c r="B46" s="247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5" t="s">
        <v>386</v>
      </c>
      <c r="B47" s="247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5" t="s">
        <v>395</v>
      </c>
      <c r="B57" s="247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5" t="s">
        <v>403</v>
      </c>
      <c r="B66" s="247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2" t="s">
        <v>413</v>
      </c>
      <c r="B77" s="284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5" t="s">
        <v>383</v>
      </c>
      <c r="B83" s="247"/>
      <c r="C83" s="131">
        <f t="shared" ref="C83:H83" si="14">+C9+C46</f>
        <v>21900945</v>
      </c>
      <c r="D83" s="164">
        <f t="shared" si="14"/>
        <v>1192928</v>
      </c>
      <c r="E83" s="131">
        <f t="shared" si="14"/>
        <v>23093873</v>
      </c>
      <c r="F83" s="131">
        <f t="shared" si="14"/>
        <v>23144104</v>
      </c>
      <c r="G83" s="131">
        <f t="shared" si="14"/>
        <v>23030241</v>
      </c>
      <c r="H83" s="131">
        <f t="shared" si="14"/>
        <v>-50231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4" sqref="A4:G4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9" t="s">
        <v>434</v>
      </c>
      <c r="B1" s="190"/>
      <c r="C1" s="190"/>
      <c r="D1" s="190"/>
      <c r="E1" s="190"/>
      <c r="F1" s="190"/>
      <c r="G1" s="272"/>
    </row>
    <row r="2" spans="1:14" x14ac:dyDescent="0.25">
      <c r="A2" s="218" t="s">
        <v>298</v>
      </c>
      <c r="B2" s="234"/>
      <c r="C2" s="234"/>
      <c r="D2" s="234"/>
      <c r="E2" s="234"/>
      <c r="F2" s="234"/>
      <c r="G2" s="273"/>
    </row>
    <row r="3" spans="1:14" x14ac:dyDescent="0.25">
      <c r="A3" s="218" t="s">
        <v>419</v>
      </c>
      <c r="B3" s="234"/>
      <c r="C3" s="234"/>
      <c r="D3" s="234"/>
      <c r="E3" s="234"/>
      <c r="F3" s="234"/>
      <c r="G3" s="273"/>
    </row>
    <row r="4" spans="1:14" x14ac:dyDescent="0.25">
      <c r="A4" s="218" t="s">
        <v>464</v>
      </c>
      <c r="B4" s="234"/>
      <c r="C4" s="234"/>
      <c r="D4" s="234"/>
      <c r="E4" s="234"/>
      <c r="F4" s="234"/>
      <c r="G4" s="273"/>
    </row>
    <row r="5" spans="1:14" ht="15.75" thickBot="1" x14ac:dyDescent="0.3">
      <c r="A5" s="220" t="s">
        <v>1</v>
      </c>
      <c r="B5" s="235"/>
      <c r="C5" s="235"/>
      <c r="D5" s="235"/>
      <c r="E5" s="235"/>
      <c r="F5" s="235"/>
      <c r="G5" s="274"/>
    </row>
    <row r="6" spans="1:14" ht="15.75" thickBot="1" x14ac:dyDescent="0.3">
      <c r="A6" s="230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14" ht="18.75" thickBot="1" x14ac:dyDescent="0.3">
      <c r="A7" s="23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7"/>
    </row>
    <row r="8" spans="1:14" x14ac:dyDescent="0.25">
      <c r="A8" s="70" t="s">
        <v>421</v>
      </c>
      <c r="B8" s="111">
        <f>+B9+B10+B11+B14+B15+B18</f>
        <v>18330590</v>
      </c>
      <c r="C8" s="166">
        <f>+C9+C10+C11+C14+C15+C18</f>
        <v>751393</v>
      </c>
      <c r="D8" s="166">
        <f>+D9+D10+D11+D14+D15+D18</f>
        <v>19081983</v>
      </c>
      <c r="E8" s="111">
        <f>+E9+E10+E11+E14+E15+E18</f>
        <v>19081983</v>
      </c>
      <c r="F8" s="111">
        <f>+F9+F10+F11+F14+F15+F18</f>
        <v>19081983</v>
      </c>
      <c r="G8" s="168">
        <f>+D8-E8</f>
        <v>0</v>
      </c>
    </row>
    <row r="9" spans="1:14" x14ac:dyDescent="0.25">
      <c r="A9" s="72" t="s">
        <v>422</v>
      </c>
      <c r="B9" s="109">
        <v>18330590</v>
      </c>
      <c r="C9" s="167">
        <v>751393</v>
      </c>
      <c r="D9" s="167">
        <v>19081983</v>
      </c>
      <c r="E9" s="167">
        <v>19081983</v>
      </c>
      <c r="F9" s="167">
        <v>19081983</v>
      </c>
      <c r="G9" s="169">
        <f>+D9-E9</f>
        <v>0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18330590</v>
      </c>
      <c r="C31" s="111">
        <f t="shared" si="7"/>
        <v>751393</v>
      </c>
      <c r="D31" s="111">
        <f t="shared" si="7"/>
        <v>19081983</v>
      </c>
      <c r="E31" s="111">
        <f t="shared" si="7"/>
        <v>19081983</v>
      </c>
      <c r="F31" s="111">
        <f t="shared" si="7"/>
        <v>19081983</v>
      </c>
      <c r="G31" s="170">
        <f t="shared" si="7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Edith</cp:lastModifiedBy>
  <cp:lastPrinted>2020-01-13T20:09:30Z</cp:lastPrinted>
  <dcterms:created xsi:type="dcterms:W3CDTF">2016-11-23T22:01:49Z</dcterms:created>
  <dcterms:modified xsi:type="dcterms:W3CDTF">2020-04-27T15:50:01Z</dcterms:modified>
</cp:coreProperties>
</file>