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IAIP\ARMONIZADA\2020\1ER. TRIM. 2020 IAIP\"/>
    </mc:Choice>
  </mc:AlternateContent>
  <xr:revisionPtr revIDLastSave="0" documentId="13_ncr:1_{0785D4CE-3443-4AF4-B045-3ADA85C979AD}" xr6:coauthVersionLast="45" xr6:coauthVersionMax="45" xr10:uidLastSave="{00000000-0000-0000-0000-000000000000}"/>
  <bookViews>
    <workbookView xWindow="-120" yWindow="-120" windowWidth="24240" windowHeight="13140" firstSheet="2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6" l="1"/>
  <c r="H12" i="6"/>
  <c r="F47" i="6" l="1"/>
  <c r="G47" i="6"/>
  <c r="B24" i="1"/>
  <c r="D9" i="6" l="1"/>
  <c r="I17" i="5"/>
  <c r="G10" i="8" l="1"/>
  <c r="F10" i="8"/>
  <c r="H31" i="6"/>
  <c r="G9" i="6"/>
  <c r="F9" i="6"/>
  <c r="E8" i="1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1" i="6"/>
  <c r="H10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3" i="7"/>
  <c r="G12" i="7"/>
  <c r="G11" i="7"/>
  <c r="G10" i="7"/>
  <c r="F8" i="7"/>
  <c r="E8" i="7"/>
  <c r="D8" i="7"/>
  <c r="C8" i="7"/>
  <c r="F19" i="7"/>
  <c r="E19" i="7"/>
  <c r="D19" i="7"/>
  <c r="G19" i="7" s="1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48" i="5" l="1"/>
  <c r="I62" i="5"/>
  <c r="I57" i="5"/>
  <c r="I68" i="5" s="1"/>
  <c r="F20" i="9"/>
  <c r="F18" i="9" s="1"/>
  <c r="F17" i="9" s="1"/>
  <c r="F16" i="9" s="1"/>
  <c r="E20" i="9"/>
  <c r="E18" i="9" s="1"/>
  <c r="E17" i="9" s="1"/>
  <c r="E16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E15" i="9"/>
  <c r="E14" i="9" s="1"/>
  <c r="E13" i="9" s="1"/>
  <c r="E12" i="9" s="1"/>
  <c r="E11" i="9" s="1"/>
  <c r="E10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G10" i="9" l="1"/>
  <c r="E43" i="5"/>
  <c r="E160" i="6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<sst xmlns="http://schemas.openxmlformats.org/spreadsheetml/2006/main" count="654" uniqueCount="453">
  <si>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</si>
  <si>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</si>
  <si>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</si>
  <si>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</si>
  <si>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</si>
  <si>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</si>
  <si>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</si>
  <si>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</si>
  <si>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</si>
  <si>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</si>
  <si>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</si>
  <si>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</si>
  <si>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</si>
  <si>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</si>
  <si>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</si>
  <si>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</si>
  <si>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</si>
  <si>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</si>
  <si>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</si>
  <si>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</si>
  <si>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</si>
  <si>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</si>
  <si>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</si>
  <si>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</si>
  <si>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</si>
  <si>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</si>
  <si>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</si>
  <si>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</si>
  <si>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</si>
  <si>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</si>
  <si>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</si>
  <si>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</si>
  <si>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</si>
  <si>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</si>
  <si>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</si>
  <si>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</si>
  <si>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</si>
  <si>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</si>
  <si>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</si>
  <si>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</si>
  <si>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</si>
  <si>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</si>
  <si>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</si>
  <si>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</si>
  <si>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</si>
  <si>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</si>
  <si>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</si>
  <si>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</si>
  <si>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</si>
  <si>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</si>
  <si>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</si>
  <si>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</si>
  <si>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</si>
  <si>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</si>
  <si>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</si>
  <si>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</si>
  <si>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</si>
  <si>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</si>
  <si>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</si>
  <si>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</si>
  <si>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</si>
  <si>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</si>
  <si>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</si>
  <si>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</si>
  <si>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</si>
  <si>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</si>
  <si>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</si>
  <si>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</si>
  <si>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</si>
  <si>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</si>
  <si>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</si>
  <si>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</si>
  <si>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</si>
  <si>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</si>
  <si>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</si>
  <si>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</si>
  <si>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</si>
  <si>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</si>
  <si>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</si>
  <si>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</si>
  <si>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</si>
  <si>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</si>
  <si>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</si>
  <si>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</si>
  <si>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</si>
  <si>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</si>
  <si>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</si>
  <si>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</si>
  <si>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</si>
  <si>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</si>
  <si>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</si>
  <si>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</si>
  <si>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</si>
  <si>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</si>
  <si>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</si>
  <si>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</si>
  <si>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</si>
  <si>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</si>
  <si>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</si>
  <si>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</si>
  <si>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</si>
  <si>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</si>
  <si>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</si>
  <si>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</si>
  <si>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</si>
  <si>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</si>
  <si>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</si>
  <si>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</si>
  <si>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</si>
  <si>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</si>
  <si>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</si>
  <si>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</si>
  <si>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</si>
  <si>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</si>
  <si>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</si>
  <si>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</si>
  <si>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</si>
  <si>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</si>
  <si>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</si>
  <si>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</si>
  <si>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</si>
  <si>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</si>
  <si>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</si>
  <si>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</si>
  <si>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</si>
  <si>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</si>
  <si>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</si>
  <si>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</si>
  <si>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</si>
  <si>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</si>
  <si>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</si>
  <si>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</si>
  <si>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</si>
  <si>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</si>
  <si>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</si>
  <si>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</si>
  <si>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</si>
  <si>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</si>
  <si>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</si>
  <si>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</si>
  <si>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</si>
  <si>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</si>
  <si>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</si>
  <si>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</si>
  <si>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</si>
  <si>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</si>
  <si>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</si>
  <si>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</si>
  <si>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</si>
  <si>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</si>
  <si>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</si>
  <si>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</si>
  <si>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</si>
  <si>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</si>
  <si>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</si>
  <si>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</si>
  <si>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</si>
  <si>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</si>
  <si>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</si>
  <si>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</si>
  <si>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</si>
  <si>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</si>
  <si>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</si>
  <si>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</si>
  <si>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</si>
  <si>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</si>
  <si>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</si>
  <si>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</si>
  <si>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</si>
  <si>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</si>
  <si>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</si>
  <si>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</si>
  <si>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</si>
  <si>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</si>
  <si>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</si>
  <si>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</si>
  <si>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</si>
  <si>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</si>
  <si>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</si>
  <si>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</si>
  <si>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</si>
  <si>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</si>
  <si>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</si>
  <si>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</si>
  <si>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</si>
  <si>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</si>
  <si>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</si>
  <si>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</si>
  <si>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</si>
  <si>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</si>
  <si>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</si>
  <si>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</si>
  <si>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</si>
  <si>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</si>
  <si>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</si>
  <si>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</si>
  <si>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</si>
  <si>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</si>
  <si>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</si>
  <si>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</si>
  <si>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</si>
  <si>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</si>
  <si>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</si>
  <si>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</si>
  <si>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</si>
  <si>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</si>
  <si>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</si>
  <si>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</si>
  <si>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</si>
  <si>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</si>
  <si>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</si>
  <si>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</si>
  <si>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</si>
  <si>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</si>
  <si>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</si>
  <si>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</si>
  <si>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</si>
  <si>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</si>
  <si>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</si>
  <si>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</si>
  <si>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</si>
  <si>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</si>
  <si>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</si>
  <si>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</si>
  <si>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</si>
  <si>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</si>
  <si>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</si>
  <si>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</si>
  <si>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</si>
  <si>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</si>
  <si>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</si>
  <si>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</si>
  <si>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</si>
  <si>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</si>
  <si>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</si>
  <si>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</si>
  <si>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</si>
  <si>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</si>
  <si>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</si>
  <si>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</si>
  <si>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</si>
  <si>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</si>
  <si>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</si>
  <si>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</si>
  <si>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</si>
  <si>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</si>
  <si>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</si>
  <si>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</si>
  <si>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</si>
  <si>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</si>
  <si>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</si>
  <si>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</si>
  <si>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</si>
  <si>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</si>
  <si>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</si>
  <si>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</si>
  <si>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</si>
  <si>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</si>
  <si>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</si>
  <si>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</si>
  <si>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</si>
  <si>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</si>
  <si>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</si>
  <si>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</si>
  <si>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</si>
  <si>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</si>
  <si>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</si>
  <si>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</si>
  <si>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</si>
  <si>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</si>
  <si>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</si>
  <si>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</si>
  <si>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</si>
  <si>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</si>
  <si>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</si>
  <si>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</si>
  <si>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</si>
  <si>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</si>
  <si>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</si>
  <si>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</si>
  <si>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</si>
  <si>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</si>
  <si>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</si>
  <si>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</si>
  <si>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</si>
  <si>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</si>
  <si>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</si>
  <si>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</si>
  <si>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</si>
  <si>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</si>
  <si>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</si>
  <si>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</si>
  <si>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</si>
  <si>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</si>
  <si>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</si>
  <si>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</si>
  <si>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</si>
  <si>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</si>
  <si>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</si>
  <si>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</si>
  <si>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</si>
  <si>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</si>
  <si>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</si>
  <si>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</si>
  <si>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</si>
  <si>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</si>
  <si>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</si>
  <si>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</si>
  <si>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</si>
  <si>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</si>
  <si>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</si>
  <si>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</si>
  <si>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</si>
  <si>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</si>
  <si>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</si>
  <si>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</si>
  <si>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</si>
  <si>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</si>
  <si>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</si>
  <si>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</si>
  <si>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</si>
  <si>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</si>
  <si>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</si>
  <si>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</si>
  <si>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</si>
  <si>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</si>
  <si>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</si>
  <si>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</si>
  <si>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</si>
  <si>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</si>
  <si>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</si>
  <si>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</si>
  <si>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</si>
  <si>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</si>
  <si>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</si>
  <si>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</si>
  <si>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</si>
  <si>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</si>
  <si>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</si>
  <si>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</si>
  <si>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</si>
  <si>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</si>
  <si>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</si>
  <si>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</si>
  <si>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</si>
  <si>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</si>
  <si>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</si>
  <si>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</si>
  <si>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</si>
  <si>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</si>
  <si>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</si>
  <si>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</si>
  <si>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</si>
  <si>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</si>
  <si>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</si>
  <si>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</si>
  <si>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</si>
  <si>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</si>
  <si>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</si>
  <si>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</si>
  <si>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</si>
  <si>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</si>
  <si>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</si>
  <si>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</si>
  <si>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</si>
  <si>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</si>
  <si>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</si>
  <si>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</si>
  <si>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</si>
  <si>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</si>
  <si>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</si>
  <si>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</si>
  <si>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</si>
  <si>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</si>
  <si>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</si>
  <si>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</si>
  <si>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</si>
  <si>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</si>
  <si>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</si>
  <si>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</si>
  <si>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</si>
  <si>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</si>
  <si>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</si>
  <si>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</si>
  <si>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</si>
  <si>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</si>
  <si>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</si>
  <si>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</si>
  <si>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</si>
  <si>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</si>
  <si>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</si>
  <si>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</si>
  <si>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</si>
  <si>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</si>
  <si>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</si>
  <si>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</si>
  <si>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</si>
  <si>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</si>
  <si>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</si>
  <si>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</si>
  <si>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</si>
  <si>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</si>
  <si>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</si>
  <si>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</si>
  <si>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</si>
  <si>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</si>
  <si>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</si>
  <si>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</si>
  <si>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</si>
  <si>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</si>
  <si>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</si>
  <si>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</si>
  <si>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</si>
  <si>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</si>
  <si>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</si>
  <si>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</si>
  <si>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</si>
  <si>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</si>
  <si>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</si>
  <si>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</si>
  <si>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</si>
  <si>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</si>
  <si>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</si>
  <si>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</si>
  <si>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</si>
  <si>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</si>
  <si>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</si>
  <si>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</si>
  <si>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</si>
  <si>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</si>
  <si>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</si>
  <si>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</si>
  <si>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</si>
  <si>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</si>
  <si>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</si>
  <si>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</si>
  <si>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</si>
  <si>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</si>
  <si>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</si>
  <si>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</si>
  <si>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</si>
  <si>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</si>
  <si>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Del 1 de enero al 31 de marzo de 2020</t>
  </si>
  <si>
    <t>Al 31 de diciembre de 2019 y al 31 de marzo de 2020</t>
  </si>
  <si>
    <t>31 de marzo 2020</t>
  </si>
  <si>
    <t>31 de diciembre 2019</t>
  </si>
  <si>
    <t>al 31 de diciembre de 2019 (d)</t>
  </si>
  <si>
    <t>Monto pagado de la inversión al 31 de marzo de 2020</t>
  </si>
  <si>
    <t>Monto pagado de la inversión actualizado al 31 de marzo de 2020</t>
  </si>
  <si>
    <t>Saldo pendiente por pagar de la inversión al 31 de marzo de 2020 (m = g – l)</t>
  </si>
  <si>
    <t>Del 1 de enero Al 31 de marzo de 2020</t>
  </si>
  <si>
    <t>C. Dirección de Capacitación y Vinculación</t>
  </si>
  <si>
    <t>D. Dirección de Gestión Documental y Archivística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</si>
</sst>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opLeftCell="A51" workbookViewId="0">
      <selection activeCell="E78" sqref="E7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443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444</v>
      </c>
      <c r="C5" s="8" t="s">
        <v>445</v>
      </c>
      <c r="D5" s="9" t="s">
        <v>2</v>
      </c>
      <c r="E5" s="8" t="s">
        <v>444</v>
      </c>
      <c r="F5" s="8" t="s">
        <v>445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v>25940</v>
      </c>
      <c r="C8" s="112">
        <f>+C9+C10+C11+C12+C13+C14+C15</f>
        <v>196</v>
      </c>
      <c r="D8" s="26" t="s">
        <v>8</v>
      </c>
      <c r="E8" s="109">
        <f>+E9+E10+E11+E12+E13+E14+E15+E16+E17</f>
        <v>232734</v>
      </c>
      <c r="F8" s="109">
        <f>+F9+F10+F11+F12+F13+F14+F15+F16+F17</f>
        <v>213071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34593</v>
      </c>
      <c r="F9" s="115">
        <v>5838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67381</v>
      </c>
      <c r="F10" s="115">
        <v>4428</v>
      </c>
    </row>
    <row r="11" spans="1:7" x14ac:dyDescent="0.25">
      <c r="A11" s="1" t="s">
        <v>13</v>
      </c>
      <c r="B11" s="99">
        <v>25939</v>
      </c>
      <c r="C11" s="100">
        <v>196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130760</v>
      </c>
      <c r="F15" s="117">
        <v>202805</v>
      </c>
    </row>
    <row r="16" spans="1:7" x14ac:dyDescent="0.25">
      <c r="A16" s="3" t="s">
        <v>23</v>
      </c>
      <c r="B16" s="109">
        <v>260462</v>
      </c>
      <c r="C16" s="109">
        <v>152800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110062</v>
      </c>
      <c r="C19" s="109">
        <v>59400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150400</v>
      </c>
      <c r="C22" s="100">
        <v>93400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25290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25290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311692</v>
      </c>
      <c r="C46" s="114">
        <f>+C8+C16+C24+C30+C36+C37+C40</f>
        <v>152996</v>
      </c>
      <c r="D46" s="88" t="s">
        <v>82</v>
      </c>
      <c r="E46" s="114">
        <f>+E8+E18+E22+E25+E26+E30+E37+E41</f>
        <v>232734</v>
      </c>
      <c r="F46" s="114">
        <f>+F8+F18+F22+F25+F26+F30+F37+F41</f>
        <v>213071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4285522</v>
      </c>
      <c r="C61" s="108">
        <v>4285522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59148</v>
      </c>
      <c r="C62" s="99">
        <v>59148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-3072273</v>
      </c>
      <c r="C63" s="109">
        <v>-3072273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232734</v>
      </c>
      <c r="F67" s="111">
        <f>+F46+F65</f>
        <v>213071</v>
      </c>
    </row>
    <row r="68" spans="1:6" x14ac:dyDescent="0.25">
      <c r="A68" s="4" t="s">
        <v>93</v>
      </c>
      <c r="B68" s="111">
        <f>+B58+B59+B60+B61+B62+B63+B64+B65+B66</f>
        <v>1272397</v>
      </c>
      <c r="C68" s="110">
        <f>+C58+C59+C60+C61+C62+C63+C64+C65+C66</f>
        <v>1272397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1584089</v>
      </c>
      <c r="C70" s="110">
        <f>+C46+C68</f>
        <v>1425393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-563541</v>
      </c>
      <c r="F76" s="111">
        <f>+F77+F78+F79+F80+F81</f>
        <v>-702574</v>
      </c>
    </row>
    <row r="77" spans="1:6" x14ac:dyDescent="0.25">
      <c r="A77" s="1"/>
      <c r="B77" s="100"/>
      <c r="C77" s="99"/>
      <c r="D77" s="1" t="s">
        <v>110</v>
      </c>
      <c r="E77" s="108">
        <v>139033</v>
      </c>
      <c r="F77" s="109">
        <v>-444431</v>
      </c>
    </row>
    <row r="78" spans="1:6" x14ac:dyDescent="0.25">
      <c r="A78" s="1"/>
      <c r="B78" s="100"/>
      <c r="C78" s="99"/>
      <c r="D78" s="1" t="s">
        <v>111</v>
      </c>
      <c r="E78" s="108">
        <v>-702574</v>
      </c>
      <c r="F78" s="109">
        <v>-258143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1351355</v>
      </c>
      <c r="F87" s="111">
        <f>+F71+F76+F83</f>
        <v>1212322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1584089</v>
      </c>
      <c r="F89" s="111">
        <f>+F67+F87</f>
        <v>1425393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G13" sqref="G13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6"/>
    </row>
    <row r="2" spans="1:10" ht="15.75" thickBot="1" x14ac:dyDescent="0.3">
      <c r="A2" s="167" t="s">
        <v>120</v>
      </c>
      <c r="B2" s="168"/>
      <c r="C2" s="168"/>
      <c r="D2" s="168"/>
      <c r="E2" s="168"/>
      <c r="F2" s="168"/>
      <c r="G2" s="168"/>
      <c r="H2" s="168"/>
      <c r="I2" s="169"/>
    </row>
    <row r="3" spans="1:10" ht="15.75" thickBot="1" x14ac:dyDescent="0.3">
      <c r="A3" s="167" t="s">
        <v>442</v>
      </c>
      <c r="B3" s="168"/>
      <c r="C3" s="168"/>
      <c r="D3" s="168"/>
      <c r="E3" s="168"/>
      <c r="F3" s="168"/>
      <c r="G3" s="168"/>
      <c r="H3" s="168"/>
      <c r="I3" s="169"/>
    </row>
    <row r="4" spans="1:10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9"/>
    </row>
    <row r="5" spans="1:10" ht="24" customHeight="1" x14ac:dyDescent="0.25">
      <c r="A5" s="170" t="s">
        <v>121</v>
      </c>
      <c r="B5" s="171"/>
      <c r="C5" s="14" t="s">
        <v>122</v>
      </c>
      <c r="D5" s="172" t="s">
        <v>123</v>
      </c>
      <c r="E5" s="172" t="s">
        <v>124</v>
      </c>
      <c r="F5" s="172" t="s">
        <v>125</v>
      </c>
      <c r="G5" s="14" t="s">
        <v>126</v>
      </c>
      <c r="H5" s="172" t="s">
        <v>128</v>
      </c>
      <c r="I5" s="172" t="s">
        <v>129</v>
      </c>
    </row>
    <row r="6" spans="1:10" ht="18.75" thickBot="1" x14ac:dyDescent="0.3">
      <c r="A6" s="161"/>
      <c r="B6" s="163"/>
      <c r="C6" s="15" t="s">
        <v>446</v>
      </c>
      <c r="D6" s="173"/>
      <c r="E6" s="173"/>
      <c r="F6" s="173"/>
      <c r="G6" s="15" t="s">
        <v>127</v>
      </c>
      <c r="H6" s="173"/>
      <c r="I6" s="173"/>
    </row>
    <row r="7" spans="1:10" x14ac:dyDescent="0.25">
      <c r="A7" s="176"/>
      <c r="B7" s="177"/>
      <c r="C7" s="5"/>
      <c r="D7" s="5"/>
      <c r="E7" s="5"/>
      <c r="F7" s="5"/>
      <c r="G7" s="5"/>
      <c r="H7" s="5"/>
      <c r="I7" s="5"/>
    </row>
    <row r="8" spans="1:10" x14ac:dyDescent="0.25">
      <c r="A8" s="178" t="s">
        <v>130</v>
      </c>
      <c r="B8" s="179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8" t="s">
        <v>131</v>
      </c>
      <c r="B9" s="179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8" t="s">
        <v>135</v>
      </c>
      <c r="B13" s="179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8" t="s">
        <v>139</v>
      </c>
      <c r="B17" s="179"/>
      <c r="C17" s="117">
        <v>213071</v>
      </c>
      <c r="D17" s="117">
        <v>0</v>
      </c>
      <c r="E17" s="117">
        <v>0</v>
      </c>
      <c r="F17" s="115">
        <v>0</v>
      </c>
      <c r="G17" s="117">
        <v>232734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8" t="s">
        <v>140</v>
      </c>
      <c r="B19" s="179"/>
      <c r="C19" s="121">
        <f t="shared" ref="C19:I19" si="1">+C8+C17</f>
        <v>213071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232734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8"/>
      <c r="B20" s="179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8" t="s">
        <v>148</v>
      </c>
      <c r="B21" s="179"/>
      <c r="C21" s="71"/>
      <c r="D21" s="71"/>
      <c r="E21" s="71"/>
      <c r="F21" s="71"/>
      <c r="G21" s="71"/>
      <c r="H21" s="71"/>
      <c r="I21" s="71"/>
    </row>
    <row r="22" spans="1:10" x14ac:dyDescent="0.25">
      <c r="A22" s="180" t="s">
        <v>141</v>
      </c>
      <c r="B22" s="181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80" t="s">
        <v>142</v>
      </c>
      <c r="B23" s="181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80" t="s">
        <v>143</v>
      </c>
      <c r="B24" s="181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4"/>
      <c r="B25" s="175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8" t="s">
        <v>144</v>
      </c>
      <c r="B26" s="179"/>
      <c r="C26" s="122"/>
      <c r="D26" s="122"/>
      <c r="E26" s="122"/>
      <c r="F26" s="122"/>
      <c r="G26" s="122"/>
      <c r="H26" s="122"/>
      <c r="I26" s="122"/>
    </row>
    <row r="27" spans="1:10" x14ac:dyDescent="0.25">
      <c r="A27" s="180" t="s">
        <v>145</v>
      </c>
      <c r="B27" s="181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80" t="s">
        <v>146</v>
      </c>
      <c r="B28" s="181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80" t="s">
        <v>147</v>
      </c>
      <c r="B29" s="181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88"/>
      <c r="B30" s="189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4"/>
      <c r="B37" s="18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6"/>
      <c r="B38" s="18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2" t="s">
        <v>160</v>
      </c>
      <c r="B39" s="18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5.75" thickBot="1" x14ac:dyDescent="0.3">
      <c r="A2" s="167" t="s">
        <v>164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5.75" thickBot="1" x14ac:dyDescent="0.3">
      <c r="A3" s="167" t="s">
        <v>442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447</v>
      </c>
      <c r="J5" s="15" t="s">
        <v>448</v>
      </c>
      <c r="K5" s="15" t="s">
        <v>449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66" workbookViewId="0">
      <selection activeCell="D64" sqref="D6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84" t="s">
        <v>184</v>
      </c>
      <c r="B2" s="200"/>
      <c r="C2" s="200"/>
      <c r="D2" s="200"/>
      <c r="E2" s="185"/>
    </row>
    <row r="3" spans="1:6" x14ac:dyDescent="0.25">
      <c r="A3" s="184" t="s">
        <v>442</v>
      </c>
      <c r="B3" s="200"/>
      <c r="C3" s="200"/>
      <c r="D3" s="200"/>
      <c r="E3" s="185"/>
    </row>
    <row r="4" spans="1:6" ht="15.75" thickBot="1" x14ac:dyDescent="0.3">
      <c r="A4" s="186" t="s">
        <v>1</v>
      </c>
      <c r="B4" s="201"/>
      <c r="C4" s="201"/>
      <c r="D4" s="201"/>
      <c r="E4" s="187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0" t="s">
        <v>2</v>
      </c>
      <c r="B6" s="191"/>
      <c r="C6" s="19" t="s">
        <v>185</v>
      </c>
      <c r="D6" s="172" t="s">
        <v>187</v>
      </c>
      <c r="E6" s="19" t="s">
        <v>188</v>
      </c>
    </row>
    <row r="7" spans="1:6" ht="15.75" thickBot="1" x14ac:dyDescent="0.3">
      <c r="A7" s="192"/>
      <c r="B7" s="193"/>
      <c r="C7" s="15" t="s">
        <v>186</v>
      </c>
      <c r="D7" s="17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15352090</v>
      </c>
      <c r="D9" s="121">
        <f>+D10+D11+D12</f>
        <v>3298432</v>
      </c>
      <c r="E9" s="121">
        <f>+E10+E11+E12</f>
        <v>3298432</v>
      </c>
    </row>
    <row r="10" spans="1:6" x14ac:dyDescent="0.25">
      <c r="A10" s="32"/>
      <c r="B10" s="35" t="s">
        <v>191</v>
      </c>
      <c r="C10" s="117">
        <v>15352090</v>
      </c>
      <c r="D10" s="117">
        <v>3298432</v>
      </c>
      <c r="E10" s="117">
        <v>3298432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15352090</v>
      </c>
      <c r="D14" s="121">
        <f t="shared" ref="D14:E14" si="0">+D15+D16</f>
        <v>3159399</v>
      </c>
      <c r="E14" s="121">
        <f t="shared" si="0"/>
        <v>3040151</v>
      </c>
    </row>
    <row r="15" spans="1:6" x14ac:dyDescent="0.25">
      <c r="A15" s="32"/>
      <c r="B15" s="35" t="s">
        <v>194</v>
      </c>
      <c r="C15" s="117">
        <v>15352090</v>
      </c>
      <c r="D15" s="117">
        <v>3159399</v>
      </c>
      <c r="E15" s="117">
        <v>3040151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139033</v>
      </c>
      <c r="E22" s="121">
        <f t="shared" si="2"/>
        <v>258281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139033</v>
      </c>
      <c r="E23" s="121">
        <f t="shared" si="3"/>
        <v>258281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139033</v>
      </c>
      <c r="E24" s="121">
        <f t="shared" si="4"/>
        <v>258281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194" t="s">
        <v>202</v>
      </c>
      <c r="B27" s="195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139033</v>
      </c>
      <c r="E33" s="121">
        <f t="shared" si="6"/>
        <v>258281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0" t="s">
        <v>202</v>
      </c>
      <c r="B36" s="191"/>
      <c r="C36" s="196" t="s">
        <v>209</v>
      </c>
      <c r="D36" s="196" t="s">
        <v>187</v>
      </c>
      <c r="E36" s="41" t="s">
        <v>188</v>
      </c>
    </row>
    <row r="37" spans="1:5" ht="15.75" thickBot="1" x14ac:dyDescent="0.3">
      <c r="A37" s="192"/>
      <c r="B37" s="193"/>
      <c r="C37" s="197"/>
      <c r="D37" s="197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4"/>
      <c r="B46" s="206" t="s">
        <v>216</v>
      </c>
      <c r="C46" s="198">
        <f>+C39-C42</f>
        <v>0</v>
      </c>
      <c r="D46" s="198">
        <f t="shared" ref="D46:E46" si="9">+D39-D42</f>
        <v>0</v>
      </c>
      <c r="E46" s="198">
        <f t="shared" si="9"/>
        <v>0</v>
      </c>
    </row>
    <row r="47" spans="1:5" ht="15.75" thickBot="1" x14ac:dyDescent="0.3">
      <c r="A47" s="205"/>
      <c r="B47" s="207"/>
      <c r="C47" s="199"/>
      <c r="D47" s="199"/>
      <c r="E47" s="199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0" t="s">
        <v>202</v>
      </c>
      <c r="B49" s="191"/>
      <c r="C49" s="41" t="s">
        <v>185</v>
      </c>
      <c r="D49" s="196" t="s">
        <v>187</v>
      </c>
      <c r="E49" s="41" t="s">
        <v>188</v>
      </c>
    </row>
    <row r="50" spans="1:7" ht="15.75" thickBot="1" x14ac:dyDescent="0.3">
      <c r="A50" s="192"/>
      <c r="B50" s="193"/>
      <c r="C50" s="42" t="s">
        <v>203</v>
      </c>
      <c r="D50" s="197"/>
      <c r="E50" s="42" t="s">
        <v>204</v>
      </c>
    </row>
    <row r="51" spans="1:7" x14ac:dyDescent="0.25">
      <c r="A51" s="202"/>
      <c r="B51" s="203"/>
      <c r="C51" s="44"/>
      <c r="D51" s="44"/>
      <c r="E51" s="44"/>
    </row>
    <row r="52" spans="1:7" x14ac:dyDescent="0.25">
      <c r="A52" s="43"/>
      <c r="B52" s="44" t="s">
        <v>217</v>
      </c>
      <c r="C52" s="129">
        <v>15352090</v>
      </c>
      <c r="D52" s="129">
        <v>3298432</v>
      </c>
      <c r="E52" s="129">
        <v>3298432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15352090</v>
      </c>
      <c r="D57" s="129">
        <v>3159399</v>
      </c>
      <c r="E57" s="129">
        <v>3040151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139033</v>
      </c>
      <c r="E61" s="131">
        <f t="shared" si="11"/>
        <v>258281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139033</v>
      </c>
      <c r="E62" s="131">
        <f t="shared" si="12"/>
        <v>258281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0" t="s">
        <v>202</v>
      </c>
      <c r="B65" s="191"/>
      <c r="C65" s="196" t="s">
        <v>209</v>
      </c>
      <c r="D65" s="196" t="s">
        <v>187</v>
      </c>
      <c r="E65" s="41" t="s">
        <v>188</v>
      </c>
    </row>
    <row r="66" spans="1:5" ht="15.75" thickBot="1" x14ac:dyDescent="0.3">
      <c r="A66" s="192"/>
      <c r="B66" s="193"/>
      <c r="C66" s="197"/>
      <c r="D66" s="197"/>
      <c r="E66" s="42" t="s">
        <v>204</v>
      </c>
    </row>
    <row r="67" spans="1:5" x14ac:dyDescent="0.25">
      <c r="A67" s="202"/>
      <c r="B67" s="203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4"/>
      <c r="B78" s="206" t="s">
        <v>224</v>
      </c>
      <c r="C78" s="198">
        <f>+C77-C69</f>
        <v>0</v>
      </c>
      <c r="D78" s="198">
        <f t="shared" ref="D78:E78" si="15">+D77-D69</f>
        <v>0</v>
      </c>
      <c r="E78" s="198">
        <f t="shared" si="15"/>
        <v>0</v>
      </c>
    </row>
    <row r="79" spans="1:5" ht="15.75" thickBot="1" x14ac:dyDescent="0.3">
      <c r="A79" s="205"/>
      <c r="B79" s="207"/>
      <c r="C79" s="199"/>
      <c r="D79" s="199"/>
      <c r="E79" s="19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topLeftCell="A53" workbookViewId="0">
      <selection activeCell="I73" sqref="I7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84" t="s">
        <v>226</v>
      </c>
      <c r="B2" s="200"/>
      <c r="C2" s="200"/>
      <c r="D2" s="200"/>
      <c r="E2" s="200"/>
      <c r="F2" s="200"/>
      <c r="G2" s="200"/>
      <c r="H2" s="200"/>
      <c r="I2" s="185"/>
    </row>
    <row r="3" spans="1:9" ht="9" customHeight="1" x14ac:dyDescent="0.25">
      <c r="A3" s="184" t="s">
        <v>442</v>
      </c>
      <c r="B3" s="200"/>
      <c r="C3" s="200"/>
      <c r="D3" s="200"/>
      <c r="E3" s="200"/>
      <c r="F3" s="200"/>
      <c r="G3" s="200"/>
      <c r="H3" s="200"/>
      <c r="I3" s="185"/>
    </row>
    <row r="4" spans="1:9" ht="9.75" customHeight="1" thickBot="1" x14ac:dyDescent="0.3">
      <c r="A4" s="186" t="s">
        <v>1</v>
      </c>
      <c r="B4" s="201"/>
      <c r="C4" s="201"/>
      <c r="D4" s="201"/>
      <c r="E4" s="201"/>
      <c r="F4" s="201"/>
      <c r="G4" s="201"/>
      <c r="H4" s="201"/>
      <c r="I4" s="187"/>
    </row>
    <row r="5" spans="1:9" ht="15.75" thickBot="1" x14ac:dyDescent="0.3">
      <c r="A5" s="155"/>
      <c r="B5" s="156"/>
      <c r="C5" s="157"/>
      <c r="D5" s="164" t="s">
        <v>227</v>
      </c>
      <c r="E5" s="165"/>
      <c r="F5" s="165"/>
      <c r="G5" s="165"/>
      <c r="H5" s="166"/>
      <c r="I5" s="196" t="s">
        <v>228</v>
      </c>
    </row>
    <row r="6" spans="1:9" x14ac:dyDescent="0.25">
      <c r="A6" s="184" t="s">
        <v>202</v>
      </c>
      <c r="B6" s="200"/>
      <c r="C6" s="185"/>
      <c r="D6" s="196" t="s">
        <v>230</v>
      </c>
      <c r="E6" s="172" t="s">
        <v>231</v>
      </c>
      <c r="F6" s="196" t="s">
        <v>232</v>
      </c>
      <c r="G6" s="196" t="s">
        <v>187</v>
      </c>
      <c r="H6" s="196" t="s">
        <v>233</v>
      </c>
      <c r="I6" s="210"/>
    </row>
    <row r="7" spans="1:9" ht="15.75" thickBot="1" x14ac:dyDescent="0.3">
      <c r="A7" s="186" t="s">
        <v>229</v>
      </c>
      <c r="B7" s="201"/>
      <c r="C7" s="187"/>
      <c r="D7" s="197"/>
      <c r="E7" s="173"/>
      <c r="F7" s="197"/>
      <c r="G7" s="197"/>
      <c r="H7" s="197"/>
      <c r="I7" s="197"/>
    </row>
    <row r="8" spans="1:9" ht="6.75" customHeight="1" x14ac:dyDescent="0.25">
      <c r="A8" s="214"/>
      <c r="B8" s="215"/>
      <c r="C8" s="216"/>
      <c r="D8" s="141"/>
      <c r="E8" s="148"/>
      <c r="F8" s="141"/>
      <c r="G8" s="148"/>
      <c r="H8" s="141"/>
      <c r="I8" s="148"/>
    </row>
    <row r="9" spans="1:9" x14ac:dyDescent="0.25">
      <c r="A9" s="211" t="s">
        <v>234</v>
      </c>
      <c r="B9" s="212"/>
      <c r="C9" s="213"/>
      <c r="D9" s="141"/>
      <c r="E9" s="62"/>
      <c r="F9" s="141"/>
      <c r="G9" s="62"/>
      <c r="H9" s="141"/>
      <c r="I9" s="62"/>
    </row>
    <row r="10" spans="1:9" x14ac:dyDescent="0.25">
      <c r="A10" s="50"/>
      <c r="B10" s="208" t="s">
        <v>235</v>
      </c>
      <c r="C10" s="209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08" t="s">
        <v>236</v>
      </c>
      <c r="C11" s="209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08" t="s">
        <v>237</v>
      </c>
      <c r="C12" s="209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08" t="s">
        <v>238</v>
      </c>
      <c r="C13" s="209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08" t="s">
        <v>239</v>
      </c>
      <c r="C14" s="209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08" t="s">
        <v>240</v>
      </c>
      <c r="C15" s="209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08" t="s">
        <v>241</v>
      </c>
      <c r="C16" s="209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17"/>
      <c r="B17" s="92" t="s">
        <v>242</v>
      </c>
      <c r="C17" s="93"/>
      <c r="D17" s="227">
        <v>0</v>
      </c>
      <c r="E17" s="227">
        <f t="shared" ref="E17" si="1">+E19+E20+E21+E22+E23+E24+E25+E26+E27+E28+E29</f>
        <v>0</v>
      </c>
      <c r="F17" s="226">
        <v>0</v>
      </c>
      <c r="G17" s="227">
        <v>0</v>
      </c>
      <c r="H17" s="226">
        <v>0</v>
      </c>
      <c r="I17" s="227">
        <f>H17-D17</f>
        <v>0</v>
      </c>
    </row>
    <row r="18" spans="1:9" x14ac:dyDescent="0.25">
      <c r="A18" s="217"/>
      <c r="B18" s="92" t="s">
        <v>243</v>
      </c>
      <c r="C18" s="93"/>
      <c r="D18" s="227"/>
      <c r="E18" s="227"/>
      <c r="F18" s="226"/>
      <c r="G18" s="227"/>
      <c r="H18" s="226"/>
      <c r="I18" s="227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08" t="s">
        <v>255</v>
      </c>
      <c r="C30" s="209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08" t="s">
        <v>261</v>
      </c>
      <c r="C36" s="209"/>
      <c r="D36" s="142">
        <v>15352090</v>
      </c>
      <c r="E36" s="130">
        <v>0</v>
      </c>
      <c r="F36" s="142">
        <v>15352090</v>
      </c>
      <c r="G36" s="130">
        <v>3298432</v>
      </c>
      <c r="H36" s="142">
        <v>3298432</v>
      </c>
      <c r="I36" s="130">
        <f t="shared" si="0"/>
        <v>-12053658</v>
      </c>
    </row>
    <row r="37" spans="1:9" x14ac:dyDescent="0.25">
      <c r="A37" s="50"/>
      <c r="B37" s="208" t="s">
        <v>262</v>
      </c>
      <c r="C37" s="209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08" t="s">
        <v>264</v>
      </c>
      <c r="C39" s="209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1" t="s">
        <v>267</v>
      </c>
      <c r="B43" s="212"/>
      <c r="C43" s="218"/>
      <c r="D43" s="228">
        <f>+D10+D11+D12+D13+D14+D15+D16+D17+D30+D36+D37+D39</f>
        <v>15352090</v>
      </c>
      <c r="E43" s="229">
        <f>+E10+E11+E12+E13+E14++E15+E17+E30+E36+E37+E39</f>
        <v>0</v>
      </c>
      <c r="F43" s="229">
        <f>+F10+F11+F12+F13+F14++F15+F17+F30+F36+F37+F39</f>
        <v>15352090</v>
      </c>
      <c r="G43" s="229">
        <f>+G10+G11+G12+G13+G14++G15+G17+G30+G36+G37+G39</f>
        <v>3298432</v>
      </c>
      <c r="H43" s="229">
        <f>+H10+H11+H12+H13+H14++H15+H17+H30+H36+H37+H39</f>
        <v>3298432</v>
      </c>
      <c r="I43" s="229">
        <f>+I10+I11+I12+I13+I14++I15+I17+I30+I36+I37+I39</f>
        <v>-12053658</v>
      </c>
    </row>
    <row r="44" spans="1:9" x14ac:dyDescent="0.25">
      <c r="A44" s="211" t="s">
        <v>268</v>
      </c>
      <c r="B44" s="212"/>
      <c r="C44" s="218"/>
      <c r="D44" s="228"/>
      <c r="E44" s="229"/>
      <c r="F44" s="229"/>
      <c r="G44" s="229"/>
      <c r="H44" s="229"/>
      <c r="I44" s="229"/>
    </row>
    <row r="45" spans="1:9" x14ac:dyDescent="0.25">
      <c r="A45" s="211" t="s">
        <v>269</v>
      </c>
      <c r="B45" s="212"/>
      <c r="C45" s="218"/>
      <c r="D45" s="145"/>
      <c r="E45" s="149"/>
      <c r="F45" s="145"/>
      <c r="G45" s="149"/>
      <c r="H45" s="145"/>
      <c r="I45" s="150">
        <f>+I12+I13+I14+I15+I16+I17+I32+I38+I39+I41</f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1" t="s">
        <v>270</v>
      </c>
      <c r="B47" s="212"/>
      <c r="C47" s="218"/>
      <c r="D47" s="142"/>
      <c r="E47" s="130"/>
      <c r="F47" s="142"/>
      <c r="G47" s="130"/>
      <c r="H47" s="142"/>
      <c r="I47" s="130"/>
    </row>
    <row r="48" spans="1:9" x14ac:dyDescent="0.25">
      <c r="A48" s="50"/>
      <c r="B48" s="208" t="s">
        <v>271</v>
      </c>
      <c r="C48" s="209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08" t="s">
        <v>280</v>
      </c>
      <c r="C57" s="209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08" t="s">
        <v>285</v>
      </c>
      <c r="C62" s="209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08" t="s">
        <v>288</v>
      </c>
      <c r="C65" s="209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08" t="s">
        <v>289</v>
      </c>
      <c r="C66" s="209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9"/>
      <c r="C67" s="220"/>
      <c r="D67" s="142"/>
      <c r="E67" s="130"/>
      <c r="F67" s="142"/>
      <c r="G67" s="130"/>
      <c r="H67" s="142"/>
      <c r="I67" s="130"/>
    </row>
    <row r="68" spans="1:9" x14ac:dyDescent="0.25">
      <c r="A68" s="211" t="s">
        <v>290</v>
      </c>
      <c r="B68" s="212"/>
      <c r="C68" s="218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9"/>
      <c r="C69" s="220"/>
      <c r="D69" s="142"/>
      <c r="E69" s="130"/>
      <c r="F69" s="142"/>
      <c r="G69" s="130"/>
      <c r="H69" s="142"/>
      <c r="I69" s="130"/>
    </row>
    <row r="70" spans="1:9" x14ac:dyDescent="0.25">
      <c r="A70" s="211" t="s">
        <v>291</v>
      </c>
      <c r="B70" s="212"/>
      <c r="C70" s="218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08" t="s">
        <v>292</v>
      </c>
      <c r="C71" s="209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9"/>
      <c r="C72" s="220"/>
      <c r="D72" s="142"/>
      <c r="E72" s="130"/>
      <c r="F72" s="142"/>
      <c r="G72" s="130"/>
      <c r="H72" s="142"/>
      <c r="I72" s="130"/>
    </row>
    <row r="73" spans="1:9" x14ac:dyDescent="0.25">
      <c r="A73" s="211" t="s">
        <v>293</v>
      </c>
      <c r="B73" s="212"/>
      <c r="C73" s="218"/>
      <c r="D73" s="146">
        <f t="shared" ref="D73:I73" si="10">+D43+D68+D70</f>
        <v>15352090</v>
      </c>
      <c r="E73" s="138">
        <f t="shared" si="10"/>
        <v>0</v>
      </c>
      <c r="F73" s="146">
        <f t="shared" si="10"/>
        <v>15352090</v>
      </c>
      <c r="G73" s="138">
        <f t="shared" si="10"/>
        <v>3298432</v>
      </c>
      <c r="H73" s="146">
        <f t="shared" si="10"/>
        <v>3298432</v>
      </c>
      <c r="I73" s="138">
        <f t="shared" si="10"/>
        <v>-12053658</v>
      </c>
    </row>
    <row r="74" spans="1:9" ht="4.5" customHeight="1" x14ac:dyDescent="0.25">
      <c r="A74" s="53"/>
      <c r="B74" s="219"/>
      <c r="C74" s="220"/>
      <c r="D74" s="142"/>
      <c r="E74" s="130"/>
      <c r="F74" s="142"/>
      <c r="G74" s="130"/>
      <c r="H74" s="142"/>
      <c r="I74" s="130"/>
    </row>
    <row r="75" spans="1:9" x14ac:dyDescent="0.25">
      <c r="A75" s="50"/>
      <c r="B75" s="223" t="s">
        <v>294</v>
      </c>
      <c r="C75" s="21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4" t="s">
        <v>295</v>
      </c>
      <c r="C76" s="22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4" t="s">
        <v>296</v>
      </c>
      <c r="C77" s="22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3" t="s">
        <v>297</v>
      </c>
      <c r="C78" s="218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21"/>
      <c r="C79" s="222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C6" sqref="C6:G6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299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442</v>
      </c>
      <c r="B4" s="200"/>
      <c r="C4" s="200"/>
      <c r="D4" s="200"/>
      <c r="E4" s="200"/>
      <c r="F4" s="200"/>
      <c r="G4" s="200"/>
      <c r="H4" s="241"/>
    </row>
    <row r="5" spans="1:8" ht="11.25" customHeight="1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4" t="s">
        <v>300</v>
      </c>
      <c r="D6" s="165"/>
      <c r="E6" s="165"/>
      <c r="F6" s="165"/>
      <c r="G6" s="166"/>
      <c r="H6" s="196" t="s">
        <v>301</v>
      </c>
    </row>
    <row r="7" spans="1:8" ht="18.75" thickBot="1" x14ac:dyDescent="0.3">
      <c r="A7" s="186"/>
      <c r="B7" s="187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197"/>
    </row>
    <row r="8" spans="1:8" x14ac:dyDescent="0.25">
      <c r="A8" s="238" t="s">
        <v>304</v>
      </c>
      <c r="B8" s="239"/>
      <c r="C8" s="138">
        <f>+C9+C17+C27+C37+C47+C57+C61+C70+C74</f>
        <v>15352090</v>
      </c>
      <c r="D8" s="138">
        <f t="shared" ref="D8:G8" si="0">+D9+D17+D27+D37+D47+D57+D61+D70+D74</f>
        <v>0</v>
      </c>
      <c r="E8" s="138">
        <f t="shared" si="0"/>
        <v>15352090</v>
      </c>
      <c r="F8" s="138">
        <f t="shared" si="0"/>
        <v>3159399</v>
      </c>
      <c r="G8" s="138">
        <f t="shared" si="0"/>
        <v>3040151</v>
      </c>
      <c r="H8" s="131">
        <f t="shared" ref="H8:H36" si="1">+E8-F8</f>
        <v>12192691</v>
      </c>
    </row>
    <row r="9" spans="1:8" x14ac:dyDescent="0.25">
      <c r="A9" s="217" t="s">
        <v>305</v>
      </c>
      <c r="B9" s="230"/>
      <c r="C9" s="139">
        <f>+C10+C11+C12+C13+C14+C15+C16</f>
        <v>12756748</v>
      </c>
      <c r="D9" s="139">
        <f>+D10+D11+D12+D13+D14+D15+D16</f>
        <v>0</v>
      </c>
      <c r="E9" s="139">
        <f t="shared" ref="E9:G9" si="2">+E10+E11+E12+E13+E14+E15+E16</f>
        <v>12756748</v>
      </c>
      <c r="F9" s="139">
        <f t="shared" si="2"/>
        <v>2452552</v>
      </c>
      <c r="G9" s="139">
        <f t="shared" si="2"/>
        <v>2423797</v>
      </c>
      <c r="H9" s="127">
        <f t="shared" si="1"/>
        <v>10304196</v>
      </c>
    </row>
    <row r="10" spans="1:8" x14ac:dyDescent="0.25">
      <c r="A10" s="50"/>
      <c r="B10" s="51" t="s">
        <v>306</v>
      </c>
      <c r="C10" s="139">
        <v>8037408</v>
      </c>
      <c r="D10" s="154">
        <v>0</v>
      </c>
      <c r="E10" s="139">
        <v>8037408</v>
      </c>
      <c r="F10" s="129">
        <v>1930043</v>
      </c>
      <c r="G10" s="129">
        <v>1930043</v>
      </c>
      <c r="H10" s="127">
        <f t="shared" si="1"/>
        <v>6107365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30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0">
        <v>3285340</v>
      </c>
      <c r="D12" s="127">
        <v>0</v>
      </c>
      <c r="E12" s="130">
        <v>3285340</v>
      </c>
      <c r="F12" s="127">
        <v>183106</v>
      </c>
      <c r="G12" s="127">
        <v>183106</v>
      </c>
      <c r="H12" s="127">
        <f t="shared" ref="H12" si="3">+E12-F12</f>
        <v>3102234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1434000</v>
      </c>
      <c r="D14" s="129">
        <v>0</v>
      </c>
      <c r="E14" s="139">
        <v>1434000</v>
      </c>
      <c r="F14" s="129">
        <v>339403</v>
      </c>
      <c r="G14" s="129">
        <v>310648</v>
      </c>
      <c r="H14" s="127">
        <f t="shared" si="1"/>
        <v>1094597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17" t="s">
        <v>313</v>
      </c>
      <c r="B17" s="230"/>
      <c r="C17" s="138">
        <f>+C18+C19+C20+C21+C22+C23+C24+C25+C26</f>
        <v>810200</v>
      </c>
      <c r="D17" s="150">
        <f t="shared" ref="D17:H17" si="4">+D18+D19+D20+D21+D22+D23+D24+D25+D26</f>
        <v>0</v>
      </c>
      <c r="E17" s="138">
        <f t="shared" si="4"/>
        <v>810200</v>
      </c>
      <c r="F17" s="138">
        <f t="shared" si="4"/>
        <v>334050</v>
      </c>
      <c r="G17" s="138">
        <f t="shared" si="4"/>
        <v>282460</v>
      </c>
      <c r="H17" s="132">
        <f t="shared" si="4"/>
        <v>476150</v>
      </c>
    </row>
    <row r="18" spans="1:8" x14ac:dyDescent="0.25">
      <c r="A18" s="50"/>
      <c r="B18" s="51" t="s">
        <v>314</v>
      </c>
      <c r="C18" s="139">
        <v>318000</v>
      </c>
      <c r="D18" s="129">
        <v>0</v>
      </c>
      <c r="E18" s="139">
        <v>318000</v>
      </c>
      <c r="F18" s="129">
        <v>88547</v>
      </c>
      <c r="G18" s="129">
        <v>65194</v>
      </c>
      <c r="H18" s="127">
        <f t="shared" si="1"/>
        <v>229453</v>
      </c>
    </row>
    <row r="19" spans="1:8" x14ac:dyDescent="0.25">
      <c r="A19" s="50"/>
      <c r="B19" s="51" t="s">
        <v>315</v>
      </c>
      <c r="C19" s="139">
        <v>186000</v>
      </c>
      <c r="D19" s="154">
        <v>0</v>
      </c>
      <c r="E19" s="139">
        <v>186000</v>
      </c>
      <c r="F19" s="129">
        <v>30751</v>
      </c>
      <c r="G19" s="129">
        <v>27499</v>
      </c>
      <c r="H19" s="127">
        <f t="shared" si="1"/>
        <v>155249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0</v>
      </c>
      <c r="E21" s="139">
        <v>37200</v>
      </c>
      <c r="F21" s="129">
        <v>144081</v>
      </c>
      <c r="G21" s="129">
        <v>120372</v>
      </c>
      <c r="H21" s="127">
        <f t="shared" si="1"/>
        <v>-106881</v>
      </c>
    </row>
    <row r="22" spans="1:8" x14ac:dyDescent="0.25">
      <c r="A22" s="50"/>
      <c r="B22" s="51" t="s">
        <v>318</v>
      </c>
      <c r="C22" s="139">
        <v>2000</v>
      </c>
      <c r="D22" s="154">
        <v>0</v>
      </c>
      <c r="E22" s="139">
        <v>2000</v>
      </c>
      <c r="F22" s="127">
        <v>0</v>
      </c>
      <c r="G22" s="127">
        <v>0</v>
      </c>
      <c r="H22" s="127">
        <f t="shared" si="1"/>
        <v>2000</v>
      </c>
    </row>
    <row r="23" spans="1:8" x14ac:dyDescent="0.25">
      <c r="A23" s="50"/>
      <c r="B23" s="51" t="s">
        <v>319</v>
      </c>
      <c r="C23" s="139">
        <v>230000</v>
      </c>
      <c r="D23" s="127">
        <v>0</v>
      </c>
      <c r="E23" s="139">
        <v>230000</v>
      </c>
      <c r="F23" s="129">
        <v>67006</v>
      </c>
      <c r="G23" s="129">
        <v>67006</v>
      </c>
      <c r="H23" s="127">
        <f t="shared" si="1"/>
        <v>162994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0</v>
      </c>
      <c r="E26" s="139">
        <v>37000</v>
      </c>
      <c r="F26" s="129">
        <v>3665</v>
      </c>
      <c r="G26" s="129">
        <v>2389</v>
      </c>
      <c r="H26" s="127">
        <f t="shared" si="1"/>
        <v>33335</v>
      </c>
    </row>
    <row r="27" spans="1:8" x14ac:dyDescent="0.25">
      <c r="A27" s="217" t="s">
        <v>323</v>
      </c>
      <c r="B27" s="230"/>
      <c r="C27" s="138">
        <f>+C28+C29+C30+C31+C32+C33+C34+C35+C36</f>
        <v>1772142</v>
      </c>
      <c r="D27" s="138">
        <f t="shared" ref="D27:H27" si="5">+D28+D29+D30+D31+D32+D33+D34+D35+D36</f>
        <v>0</v>
      </c>
      <c r="E27" s="138">
        <f t="shared" si="5"/>
        <v>1772142</v>
      </c>
      <c r="F27" s="138">
        <f t="shared" si="5"/>
        <v>372797</v>
      </c>
      <c r="G27" s="138">
        <f t="shared" si="5"/>
        <v>333894</v>
      </c>
      <c r="H27" s="132">
        <f t="shared" si="5"/>
        <v>1399345</v>
      </c>
    </row>
    <row r="28" spans="1:8" x14ac:dyDescent="0.25">
      <c r="A28" s="50"/>
      <c r="B28" s="51" t="s">
        <v>324</v>
      </c>
      <c r="C28" s="139">
        <v>291760</v>
      </c>
      <c r="D28" s="154">
        <v>0</v>
      </c>
      <c r="E28" s="139">
        <v>291760</v>
      </c>
      <c r="F28" s="129">
        <v>54345</v>
      </c>
      <c r="G28" s="129">
        <v>41215</v>
      </c>
      <c r="H28" s="127">
        <f t="shared" si="1"/>
        <v>237415</v>
      </c>
    </row>
    <row r="29" spans="1:8" x14ac:dyDescent="0.25">
      <c r="A29" s="50"/>
      <c r="B29" s="51" t="s">
        <v>325</v>
      </c>
      <c r="C29" s="139">
        <v>444000</v>
      </c>
      <c r="D29" s="154">
        <v>0</v>
      </c>
      <c r="E29" s="139">
        <v>444000</v>
      </c>
      <c r="F29" s="129">
        <v>100344</v>
      </c>
      <c r="G29" s="129">
        <v>100344</v>
      </c>
      <c r="H29" s="127">
        <f t="shared" si="1"/>
        <v>343656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0</v>
      </c>
      <c r="G30" s="129">
        <v>0</v>
      </c>
      <c r="H30" s="127">
        <f t="shared" si="1"/>
        <v>40000</v>
      </c>
    </row>
    <row r="31" spans="1:8" x14ac:dyDescent="0.25">
      <c r="A31" s="50"/>
      <c r="B31" s="51" t="s">
        <v>327</v>
      </c>
      <c r="C31" s="139">
        <v>104575</v>
      </c>
      <c r="D31" s="154">
        <v>0</v>
      </c>
      <c r="E31" s="139">
        <v>104575</v>
      </c>
      <c r="F31" s="129">
        <v>10199</v>
      </c>
      <c r="G31" s="129">
        <v>10199</v>
      </c>
      <c r="H31" s="127">
        <f t="shared" si="1"/>
        <v>94376</v>
      </c>
    </row>
    <row r="32" spans="1:8" x14ac:dyDescent="0.25">
      <c r="A32" s="50"/>
      <c r="B32" s="51" t="s">
        <v>328</v>
      </c>
      <c r="C32" s="139">
        <v>83100</v>
      </c>
      <c r="D32" s="154">
        <v>0</v>
      </c>
      <c r="E32" s="139">
        <v>83100</v>
      </c>
      <c r="F32" s="129">
        <v>19321</v>
      </c>
      <c r="G32" s="129">
        <v>16762</v>
      </c>
      <c r="H32" s="127">
        <f t="shared" si="1"/>
        <v>63779</v>
      </c>
    </row>
    <row r="33" spans="1:8" x14ac:dyDescent="0.25">
      <c r="A33" s="50"/>
      <c r="B33" s="51" t="s">
        <v>329</v>
      </c>
      <c r="C33" s="139">
        <v>110000</v>
      </c>
      <c r="D33" s="154">
        <v>0</v>
      </c>
      <c r="E33" s="139">
        <v>110000</v>
      </c>
      <c r="F33" s="129">
        <v>0</v>
      </c>
      <c r="G33" s="129">
        <v>0</v>
      </c>
      <c r="H33" s="127">
        <f t="shared" si="1"/>
        <v>110000</v>
      </c>
    </row>
    <row r="34" spans="1:8" x14ac:dyDescent="0.25">
      <c r="A34" s="50"/>
      <c r="B34" s="51" t="s">
        <v>330</v>
      </c>
      <c r="C34" s="139">
        <v>222000</v>
      </c>
      <c r="D34" s="154">
        <v>0</v>
      </c>
      <c r="E34" s="139">
        <v>222000</v>
      </c>
      <c r="F34" s="129">
        <v>19179</v>
      </c>
      <c r="G34" s="129">
        <v>19179</v>
      </c>
      <c r="H34" s="127">
        <f t="shared" si="1"/>
        <v>202821</v>
      </c>
    </row>
    <row r="35" spans="1:8" x14ac:dyDescent="0.25">
      <c r="A35" s="50"/>
      <c r="B35" s="51" t="s">
        <v>331</v>
      </c>
      <c r="C35" s="139">
        <v>74691</v>
      </c>
      <c r="D35" s="129">
        <v>0</v>
      </c>
      <c r="E35" s="139">
        <v>74691</v>
      </c>
      <c r="F35" s="129">
        <v>82236</v>
      </c>
      <c r="G35" s="129">
        <v>82236</v>
      </c>
      <c r="H35" s="127">
        <f t="shared" si="1"/>
        <v>-7545</v>
      </c>
    </row>
    <row r="36" spans="1:8" x14ac:dyDescent="0.25">
      <c r="A36" s="50"/>
      <c r="B36" s="51" t="s">
        <v>332</v>
      </c>
      <c r="C36" s="139">
        <v>402016</v>
      </c>
      <c r="D36" s="129">
        <v>0</v>
      </c>
      <c r="E36" s="139">
        <v>402016</v>
      </c>
      <c r="F36" s="129">
        <v>87173</v>
      </c>
      <c r="G36" s="129">
        <v>63959</v>
      </c>
      <c r="H36" s="127">
        <f t="shared" si="1"/>
        <v>314843</v>
      </c>
    </row>
    <row r="37" spans="1:8" ht="22.5" customHeight="1" x14ac:dyDescent="0.25">
      <c r="A37" s="231" t="s">
        <v>333</v>
      </c>
      <c r="B37" s="232"/>
      <c r="C37" s="132">
        <f>+C38+C39+C40+C41+C42+C43+C44+C45+C46</f>
        <v>0</v>
      </c>
      <c r="D37" s="132">
        <f t="shared" ref="D37:H37" si="6">+D38+D39+D40+D41+D42+D43+D44+D45+D46</f>
        <v>0</v>
      </c>
      <c r="E37" s="132">
        <f t="shared" si="6"/>
        <v>0</v>
      </c>
      <c r="F37" s="132">
        <f t="shared" si="6"/>
        <v>0</v>
      </c>
      <c r="G37" s="132">
        <f t="shared" si="6"/>
        <v>0</v>
      </c>
      <c r="H37" s="132">
        <f t="shared" si="6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7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7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7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7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7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7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7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7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7"/>
        <v>0</v>
      </c>
    </row>
    <row r="47" spans="1:8" x14ac:dyDescent="0.25">
      <c r="A47" s="217" t="s">
        <v>343</v>
      </c>
      <c r="B47" s="230"/>
      <c r="C47" s="139">
        <f>+C48+C49+C50+C51+C52+C53+C54+C55+C56</f>
        <v>13000</v>
      </c>
      <c r="D47" s="130">
        <f t="shared" ref="D47:H47" si="8">+D48+D49+D50+D51+D52+D53+D54+D55+D56</f>
        <v>0</v>
      </c>
      <c r="E47" s="139">
        <f t="shared" si="8"/>
        <v>13000</v>
      </c>
      <c r="F47" s="139">
        <f t="shared" si="8"/>
        <v>0</v>
      </c>
      <c r="G47" s="139">
        <f t="shared" si="8"/>
        <v>0</v>
      </c>
      <c r="H47" s="139">
        <f t="shared" si="8"/>
        <v>13000</v>
      </c>
    </row>
    <row r="48" spans="1:8" x14ac:dyDescent="0.25">
      <c r="A48" s="50"/>
      <c r="B48" s="51" t="s">
        <v>344</v>
      </c>
      <c r="C48" s="139">
        <v>13000</v>
      </c>
      <c r="D48" s="154">
        <v>0</v>
      </c>
      <c r="E48" s="139">
        <v>13000</v>
      </c>
      <c r="F48" s="129">
        <v>0</v>
      </c>
      <c r="G48" s="129">
        <v>0</v>
      </c>
      <c r="H48" s="129">
        <f t="shared" si="7"/>
        <v>13000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7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7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7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7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7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7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7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7"/>
        <v>0</v>
      </c>
    </row>
    <row r="57" spans="1:8" x14ac:dyDescent="0.25">
      <c r="A57" s="217" t="s">
        <v>353</v>
      </c>
      <c r="B57" s="230"/>
      <c r="C57" s="132">
        <f>+C58+C59+C60</f>
        <v>0</v>
      </c>
      <c r="D57" s="132">
        <f t="shared" ref="D57:H57" si="9">+D58+D59+D60</f>
        <v>0</v>
      </c>
      <c r="E57" s="132">
        <f t="shared" si="9"/>
        <v>0</v>
      </c>
      <c r="F57" s="132">
        <f t="shared" si="9"/>
        <v>0</v>
      </c>
      <c r="G57" s="132">
        <f t="shared" si="9"/>
        <v>0</v>
      </c>
      <c r="H57" s="132">
        <f t="shared" si="9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7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7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7"/>
        <v>0</v>
      </c>
    </row>
    <row r="61" spans="1:8" x14ac:dyDescent="0.25">
      <c r="A61" s="217" t="s">
        <v>357</v>
      </c>
      <c r="B61" s="230"/>
      <c r="C61" s="132">
        <f>+C62+C63+C64+C65+C66+C68+C66+C69</f>
        <v>0</v>
      </c>
      <c r="D61" s="132">
        <f t="shared" ref="D61:H61" si="10">+D62+D63+D64+D65+D66+D68+D66+D69</f>
        <v>0</v>
      </c>
      <c r="E61" s="132">
        <f t="shared" si="10"/>
        <v>0</v>
      </c>
      <c r="F61" s="132">
        <f t="shared" si="10"/>
        <v>0</v>
      </c>
      <c r="G61" s="132">
        <f t="shared" si="10"/>
        <v>0</v>
      </c>
      <c r="H61" s="132">
        <f t="shared" si="10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7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7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7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7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7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7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7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7"/>
        <v>0</v>
      </c>
    </row>
    <row r="70" spans="1:8" x14ac:dyDescent="0.25">
      <c r="A70" s="217" t="s">
        <v>366</v>
      </c>
      <c r="B70" s="230"/>
      <c r="C70" s="132">
        <f>+C71+C72+C73</f>
        <v>0</v>
      </c>
      <c r="D70" s="132">
        <f t="shared" ref="D70:H70" si="11">+D71+D72+D73</f>
        <v>0</v>
      </c>
      <c r="E70" s="132">
        <f t="shared" si="11"/>
        <v>0</v>
      </c>
      <c r="F70" s="132">
        <f t="shared" si="11"/>
        <v>0</v>
      </c>
      <c r="G70" s="132">
        <f t="shared" si="11"/>
        <v>0</v>
      </c>
      <c r="H70" s="132">
        <f t="shared" si="11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7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7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7"/>
        <v>0</v>
      </c>
    </row>
    <row r="74" spans="1:8" x14ac:dyDescent="0.25">
      <c r="A74" s="217" t="s">
        <v>370</v>
      </c>
      <c r="B74" s="230"/>
      <c r="C74" s="132">
        <f>+C75+C76+C77+C78+C79+C80+C81</f>
        <v>0</v>
      </c>
      <c r="D74" s="132">
        <f t="shared" ref="D74:H74" si="12">+D75+D76+D77+D78+D79+D80+D81</f>
        <v>0</v>
      </c>
      <c r="E74" s="132">
        <f t="shared" si="12"/>
        <v>0</v>
      </c>
      <c r="F74" s="132">
        <f t="shared" si="12"/>
        <v>0</v>
      </c>
      <c r="G74" s="132">
        <f t="shared" si="12"/>
        <v>0</v>
      </c>
      <c r="H74" s="132">
        <f t="shared" si="12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7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7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7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7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7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7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7"/>
        <v>0</v>
      </c>
    </row>
    <row r="82" spans="1:8" ht="3.75" customHeight="1" thickBot="1" x14ac:dyDescent="0.3">
      <c r="A82" s="234"/>
      <c r="B82" s="235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36"/>
      <c r="B84" s="237"/>
      <c r="C84" s="233">
        <f>+C86+C94+C104+C114+C124+C134+C138+C147+C151</f>
        <v>0</v>
      </c>
      <c r="D84" s="233">
        <f t="shared" ref="D84:H84" si="13">+D86+D94+D104+D114+D124+D134+D138+D147+D151</f>
        <v>0</v>
      </c>
      <c r="E84" s="233">
        <f t="shared" si="13"/>
        <v>0</v>
      </c>
      <c r="F84" s="233">
        <f t="shared" si="13"/>
        <v>0</v>
      </c>
      <c r="G84" s="233">
        <f t="shared" si="13"/>
        <v>0</v>
      </c>
      <c r="H84" s="233">
        <f t="shared" si="13"/>
        <v>0</v>
      </c>
    </row>
    <row r="85" spans="1:8" x14ac:dyDescent="0.25">
      <c r="A85" s="211" t="s">
        <v>434</v>
      </c>
      <c r="B85" s="213"/>
      <c r="C85" s="198"/>
      <c r="D85" s="198"/>
      <c r="E85" s="198"/>
      <c r="F85" s="198"/>
      <c r="G85" s="198"/>
      <c r="H85" s="198"/>
    </row>
    <row r="86" spans="1:8" x14ac:dyDescent="0.25">
      <c r="A86" s="217" t="s">
        <v>305</v>
      </c>
      <c r="B86" s="230"/>
      <c r="C86" s="130">
        <f>+C87+C88+C89+C90+C91+C92+C93</f>
        <v>0</v>
      </c>
      <c r="D86" s="130">
        <f t="shared" ref="D86:H86" si="14">+D87+D88+D89+D90+D91+D92+D93</f>
        <v>0</v>
      </c>
      <c r="E86" s="130">
        <f t="shared" si="14"/>
        <v>0</v>
      </c>
      <c r="F86" s="130">
        <f t="shared" si="14"/>
        <v>0</v>
      </c>
      <c r="G86" s="130">
        <f t="shared" si="14"/>
        <v>0</v>
      </c>
      <c r="H86" s="130">
        <f t="shared" si="14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5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5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5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5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5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5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5"/>
        <v>0</v>
      </c>
    </row>
    <row r="94" spans="1:8" x14ac:dyDescent="0.25">
      <c r="A94" s="217" t="s">
        <v>313</v>
      </c>
      <c r="B94" s="230"/>
      <c r="C94" s="130">
        <f>+C95+C96+C97+C98+C99+C100+C101+C102+C103</f>
        <v>0</v>
      </c>
      <c r="D94" s="130">
        <f t="shared" ref="D94:H94" si="16">+D95+D96+D97+D98+D99+D100+D101+D102+D103</f>
        <v>0</v>
      </c>
      <c r="E94" s="130">
        <f t="shared" si="16"/>
        <v>0</v>
      </c>
      <c r="F94" s="130">
        <f t="shared" si="16"/>
        <v>0</v>
      </c>
      <c r="G94" s="130">
        <f t="shared" si="16"/>
        <v>0</v>
      </c>
      <c r="H94" s="130">
        <f t="shared" si="16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5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5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5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5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5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5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5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5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5"/>
        <v>0</v>
      </c>
    </row>
    <row r="104" spans="1:8" x14ac:dyDescent="0.25">
      <c r="A104" s="217" t="s">
        <v>323</v>
      </c>
      <c r="B104" s="230"/>
      <c r="C104" s="130">
        <f>+C105+C106+C107+C108+C109+C110+C111+C112+C113</f>
        <v>0</v>
      </c>
      <c r="D104" s="130">
        <f t="shared" ref="D104:H104" si="17">+D105+D106+D107+D108+D109+D110+D111+D112+D113</f>
        <v>0</v>
      </c>
      <c r="E104" s="130">
        <f t="shared" si="17"/>
        <v>0</v>
      </c>
      <c r="F104" s="130">
        <f t="shared" si="17"/>
        <v>0</v>
      </c>
      <c r="G104" s="130">
        <f t="shared" si="17"/>
        <v>0</v>
      </c>
      <c r="H104" s="130">
        <f t="shared" si="17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5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5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5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5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5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5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5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5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5"/>
        <v>0</v>
      </c>
    </row>
    <row r="114" spans="1:8" ht="21" customHeight="1" x14ac:dyDescent="0.25">
      <c r="A114" s="231" t="s">
        <v>333</v>
      </c>
      <c r="B114" s="232"/>
      <c r="C114" s="130">
        <f>+C115+C116+C117+C118+C119+C120+C121+C122+C123</f>
        <v>0</v>
      </c>
      <c r="D114" s="130">
        <f t="shared" ref="D114:H114" si="18">+D115+D116+D117+D118+D119+D120+D121+D122+D123</f>
        <v>0</v>
      </c>
      <c r="E114" s="130">
        <f t="shared" si="18"/>
        <v>0</v>
      </c>
      <c r="F114" s="130">
        <f t="shared" si="18"/>
        <v>0</v>
      </c>
      <c r="G114" s="130">
        <f t="shared" si="18"/>
        <v>0</v>
      </c>
      <c r="H114" s="130">
        <f t="shared" si="18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5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5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5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5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5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5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5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5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5"/>
        <v>0</v>
      </c>
    </row>
    <row r="124" spans="1:8" x14ac:dyDescent="0.25">
      <c r="A124" s="217" t="s">
        <v>343</v>
      </c>
      <c r="B124" s="230"/>
      <c r="C124" s="130">
        <f>+C125+C126+C127+C128+C129+C130+C131+C132+C133</f>
        <v>0</v>
      </c>
      <c r="D124" s="130">
        <f t="shared" ref="D124:H124" si="19">+D125+D126+D127+D128+D129+D130+D131+D132+D133</f>
        <v>0</v>
      </c>
      <c r="E124" s="130">
        <f t="shared" si="19"/>
        <v>0</v>
      </c>
      <c r="F124" s="130">
        <f t="shared" si="19"/>
        <v>0</v>
      </c>
      <c r="G124" s="130">
        <f t="shared" si="19"/>
        <v>0</v>
      </c>
      <c r="H124" s="130">
        <f t="shared" si="19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5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5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5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5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5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5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5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5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5"/>
        <v>0</v>
      </c>
    </row>
    <row r="134" spans="1:8" x14ac:dyDescent="0.25">
      <c r="A134" s="217" t="s">
        <v>353</v>
      </c>
      <c r="B134" s="230"/>
      <c r="C134" s="130">
        <f>+C135+C136+C137</f>
        <v>0</v>
      </c>
      <c r="D134" s="130">
        <f t="shared" ref="D134:H134" si="20">+D135+D136+D137</f>
        <v>0</v>
      </c>
      <c r="E134" s="130">
        <f t="shared" si="20"/>
        <v>0</v>
      </c>
      <c r="F134" s="130">
        <f t="shared" si="20"/>
        <v>0</v>
      </c>
      <c r="G134" s="130">
        <f t="shared" si="20"/>
        <v>0</v>
      </c>
      <c r="H134" s="130">
        <f t="shared" si="20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5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5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5"/>
        <v>0</v>
      </c>
    </row>
    <row r="138" spans="1:8" x14ac:dyDescent="0.25">
      <c r="A138" s="217" t="s">
        <v>357</v>
      </c>
      <c r="B138" s="230"/>
      <c r="C138" s="130">
        <f>+C139+C140+C141+C142+C143+C144+C145+C146</f>
        <v>0</v>
      </c>
      <c r="D138" s="130">
        <f t="shared" ref="D138:H138" si="21">+D139+D140+D141+D142+D143+D144+D145+D146</f>
        <v>0</v>
      </c>
      <c r="E138" s="130">
        <f t="shared" si="21"/>
        <v>0</v>
      </c>
      <c r="F138" s="130">
        <f t="shared" si="21"/>
        <v>0</v>
      </c>
      <c r="G138" s="130">
        <f t="shared" si="21"/>
        <v>0</v>
      </c>
      <c r="H138" s="130">
        <f t="shared" si="21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5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5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5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5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5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5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5"/>
        <v>0</v>
      </c>
    </row>
    <row r="147" spans="1:8" x14ac:dyDescent="0.25">
      <c r="A147" s="217" t="s">
        <v>366</v>
      </c>
      <c r="B147" s="230"/>
      <c r="C147" s="130">
        <f>+C148+C149+C150</f>
        <v>0</v>
      </c>
      <c r="D147" s="130">
        <f t="shared" ref="D147:H147" si="22">+D148+D149+D150</f>
        <v>0</v>
      </c>
      <c r="E147" s="130">
        <f t="shared" si="22"/>
        <v>0</v>
      </c>
      <c r="F147" s="130">
        <f t="shared" si="22"/>
        <v>0</v>
      </c>
      <c r="G147" s="130">
        <f t="shared" si="22"/>
        <v>0</v>
      </c>
      <c r="H147" s="130">
        <f t="shared" si="22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5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5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5"/>
        <v>0</v>
      </c>
    </row>
    <row r="151" spans="1:8" x14ac:dyDescent="0.25">
      <c r="A151" s="217" t="s">
        <v>370</v>
      </c>
      <c r="B151" s="230"/>
      <c r="C151" s="130">
        <f>+C152+C153+C154+C155+C156+C157+C158</f>
        <v>0</v>
      </c>
      <c r="D151" s="130">
        <f t="shared" ref="D151:H151" si="23">+D152+D153+D154+D155+D156+D157+D158</f>
        <v>0</v>
      </c>
      <c r="E151" s="130">
        <f t="shared" si="23"/>
        <v>0</v>
      </c>
      <c r="F151" s="130">
        <f t="shared" si="23"/>
        <v>0</v>
      </c>
      <c r="G151" s="130">
        <f t="shared" si="23"/>
        <v>0</v>
      </c>
      <c r="H151" s="130">
        <f t="shared" si="23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5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4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4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4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4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4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4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1" t="s">
        <v>383</v>
      </c>
      <c r="B160" s="213"/>
      <c r="C160" s="138">
        <f>+C8+C84</f>
        <v>15352090</v>
      </c>
      <c r="D160" s="138">
        <f t="shared" ref="D160:H160" si="25">+D8+D84</f>
        <v>0</v>
      </c>
      <c r="E160" s="138">
        <f t="shared" si="25"/>
        <v>15352090</v>
      </c>
      <c r="F160" s="138">
        <f t="shared" si="25"/>
        <v>3159399</v>
      </c>
      <c r="G160" s="138">
        <f t="shared" si="25"/>
        <v>3040151</v>
      </c>
      <c r="H160" s="138">
        <f t="shared" si="25"/>
        <v>12192691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E10" sqref="E1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0" t="s">
        <v>441</v>
      </c>
      <c r="B1" s="243"/>
      <c r="C1" s="243"/>
      <c r="D1" s="243"/>
      <c r="E1" s="243"/>
      <c r="F1" s="243"/>
      <c r="G1" s="171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442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72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7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73"/>
    </row>
    <row r="8" spans="1:7" x14ac:dyDescent="0.25">
      <c r="A8" s="4" t="s">
        <v>379</v>
      </c>
      <c r="B8" s="245">
        <f>+B10+B11+B12+B13+B14+B15+B16+B17</f>
        <v>15352090</v>
      </c>
      <c r="C8" s="245">
        <f t="shared" ref="C8:F8" si="0">+C10+C11+C12+C13+C14+C15+C16+C17</f>
        <v>0</v>
      </c>
      <c r="D8" s="245">
        <f t="shared" si="0"/>
        <v>15352090</v>
      </c>
      <c r="E8" s="245">
        <f t="shared" si="0"/>
        <v>3159399</v>
      </c>
      <c r="F8" s="245">
        <f t="shared" si="0"/>
        <v>3040151</v>
      </c>
      <c r="G8" s="245">
        <f>+D8-E8</f>
        <v>12192691</v>
      </c>
    </row>
    <row r="9" spans="1:7" x14ac:dyDescent="0.25">
      <c r="A9" s="4" t="s">
        <v>380</v>
      </c>
      <c r="B9" s="246"/>
      <c r="C9" s="246"/>
      <c r="D9" s="246"/>
      <c r="E9" s="246"/>
      <c r="F9" s="246"/>
      <c r="G9" s="246"/>
    </row>
    <row r="10" spans="1:7" x14ac:dyDescent="0.25">
      <c r="A10" s="3" t="s">
        <v>435</v>
      </c>
      <c r="B10" s="117">
        <v>662000</v>
      </c>
      <c r="C10" s="117">
        <v>0</v>
      </c>
      <c r="D10" s="117">
        <v>662000</v>
      </c>
      <c r="E10" s="117">
        <v>141492</v>
      </c>
      <c r="F10" s="117">
        <v>109103</v>
      </c>
      <c r="G10" s="115">
        <f>+D10-E10</f>
        <v>520508</v>
      </c>
    </row>
    <row r="11" spans="1:7" x14ac:dyDescent="0.25">
      <c r="A11" s="3" t="s">
        <v>436</v>
      </c>
      <c r="B11" s="117">
        <v>28500</v>
      </c>
      <c r="C11" s="117">
        <v>0</v>
      </c>
      <c r="D11" s="117">
        <v>28500</v>
      </c>
      <c r="E11" s="117">
        <v>18367</v>
      </c>
      <c r="F11" s="117">
        <v>18367</v>
      </c>
      <c r="G11" s="115">
        <f t="shared" ref="G11:G17" si="1">+D11-E11</f>
        <v>10133</v>
      </c>
    </row>
    <row r="12" spans="1:7" x14ac:dyDescent="0.25">
      <c r="A12" s="3" t="s">
        <v>451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5">
        <f t="shared" si="1"/>
        <v>0</v>
      </c>
    </row>
    <row r="13" spans="1:7" x14ac:dyDescent="0.25">
      <c r="A13" s="3" t="s">
        <v>452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5">
        <f t="shared" si="1"/>
        <v>0</v>
      </c>
    </row>
    <row r="14" spans="1:7" x14ac:dyDescent="0.25">
      <c r="A14" s="3" t="s">
        <v>439</v>
      </c>
      <c r="B14" s="117">
        <v>14661590</v>
      </c>
      <c r="C14" s="117">
        <v>0</v>
      </c>
      <c r="D14" s="117">
        <v>14661590</v>
      </c>
      <c r="E14" s="117">
        <v>2999540</v>
      </c>
      <c r="F14" s="117">
        <v>2912681</v>
      </c>
      <c r="G14" s="115">
        <v>11662051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4">
        <f>+B21+B22+B23+B24+B25+B26+B27+B28</f>
        <v>0</v>
      </c>
      <c r="C19" s="244">
        <f t="shared" ref="C19:F19" si="2">+C21+C22+C23+C24+C25+C26+C27+C28</f>
        <v>0</v>
      </c>
      <c r="D19" s="244">
        <f t="shared" si="2"/>
        <v>0</v>
      </c>
      <c r="E19" s="244">
        <f t="shared" si="2"/>
        <v>0</v>
      </c>
      <c r="F19" s="244">
        <f t="shared" si="2"/>
        <v>0</v>
      </c>
      <c r="G19" s="244">
        <f>+D19-E19</f>
        <v>0</v>
      </c>
    </row>
    <row r="20" spans="1:7" x14ac:dyDescent="0.25">
      <c r="A20" s="24" t="s">
        <v>382</v>
      </c>
      <c r="B20" s="244"/>
      <c r="C20" s="244"/>
      <c r="D20" s="244"/>
      <c r="E20" s="244"/>
      <c r="F20" s="244"/>
      <c r="G20" s="244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15352090</v>
      </c>
      <c r="C30" s="121">
        <f t="shared" si="4"/>
        <v>0</v>
      </c>
      <c r="D30" s="121">
        <f t="shared" si="4"/>
        <v>15352090</v>
      </c>
      <c r="E30" s="121">
        <f t="shared" si="4"/>
        <v>3159399</v>
      </c>
      <c r="F30" s="121">
        <f t="shared" si="4"/>
        <v>3040151</v>
      </c>
      <c r="G30" s="121">
        <f t="shared" si="4"/>
        <v>12192691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topLeftCell="A69" workbookViewId="0">
      <selection activeCell="H95" sqref="H9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384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450</v>
      </c>
      <c r="B4" s="200"/>
      <c r="C4" s="200"/>
      <c r="D4" s="200"/>
      <c r="E4" s="200"/>
      <c r="F4" s="200"/>
      <c r="G4" s="200"/>
      <c r="H4" s="241"/>
    </row>
    <row r="5" spans="1:8" ht="15.75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7" t="s">
        <v>300</v>
      </c>
      <c r="D6" s="168"/>
      <c r="E6" s="168"/>
      <c r="F6" s="168"/>
      <c r="G6" s="169"/>
      <c r="H6" s="172" t="s">
        <v>301</v>
      </c>
    </row>
    <row r="7" spans="1:8" ht="18.75" thickBot="1" x14ac:dyDescent="0.3">
      <c r="A7" s="186"/>
      <c r="B7" s="18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73"/>
    </row>
    <row r="8" spans="1:8" x14ac:dyDescent="0.25">
      <c r="A8" s="176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15352090</v>
      </c>
      <c r="D9" s="121">
        <f t="shared" ref="D9:G9" si="0">+D10+D20+D29+D40</f>
        <v>0</v>
      </c>
      <c r="E9" s="121">
        <f t="shared" si="0"/>
        <v>15352090</v>
      </c>
      <c r="F9" s="121">
        <f t="shared" si="0"/>
        <v>3159399</v>
      </c>
      <c r="G9" s="121">
        <f t="shared" si="0"/>
        <v>3040151</v>
      </c>
      <c r="H9" s="131">
        <f>+E9-F9</f>
        <v>12192691</v>
      </c>
    </row>
    <row r="10" spans="1:8" x14ac:dyDescent="0.25">
      <c r="A10" s="211" t="s">
        <v>386</v>
      </c>
      <c r="B10" s="213"/>
      <c r="C10" s="131">
        <f>+C11+C12+C13+C14+C15+C16+C17+C18</f>
        <v>15352090</v>
      </c>
      <c r="D10" s="131">
        <f t="shared" ref="D10:G10" si="1">+D11+D12+D13+D14+D15+D16+D17+D18</f>
        <v>0</v>
      </c>
      <c r="E10" s="131">
        <f t="shared" si="1"/>
        <v>15352090</v>
      </c>
      <c r="F10" s="131">
        <f t="shared" si="1"/>
        <v>3159399</v>
      </c>
      <c r="G10" s="131">
        <f t="shared" si="1"/>
        <v>3040151</v>
      </c>
      <c r="H10" s="131">
        <f>+E10-F10</f>
        <v>12192691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15352090</v>
      </c>
      <c r="D18" s="127">
        <v>0</v>
      </c>
      <c r="E18" s="127">
        <v>15352090</v>
      </c>
      <c r="F18" s="127">
        <v>3159399</v>
      </c>
      <c r="G18" s="127">
        <v>3040151</v>
      </c>
      <c r="H18" s="127">
        <f t="shared" si="2"/>
        <v>12192691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1" t="s">
        <v>395</v>
      </c>
      <c r="B20" s="213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1" t="s">
        <v>403</v>
      </c>
      <c r="B29" s="213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1" t="s">
        <v>418</v>
      </c>
      <c r="B46" s="213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1" t="s">
        <v>386</v>
      </c>
      <c r="B47" s="213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1" t="s">
        <v>395</v>
      </c>
      <c r="B57" s="213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1" t="s">
        <v>403</v>
      </c>
      <c r="B66" s="213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1" t="s">
        <v>383</v>
      </c>
      <c r="B83" s="213"/>
      <c r="C83" s="131">
        <f>+C9+C46</f>
        <v>15352090</v>
      </c>
      <c r="D83" s="131">
        <f t="shared" ref="D83:H83" si="18">+D9+D46</f>
        <v>0</v>
      </c>
      <c r="E83" s="131">
        <f t="shared" si="18"/>
        <v>15352090</v>
      </c>
      <c r="F83" s="131">
        <f t="shared" si="18"/>
        <v>3159399</v>
      </c>
      <c r="G83" s="131">
        <f t="shared" si="18"/>
        <v>3040151</v>
      </c>
      <c r="H83" s="131">
        <f t="shared" si="18"/>
        <v>12192691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topLeftCell="A16" workbookViewId="0">
      <selection activeCell="D17" sqref="D17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40"/>
    </row>
    <row r="2" spans="1:7" x14ac:dyDescent="0.25">
      <c r="A2" s="184" t="s">
        <v>298</v>
      </c>
      <c r="B2" s="200"/>
      <c r="C2" s="200"/>
      <c r="D2" s="200"/>
      <c r="E2" s="200"/>
      <c r="F2" s="200"/>
      <c r="G2" s="241"/>
    </row>
    <row r="3" spans="1:7" x14ac:dyDescent="0.25">
      <c r="A3" s="184" t="s">
        <v>419</v>
      </c>
      <c r="B3" s="200"/>
      <c r="C3" s="200"/>
      <c r="D3" s="200"/>
      <c r="E3" s="200"/>
      <c r="F3" s="200"/>
      <c r="G3" s="241"/>
    </row>
    <row r="4" spans="1:7" x14ac:dyDescent="0.25">
      <c r="A4" s="184" t="s">
        <v>442</v>
      </c>
      <c r="B4" s="200"/>
      <c r="C4" s="200"/>
      <c r="D4" s="200"/>
      <c r="E4" s="200"/>
      <c r="F4" s="200"/>
      <c r="G4" s="241"/>
    </row>
    <row r="5" spans="1:7" ht="15.75" thickBot="1" x14ac:dyDescent="0.3">
      <c r="A5" s="186" t="s">
        <v>1</v>
      </c>
      <c r="B5" s="201"/>
      <c r="C5" s="201"/>
      <c r="D5" s="201"/>
      <c r="E5" s="201"/>
      <c r="F5" s="201"/>
      <c r="G5" s="242"/>
    </row>
    <row r="6" spans="1:7" ht="15.75" thickBot="1" x14ac:dyDescent="0.3">
      <c r="A6" s="196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97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73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monic</cp:lastModifiedBy>
  <cp:lastPrinted>2019-04-17T23:37:05Z</cp:lastPrinted>
  <dcterms:created xsi:type="dcterms:W3CDTF">2016-11-23T22:01:49Z</dcterms:created>
  <dcterms:modified xsi:type="dcterms:W3CDTF">2020-04-20T06:50:45Z</dcterms:modified>
</cp:coreProperties>
</file>