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ITC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F9" i="6" l="1"/>
  <c r="G9" i="6"/>
  <c r="C16" i="1"/>
  <c r="H65" i="5" l="1"/>
  <c r="F65" i="5"/>
  <c r="E11" i="6" l="1"/>
  <c r="E12" i="6"/>
  <c r="E13" i="6"/>
  <c r="E14" i="6"/>
  <c r="E10" i="6"/>
  <c r="H48" i="6"/>
  <c r="D104" i="6"/>
  <c r="H14" i="5" l="1"/>
  <c r="G105" i="6" l="1"/>
  <c r="G17" i="5"/>
  <c r="G111" i="6" l="1"/>
  <c r="G110" i="6"/>
  <c r="G107" i="6"/>
  <c r="G95" i="6"/>
  <c r="F104" i="6"/>
  <c r="G94" i="6" l="1"/>
  <c r="H61" i="5"/>
  <c r="F61" i="5"/>
  <c r="E16" i="4"/>
  <c r="E11" i="4"/>
  <c r="E112" i="6" l="1"/>
  <c r="E111" i="6"/>
  <c r="H111" i="6" s="1"/>
  <c r="H114" i="6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H106" i="6"/>
  <c r="H108" i="6"/>
  <c r="E96" i="6"/>
  <c r="E97" i="6"/>
  <c r="E98" i="6"/>
  <c r="E99" i="6"/>
  <c r="H100" i="6"/>
  <c r="E95" i="6"/>
  <c r="H95" i="6" s="1"/>
  <c r="I61" i="5"/>
  <c r="G57" i="5"/>
  <c r="H112" i="6" l="1"/>
  <c r="E104" i="6"/>
  <c r="H19" i="5"/>
  <c r="H17" i="5" l="1"/>
  <c r="F19" i="5"/>
  <c r="I19" i="5" s="1"/>
  <c r="I17" i="5" s="1"/>
  <c r="D9" i="9" l="1"/>
  <c r="E24" i="8" l="1"/>
  <c r="E61" i="8"/>
  <c r="D10" i="7"/>
  <c r="E38" i="6"/>
  <c r="D27" i="6"/>
  <c r="F17" i="6"/>
  <c r="F37" i="5"/>
  <c r="I14" i="5" l="1"/>
  <c r="H37" i="5"/>
  <c r="I37" i="5" s="1"/>
  <c r="H36" i="5" l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H11" i="6"/>
  <c r="H12" i="6"/>
  <c r="H13" i="6"/>
  <c r="H14" i="6"/>
  <c r="E15" i="6"/>
  <c r="E9" i="6" s="1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H104" i="6" l="1"/>
  <c r="H105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H124" i="6" s="1"/>
  <c r="F124" i="6"/>
  <c r="G124" i="6"/>
  <c r="C124" i="6"/>
  <c r="D114" i="6"/>
  <c r="E114" i="6"/>
  <c r="F114" i="6"/>
  <c r="G114" i="6"/>
  <c r="C114" i="6"/>
  <c r="G10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F8" i="6" s="1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G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F160" i="6" l="1"/>
  <c r="I68" i="5"/>
  <c r="E73" i="5"/>
  <c r="C160" i="6"/>
  <c r="F73" i="5"/>
  <c r="D24" i="4"/>
  <c r="D33" i="4" s="1"/>
  <c r="H73" i="5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<sst xmlns="http://schemas.openxmlformats.org/spreadsheetml/2006/main" count="696" uniqueCount="492">
  <si>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</si>
  <si>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</si>
  <si>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</si>
  <si>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</si>
  <si>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</si>
  <si>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</si>
  <si>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</si>
  <si>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</si>
  <si>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</si>
  <si>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</si>
  <si>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</si>
  <si>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</si>
  <si>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</si>
  <si>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</si>
  <si>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</si>
  <si>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</si>
  <si>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</si>
  <si>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</si>
  <si>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</si>
  <si>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</si>
  <si>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</si>
  <si>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</si>
  <si>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</si>
  <si>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</si>
  <si>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</si>
  <si>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</si>
  <si>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</si>
  <si>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</si>
  <si>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</si>
  <si>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</si>
  <si>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</si>
  <si>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</si>
  <si>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</si>
  <si>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</si>
  <si>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</si>
  <si>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</si>
  <si>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</si>
  <si>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</si>
  <si>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</si>
  <si>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</si>
  <si>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</si>
  <si>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</si>
  <si>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</si>
  <si>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</si>
  <si>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</si>
  <si>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</si>
  <si>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</si>
  <si>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</si>
  <si>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</si>
  <si>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</si>
  <si>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</si>
  <si>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</si>
  <si>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</si>
  <si>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</si>
  <si>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</si>
  <si>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</si>
  <si>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</si>
  <si>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</si>
  <si>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</si>
  <si>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</si>
  <si>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</si>
  <si>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</si>
  <si>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</si>
  <si>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</si>
  <si>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</si>
  <si>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</si>
  <si>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</si>
  <si>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</si>
  <si>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</si>
  <si>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</si>
  <si>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</si>
  <si>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</si>
  <si>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</si>
  <si>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</si>
  <si>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</si>
  <si>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</si>
  <si>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</si>
  <si>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</si>
  <si>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</si>
  <si>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</si>
  <si>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</si>
  <si>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</si>
  <si>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</si>
  <si>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</si>
  <si>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</si>
  <si>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</si>
  <si>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</si>
  <si>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</si>
  <si>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</si>
  <si>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</si>
  <si>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</si>
  <si>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</si>
  <si>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</si>
  <si>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</si>
  <si>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</si>
  <si>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</si>
  <si>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</si>
  <si>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</si>
  <si>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</si>
  <si>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</si>
  <si>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</si>
  <si>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</si>
  <si>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</si>
  <si>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</si>
  <si>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</si>
  <si>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</si>
  <si>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</si>
  <si>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</si>
  <si>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</si>
  <si>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</si>
  <si>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</si>
  <si>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</si>
  <si>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</si>
  <si>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</si>
  <si>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</si>
  <si>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</si>
  <si>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</si>
  <si>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</si>
  <si>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</si>
  <si>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</si>
  <si>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</si>
  <si>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</si>
  <si>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</si>
  <si>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</si>
  <si>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</si>
  <si>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</si>
  <si>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</si>
  <si>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</si>
  <si>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</si>
  <si>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</si>
  <si>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</si>
  <si>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</si>
  <si>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</si>
  <si>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</si>
  <si>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</si>
  <si>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</si>
  <si>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</si>
  <si>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</si>
  <si>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</si>
  <si>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</si>
  <si>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</si>
  <si>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</si>
  <si>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</si>
  <si>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</si>
  <si>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</si>
  <si>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</si>
  <si>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</si>
  <si>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</si>
  <si>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</si>
  <si>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</si>
  <si>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</si>
  <si>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</si>
  <si>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</si>
  <si>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</si>
  <si>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</si>
  <si>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</si>
  <si>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</si>
  <si>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</si>
  <si>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</si>
  <si>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</si>
  <si>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</si>
  <si>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</si>
  <si>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</si>
  <si>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</si>
  <si>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</si>
  <si>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</si>
  <si>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</si>
  <si>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</si>
  <si>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</si>
  <si>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</si>
  <si>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</si>
  <si>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</si>
  <si>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</si>
  <si>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</si>
  <si>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</si>
  <si>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</si>
  <si>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</si>
  <si>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</si>
  <si>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</si>
  <si>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</si>
  <si>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</si>
  <si>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</si>
  <si>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</si>
  <si>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</si>
  <si>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</si>
  <si>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</si>
  <si>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</si>
  <si>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</si>
  <si>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</si>
  <si>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</si>
  <si>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</si>
  <si>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</si>
  <si>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</si>
  <si>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</si>
  <si>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</si>
  <si>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</si>
  <si>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</si>
  <si>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</si>
  <si>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</si>
  <si>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</si>
  <si>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</si>
  <si>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</si>
  <si>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</si>
  <si>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</si>
  <si>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</si>
  <si>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</si>
  <si>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</si>
  <si>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</si>
  <si>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</si>
  <si>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</si>
  <si>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</si>
  <si>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</si>
  <si>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</si>
  <si>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</si>
  <si>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</si>
  <si>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</si>
  <si>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</si>
  <si>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</si>
  <si>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</si>
  <si>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</si>
  <si>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</si>
  <si>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</si>
  <si>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</si>
  <si>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</si>
  <si>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</si>
  <si>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</si>
  <si>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</si>
  <si>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</si>
  <si>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</si>
  <si>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</si>
  <si>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</si>
  <si>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</si>
  <si>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</si>
  <si>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</si>
  <si>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</si>
  <si>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</si>
  <si>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</si>
  <si>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</si>
  <si>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</si>
  <si>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</si>
  <si>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</si>
  <si>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</si>
  <si>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</si>
  <si>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</si>
  <si>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</si>
  <si>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</si>
  <si>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</si>
  <si>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</si>
  <si>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</si>
  <si>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</si>
  <si>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</si>
  <si>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</si>
  <si>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</si>
  <si>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</si>
  <si>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</si>
  <si>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</si>
  <si>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</si>
  <si>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</si>
  <si>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</si>
  <si>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</si>
  <si>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</si>
  <si>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</si>
  <si>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</si>
  <si>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</si>
  <si>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</si>
  <si>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</si>
  <si>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</si>
  <si>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</si>
  <si>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</si>
  <si>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</si>
  <si>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</si>
  <si>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</si>
  <si>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</si>
  <si>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</si>
  <si>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</si>
  <si>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</si>
  <si>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</si>
  <si>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</si>
  <si>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</si>
  <si>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</si>
  <si>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</si>
  <si>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</si>
  <si>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</si>
  <si>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</si>
  <si>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</si>
  <si>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</si>
  <si>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</si>
  <si>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</si>
  <si>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</si>
  <si>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</si>
  <si>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</si>
  <si>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</si>
  <si>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</si>
  <si>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</si>
  <si>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</si>
  <si>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</si>
  <si>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</si>
  <si>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</si>
  <si>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</si>
  <si>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</si>
  <si>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</si>
  <si>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</si>
  <si>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</si>
  <si>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</si>
  <si>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</si>
  <si>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</si>
  <si>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</si>
  <si>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</si>
  <si>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</si>
  <si>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</si>
  <si>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</si>
  <si>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</si>
  <si>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</si>
  <si>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</si>
  <si>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</si>
  <si>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</si>
  <si>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</si>
  <si>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</si>
  <si>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</si>
  <si>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</si>
  <si>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</si>
  <si>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</si>
  <si>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</si>
  <si>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</si>
  <si>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</si>
  <si>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</si>
  <si>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</si>
  <si>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</si>
  <si>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</si>
  <si>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</si>
  <si>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</si>
  <si>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</si>
  <si>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</si>
  <si>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</si>
  <si>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</si>
  <si>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</si>
  <si>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</si>
  <si>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</si>
  <si>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</si>
  <si>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</si>
  <si>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</si>
  <si>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</si>
  <si>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</si>
  <si>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</si>
  <si>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</si>
  <si>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</si>
  <si>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</si>
  <si>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</si>
  <si>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</si>
  <si>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</si>
  <si>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</si>
  <si>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</si>
  <si>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</si>
  <si>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</si>
  <si>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</si>
  <si>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</si>
  <si>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</si>
  <si>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</si>
  <si>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</si>
  <si>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</si>
  <si>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</si>
  <si>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</si>
  <si>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</si>
  <si>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</si>
  <si>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</si>
  <si>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</si>
  <si>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</si>
  <si>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</si>
  <si>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</si>
  <si>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</si>
  <si>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</si>
  <si>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</si>
  <si>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</si>
  <si>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</si>
  <si>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</si>
  <si>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</si>
  <si>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</si>
  <si>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</si>
  <si>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</si>
  <si>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</si>
  <si>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</si>
  <si>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</si>
  <si>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</si>
  <si>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</si>
  <si>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</si>
  <si>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</si>
  <si>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</si>
  <si>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</si>
  <si>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</si>
  <si>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</si>
  <si>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</si>
  <si>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</si>
  <si>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</si>
  <si>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</si>
  <si>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</si>
  <si>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</si>
  <si>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</si>
  <si>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</si>
  <si>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</si>
  <si>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</si>
  <si>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</si>
  <si>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</si>
  <si>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</si>
  <si>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</si>
  <si>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</si>
  <si>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</si>
  <si>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</si>
  <si>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</si>
  <si>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</si>
  <si>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</si>
  <si>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</si>
  <si>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</si>
  <si>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</si>
  <si>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</si>
  <si>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</si>
  <si>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</si>
  <si>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</si>
  <si>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</si>
  <si>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</si>
  <si>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</si>
  <si>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</si>
  <si>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</si>
  <si>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</si>
  <si>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</si>
  <si>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</si>
  <si>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</si>
  <si>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</si>
  <si>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</si>
  <si>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</si>
  <si>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</si>
  <si>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</si>
  <si>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</si>
  <si>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</si>
  <si>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</si>
  <si>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</si>
  <si>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</si>
  <si>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</si>
  <si>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</si>
  <si>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</si>
  <si>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</si>
  <si>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</si>
  <si>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</si>
  <si>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</si>
  <si>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</si>
  <si>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</si>
  <si>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</si>
  <si>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</si>
  <si>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</si>
  <si>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</si>
  <si>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</si>
  <si>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</si>
  <si>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</si>
  <si>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</si>
  <si>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</si>
  <si>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</si>
  <si>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</si>
  <si>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</si>
  <si>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</si>
  <si>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</si>
  <si>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</si>
  <si>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</si>
  <si>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</si>
  <si>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</si>
  <si>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</si>
  <si>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</si>
  <si>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</si>
  <si>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</si>
  <si>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</si>
  <si>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</si>
  <si>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</si>
  <si>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</si>
  <si>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</si>
  <si>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</si>
  <si>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</si>
  <si>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</si>
  <si>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</si>
  <si>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</si>
  <si>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</si>
  <si>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</si>
  <si>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</si>
  <si>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G. Ingresos por Ventas de Bienes y Prestacion de Servicios</t>
  </si>
  <si>
    <t>J. Transferencias y Asignaciones</t>
  </si>
  <si>
    <t>Al 31 de Marzo de 2020 y al 31 de diciembre de 2019</t>
  </si>
  <si>
    <t>Al 31 de diciembre de 2019</t>
  </si>
  <si>
    <t>Al 31 de marzo de 2020</t>
  </si>
  <si>
    <t>Al 31 de Marzo de 2020</t>
  </si>
  <si>
    <t>Del 1 de enero al 31 de marzo de 2020</t>
  </si>
  <si>
    <t>al 31 de marzo de 2019</t>
  </si>
  <si>
    <t>Saldo al 31 de marzo de 2020</t>
  </si>
  <si>
    <t>Monto pagado de la inversión al 31 de marzo de 2020</t>
  </si>
  <si>
    <t>Saldo pendiente por pagar de la inversión al 31 de marzo de 2020 (m = g – l)</t>
  </si>
  <si>
    <t>Monto pagado de la inversión actualizado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</si>
</sst>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5" fontId="9" fillId="0" borderId="7" xfId="1" applyNumberFormat="1" applyFont="1" applyBorder="1" applyAlignment="1">
      <alignment vertical="top"/>
    </xf>
    <xf numFmtId="165" fontId="5" fillId="0" borderId="7" xfId="1" applyNumberFormat="1" applyFont="1" applyBorder="1" applyAlignment="1">
      <alignment vertical="top"/>
    </xf>
    <xf numFmtId="165" fontId="13" fillId="0" borderId="5" xfId="1" applyNumberFormat="1" applyFont="1" applyBorder="1" applyAlignment="1">
      <alignment horizontal="right" vertical="top"/>
    </xf>
    <xf numFmtId="167" fontId="13" fillId="0" borderId="5" xfId="1" applyNumberFormat="1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2" borderId="5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37" fontId="9" fillId="0" borderId="17" xfId="1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/>
    </xf>
    <xf numFmtId="165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5" fontId="3" fillId="0" borderId="21" xfId="1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37" fontId="13" fillId="0" borderId="1" xfId="1" applyNumberFormat="1" applyFont="1" applyBorder="1" applyAlignment="1">
      <alignment horizontal="right" vertical="top"/>
    </xf>
    <xf numFmtId="37" fontId="13" fillId="0" borderId="5" xfId="1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="145" zoomScaleNormal="145" workbookViewId="0">
      <selection activeCell="F74" sqref="F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8" t="s">
        <v>412</v>
      </c>
      <c r="B1" s="209"/>
      <c r="C1" s="209"/>
      <c r="D1" s="209"/>
      <c r="E1" s="209"/>
      <c r="F1" s="210"/>
    </row>
    <row r="2" spans="1:6" ht="13.5" customHeight="1" x14ac:dyDescent="0.25">
      <c r="A2" s="211" t="s">
        <v>0</v>
      </c>
      <c r="B2" s="212"/>
      <c r="C2" s="212"/>
      <c r="D2" s="212"/>
      <c r="E2" s="212"/>
      <c r="F2" s="213"/>
    </row>
    <row r="3" spans="1:6" ht="11.25" customHeight="1" x14ac:dyDescent="0.25">
      <c r="A3" s="211" t="s">
        <v>482</v>
      </c>
      <c r="B3" s="212"/>
      <c r="C3" s="212"/>
      <c r="D3" s="212"/>
      <c r="E3" s="212"/>
      <c r="F3" s="213"/>
    </row>
    <row r="4" spans="1:6" ht="15.75" thickBot="1" x14ac:dyDescent="0.3">
      <c r="A4" s="205" t="s">
        <v>1</v>
      </c>
      <c r="B4" s="206"/>
      <c r="C4" s="206"/>
      <c r="D4" s="206"/>
      <c r="E4" s="206"/>
      <c r="F4" s="207"/>
    </row>
    <row r="5" spans="1:6" ht="30" customHeight="1" thickBot="1" x14ac:dyDescent="0.3">
      <c r="A5" s="2" t="s">
        <v>454</v>
      </c>
      <c r="B5" s="3" t="s">
        <v>485</v>
      </c>
      <c r="C5" s="3" t="s">
        <v>483</v>
      </c>
      <c r="D5" s="18"/>
      <c r="E5" s="3" t="s">
        <v>484</v>
      </c>
      <c r="F5" s="3" t="s">
        <v>483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8">
        <f>B9+B10+B11+B12+B13+B14+B15</f>
        <v>2759491</v>
      </c>
      <c r="C8" s="138">
        <f>C9+C10+C11+C12+C13+C14+C15</f>
        <v>4558600</v>
      </c>
      <c r="D8" s="6" t="s">
        <v>7</v>
      </c>
      <c r="E8" s="138">
        <f>E9+E10+E11+E12+E13+E14+E15+E16+E17</f>
        <v>172566</v>
      </c>
      <c r="F8" s="138">
        <f>F9+F10+F11+F12+F13+F14+F15+F16+F17</f>
        <v>320925</v>
      </c>
    </row>
    <row r="9" spans="1:6" ht="11.1" customHeight="1" x14ac:dyDescent="0.25">
      <c r="A9" s="7" t="s">
        <v>8</v>
      </c>
      <c r="B9" s="138">
        <v>17278</v>
      </c>
      <c r="C9" s="92">
        <v>17291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8">
        <v>2742213</v>
      </c>
      <c r="C10" s="139">
        <v>4541309</v>
      </c>
      <c r="D10" s="6" t="s">
        <v>11</v>
      </c>
      <c r="E10" s="138">
        <v>104372</v>
      </c>
      <c r="F10" s="138">
        <v>259367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8">
        <v>68194</v>
      </c>
      <c r="F15" s="138">
        <v>61558</v>
      </c>
    </row>
    <row r="16" spans="1:6" ht="11.1" customHeight="1" x14ac:dyDescent="0.25">
      <c r="A16" s="8" t="s">
        <v>22</v>
      </c>
      <c r="B16" s="138">
        <f>B17+B18+B19+B20+B21+B22+B23</f>
        <v>710883</v>
      </c>
      <c r="C16" s="138">
        <f>C17+C18+C19+C20+C21+C22+C23</f>
        <v>708589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8">
        <v>710883</v>
      </c>
      <c r="C19" s="138">
        <v>708589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8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8">
        <v>781664</v>
      </c>
      <c r="C36" s="138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0">
        <f>B8+B16+B24+B30+B36+B37+B40</f>
        <v>4252038</v>
      </c>
      <c r="C46" s="140">
        <f>C8+C16+C24+C30+C36+C37+C40</f>
        <v>6048853</v>
      </c>
      <c r="D46" s="84" t="s">
        <v>81</v>
      </c>
      <c r="E46" s="140">
        <f>E8+E18+E22+E26+E30+E37+E41</f>
        <v>172566</v>
      </c>
      <c r="F46" s="140">
        <f>F8+F18+F22+F26+F30+F37+F41</f>
        <v>320925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8">
        <v>14094167</v>
      </c>
      <c r="C52" s="138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8">
        <v>124602138</v>
      </c>
      <c r="C53" s="138">
        <v>124596138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40">
        <f>E46+E57</f>
        <v>172566</v>
      </c>
      <c r="F59" s="140">
        <f>F46+F57</f>
        <v>320925</v>
      </c>
    </row>
    <row r="60" spans="1:6" ht="11.1" customHeight="1" x14ac:dyDescent="0.25">
      <c r="A60" s="4" t="s">
        <v>101</v>
      </c>
      <c r="B60" s="140">
        <f>B50+B51+B52+B53+B54+B55+B56+B57+B58</f>
        <v>138696305</v>
      </c>
      <c r="C60" s="140">
        <f>C50+C51+C52+C53+C54+C55+C56+C57+C58</f>
        <v>124870265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40">
        <f>B46+B60</f>
        <v>142948343</v>
      </c>
      <c r="C62" s="140">
        <f>C46+C60</f>
        <v>130919118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28">
        <f>E64+E65+E66</f>
        <v>0</v>
      </c>
      <c r="F63" s="128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0">
        <f>E69+E70+E71+E72+E73</f>
        <v>142775777</v>
      </c>
      <c r="F68" s="140">
        <f>F69+F70+F71+F72+F73</f>
        <v>130598193</v>
      </c>
    </row>
    <row r="69" spans="1:6" ht="11.1" customHeight="1" x14ac:dyDescent="0.25">
      <c r="A69" s="7"/>
      <c r="B69" s="91"/>
      <c r="C69" s="91"/>
      <c r="D69" s="6" t="s">
        <v>109</v>
      </c>
      <c r="E69" s="138">
        <v>318486</v>
      </c>
      <c r="F69" s="138">
        <v>3570913</v>
      </c>
    </row>
    <row r="70" spans="1:6" ht="11.1" customHeight="1" x14ac:dyDescent="0.25">
      <c r="A70" s="7"/>
      <c r="B70" s="91"/>
      <c r="C70" s="91"/>
      <c r="D70" s="6" t="s">
        <v>110</v>
      </c>
      <c r="E70" s="138">
        <v>3760986</v>
      </c>
      <c r="F70" s="138">
        <v>2157015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8">
        <v>138696305</v>
      </c>
      <c r="F73" s="138">
        <v>124870265</v>
      </c>
    </row>
    <row r="74" spans="1:6" ht="11.1" customHeight="1" x14ac:dyDescent="0.25">
      <c r="A74" s="7"/>
      <c r="B74" s="91"/>
      <c r="C74" s="91"/>
      <c r="D74" s="6"/>
      <c r="E74" s="92" t="s">
        <v>479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0">
        <f>E63+E68+E75</f>
        <v>142775777</v>
      </c>
      <c r="F79" s="140">
        <f>F63+F68+F75</f>
        <v>130598193</v>
      </c>
    </row>
    <row r="80" spans="1:6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40">
        <f>E59+E79</f>
        <v>142948343</v>
      </c>
      <c r="F81" s="140">
        <f>F59+F79</f>
        <v>130919118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3"/>
      <c r="B86" s="185"/>
      <c r="C86" s="185"/>
      <c r="D86" s="183"/>
      <c r="E86" s="185"/>
      <c r="F86" s="185"/>
    </row>
    <row r="87" spans="1:6" ht="11.1" customHeight="1" x14ac:dyDescent="0.25">
      <c r="A87" s="183"/>
      <c r="B87" s="185"/>
      <c r="C87" s="185"/>
      <c r="D87" s="183"/>
      <c r="E87" s="185"/>
      <c r="F87" s="185"/>
    </row>
    <row r="88" spans="1:6" ht="9.75" customHeight="1" x14ac:dyDescent="0.25">
      <c r="A88" s="17"/>
    </row>
    <row r="89" spans="1:6" ht="9.75" customHeight="1" x14ac:dyDescent="0.25">
      <c r="A89" t="s">
        <v>440</v>
      </c>
      <c r="D89" t="s">
        <v>441</v>
      </c>
    </row>
    <row r="90" spans="1:6" ht="9.75" customHeight="1" x14ac:dyDescent="0.25">
      <c r="A90" s="141" t="s">
        <v>471</v>
      </c>
      <c r="B90" s="141"/>
      <c r="C90" s="141"/>
      <c r="D90" s="141" t="s">
        <v>457</v>
      </c>
    </row>
    <row r="91" spans="1:6" ht="9.75" customHeight="1" x14ac:dyDescent="0.25">
      <c r="A91" s="141" t="s">
        <v>433</v>
      </c>
      <c r="B91" s="141"/>
      <c r="C91" s="141"/>
      <c r="D91" s="141" t="s">
        <v>411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45" zoomScaleNormal="145" workbookViewId="0">
      <selection activeCell="E20" sqref="E20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6" t="s">
        <v>408</v>
      </c>
      <c r="B1" s="217"/>
      <c r="C1" s="217"/>
      <c r="D1" s="217"/>
      <c r="E1" s="217"/>
      <c r="F1" s="217"/>
      <c r="G1" s="217"/>
      <c r="H1" s="217"/>
      <c r="I1" s="218"/>
    </row>
    <row r="2" spans="1:9" ht="15.75" thickBot="1" x14ac:dyDescent="0.3">
      <c r="A2" s="219" t="s">
        <v>119</v>
      </c>
      <c r="B2" s="220"/>
      <c r="C2" s="220"/>
      <c r="D2" s="220"/>
      <c r="E2" s="220"/>
      <c r="F2" s="220"/>
      <c r="G2" s="220"/>
      <c r="H2" s="220"/>
      <c r="I2" s="221"/>
    </row>
    <row r="3" spans="1:9" ht="15.75" thickBot="1" x14ac:dyDescent="0.3">
      <c r="A3" s="219" t="s">
        <v>486</v>
      </c>
      <c r="B3" s="220"/>
      <c r="C3" s="220"/>
      <c r="D3" s="220"/>
      <c r="E3" s="220"/>
      <c r="F3" s="220"/>
      <c r="G3" s="220"/>
      <c r="H3" s="220"/>
      <c r="I3" s="221"/>
    </row>
    <row r="4" spans="1:9" ht="13.5" customHeight="1" thickBot="1" x14ac:dyDescent="0.3">
      <c r="A4" s="219" t="s">
        <v>1</v>
      </c>
      <c r="B4" s="220"/>
      <c r="C4" s="220"/>
      <c r="D4" s="220"/>
      <c r="E4" s="220"/>
      <c r="F4" s="220"/>
      <c r="G4" s="220"/>
      <c r="H4" s="220"/>
      <c r="I4" s="221"/>
    </row>
    <row r="5" spans="1:9" ht="31.5" customHeight="1" x14ac:dyDescent="0.25">
      <c r="A5" s="222" t="s">
        <v>453</v>
      </c>
      <c r="B5" s="223"/>
      <c r="C5" s="19" t="s">
        <v>120</v>
      </c>
      <c r="D5" s="226" t="s">
        <v>413</v>
      </c>
      <c r="E5" s="226" t="s">
        <v>414</v>
      </c>
      <c r="F5" s="226" t="s">
        <v>415</v>
      </c>
      <c r="G5" s="19" t="s">
        <v>488</v>
      </c>
      <c r="H5" s="226" t="s">
        <v>416</v>
      </c>
      <c r="I5" s="226" t="s">
        <v>417</v>
      </c>
    </row>
    <row r="6" spans="1:9" ht="20.25" customHeight="1" thickBot="1" x14ac:dyDescent="0.3">
      <c r="A6" s="224"/>
      <c r="B6" s="225"/>
      <c r="C6" s="194" t="s">
        <v>487</v>
      </c>
      <c r="D6" s="227"/>
      <c r="E6" s="227"/>
      <c r="F6" s="227"/>
      <c r="G6" s="20" t="s">
        <v>121</v>
      </c>
      <c r="H6" s="227"/>
      <c r="I6" s="227"/>
    </row>
    <row r="7" spans="1:9" x14ac:dyDescent="0.25">
      <c r="A7" s="228"/>
      <c r="B7" s="229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4" t="s">
        <v>122</v>
      </c>
      <c r="B8" s="215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4" t="s">
        <v>123</v>
      </c>
      <c r="B9" s="215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4" t="s">
        <v>127</v>
      </c>
      <c r="B13" s="215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4" t="s">
        <v>131</v>
      </c>
      <c r="B17" s="215"/>
      <c r="C17" s="142">
        <v>320925</v>
      </c>
      <c r="D17" s="143"/>
      <c r="E17" s="143"/>
      <c r="F17" s="143"/>
      <c r="G17" s="140"/>
      <c r="H17" s="144"/>
      <c r="I17" s="144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4" t="s">
        <v>132</v>
      </c>
      <c r="B19" s="215"/>
      <c r="C19" s="140">
        <v>320925</v>
      </c>
      <c r="D19" s="140">
        <v>418750</v>
      </c>
      <c r="E19" s="140">
        <v>270391</v>
      </c>
      <c r="F19" s="128">
        <f>F8+F17</f>
        <v>0</v>
      </c>
      <c r="G19" s="140">
        <f>+C19+E19-D19</f>
        <v>172566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4"/>
      <c r="B20" s="215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4" t="s">
        <v>133</v>
      </c>
      <c r="B21" s="215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33" t="s">
        <v>134</v>
      </c>
      <c r="B22" s="234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33" t="s">
        <v>135</v>
      </c>
      <c r="B23" s="234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33" t="s">
        <v>136</v>
      </c>
      <c r="B24" s="234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40"/>
      <c r="B25" s="241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4" t="s">
        <v>137</v>
      </c>
      <c r="B26" s="215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33" t="s">
        <v>138</v>
      </c>
      <c r="B27" s="234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33" t="s">
        <v>139</v>
      </c>
      <c r="B28" s="234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33" t="s">
        <v>140</v>
      </c>
      <c r="B29" s="234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35"/>
      <c r="B30" s="236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8">
        <v>1</v>
      </c>
      <c r="B32" s="231" t="s">
        <v>141</v>
      </c>
      <c r="C32" s="231"/>
      <c r="D32" s="231"/>
      <c r="E32" s="231"/>
      <c r="F32" s="231"/>
      <c r="G32" s="231"/>
      <c r="H32" s="231"/>
      <c r="I32" s="231"/>
    </row>
    <row r="33" spans="1:9" ht="27" customHeight="1" x14ac:dyDescent="0.25">
      <c r="A33" s="148">
        <v>2</v>
      </c>
      <c r="B33" s="232" t="s">
        <v>142</v>
      </c>
      <c r="C33" s="232"/>
      <c r="D33" s="232"/>
      <c r="E33" s="232"/>
      <c r="F33" s="232"/>
      <c r="G33" s="232"/>
      <c r="H33" s="232"/>
      <c r="I33" s="232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37" t="s">
        <v>410</v>
      </c>
      <c r="B35" s="24" t="s">
        <v>143</v>
      </c>
      <c r="C35" s="24" t="s">
        <v>144</v>
      </c>
      <c r="D35" s="24" t="s">
        <v>146</v>
      </c>
      <c r="E35" s="226" t="s">
        <v>419</v>
      </c>
      <c r="F35" s="24" t="s">
        <v>147</v>
      </c>
    </row>
    <row r="36" spans="1:9" ht="12.75" customHeight="1" x14ac:dyDescent="0.25">
      <c r="A36" s="238"/>
      <c r="B36" s="19" t="s">
        <v>418</v>
      </c>
      <c r="C36" s="19" t="s">
        <v>145</v>
      </c>
      <c r="D36" s="19"/>
      <c r="E36" s="230"/>
      <c r="F36" s="19"/>
    </row>
    <row r="37" spans="1:9" ht="14.25" customHeight="1" thickBot="1" x14ac:dyDescent="0.3">
      <c r="A37" s="239"/>
      <c r="B37" s="25"/>
      <c r="C37" s="20"/>
      <c r="D37" s="25"/>
      <c r="E37" s="227"/>
      <c r="F37" s="25"/>
    </row>
    <row r="38" spans="1:9" ht="16.5" x14ac:dyDescent="0.25">
      <c r="A38" s="26" t="s">
        <v>148</v>
      </c>
      <c r="B38" s="145">
        <f>+B39+B40+B41</f>
        <v>0</v>
      </c>
      <c r="C38" s="145"/>
      <c r="D38" s="145">
        <f t="shared" ref="D38:F38" si="6">+D39+D40+D41</f>
        <v>0</v>
      </c>
      <c r="E38" s="145">
        <f t="shared" si="6"/>
        <v>0</v>
      </c>
      <c r="F38" s="145">
        <f t="shared" si="6"/>
        <v>0</v>
      </c>
    </row>
    <row r="39" spans="1:9" x14ac:dyDescent="0.25">
      <c r="A39" s="7" t="s">
        <v>149</v>
      </c>
      <c r="B39" s="146">
        <v>0</v>
      </c>
      <c r="C39" s="91"/>
      <c r="D39" s="146">
        <v>0</v>
      </c>
      <c r="E39" s="146">
        <v>0</v>
      </c>
      <c r="F39" s="146">
        <v>0</v>
      </c>
    </row>
    <row r="40" spans="1:9" x14ac:dyDescent="0.25">
      <c r="A40" s="7" t="s">
        <v>150</v>
      </c>
      <c r="B40" s="146">
        <v>0</v>
      </c>
      <c r="C40" s="91"/>
      <c r="D40" s="146">
        <v>0</v>
      </c>
      <c r="E40" s="146">
        <v>0</v>
      </c>
      <c r="F40" s="146">
        <v>0</v>
      </c>
    </row>
    <row r="41" spans="1:9" ht="15.75" thickBot="1" x14ac:dyDescent="0.3">
      <c r="A41" s="16" t="s">
        <v>151</v>
      </c>
      <c r="B41" s="147">
        <v>0</v>
      </c>
      <c r="C41" s="93"/>
      <c r="D41" s="147">
        <v>0</v>
      </c>
      <c r="E41" s="147">
        <v>0</v>
      </c>
      <c r="F41" s="147">
        <v>0</v>
      </c>
    </row>
    <row r="42" spans="1:9" x14ac:dyDescent="0.25">
      <c r="A42" s="183"/>
      <c r="B42" s="184"/>
      <c r="C42" s="185"/>
      <c r="D42" s="184"/>
      <c r="E42" s="184"/>
      <c r="F42" s="184"/>
    </row>
    <row r="43" spans="1:9" x14ac:dyDescent="0.25">
      <c r="A43" s="183"/>
      <c r="B43" s="184"/>
      <c r="C43" s="185"/>
      <c r="D43" s="184"/>
      <c r="E43" s="184"/>
      <c r="F43" s="184"/>
    </row>
    <row r="44" spans="1:9" x14ac:dyDescent="0.25">
      <c r="A44" s="183"/>
      <c r="B44" s="184"/>
      <c r="C44" s="185"/>
      <c r="D44" s="184"/>
      <c r="E44" s="184"/>
      <c r="F44" s="184"/>
    </row>
    <row r="45" spans="1:9" x14ac:dyDescent="0.25">
      <c r="B45" t="s">
        <v>442</v>
      </c>
      <c r="F45" t="s">
        <v>470</v>
      </c>
    </row>
    <row r="46" spans="1:9" ht="11.25" customHeight="1" x14ac:dyDescent="0.25">
      <c r="B46" s="141" t="s">
        <v>472</v>
      </c>
      <c r="F46" s="141" t="s">
        <v>458</v>
      </c>
    </row>
    <row r="47" spans="1:9" ht="9.75" customHeight="1" x14ac:dyDescent="0.25">
      <c r="B47" s="141" t="s">
        <v>434</v>
      </c>
      <c r="F47" s="141" t="s">
        <v>459</v>
      </c>
    </row>
  </sheetData>
  <mergeCells count="31">
    <mergeCell ref="A25:B25"/>
    <mergeCell ref="A20:B20"/>
    <mergeCell ref="A21:B21"/>
    <mergeCell ref="A22:B22"/>
    <mergeCell ref="A23:B23"/>
    <mergeCell ref="A24:B24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F7" sqref="F7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2" t="s">
        <v>408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2" ht="15.75" thickBot="1" x14ac:dyDescent="0.3">
      <c r="A2" s="245" t="s">
        <v>152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2" ht="15.75" thickBot="1" x14ac:dyDescent="0.3">
      <c r="A3" s="245" t="s">
        <v>486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2" ht="15.75" thickBot="1" x14ac:dyDescent="0.3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2" ht="62.25" customHeight="1" thickBot="1" x14ac:dyDescent="0.3">
      <c r="A5" s="175" t="s">
        <v>456</v>
      </c>
      <c r="B5" s="137" t="s">
        <v>420</v>
      </c>
      <c r="C5" s="137" t="s">
        <v>421</v>
      </c>
      <c r="D5" s="137" t="s">
        <v>422</v>
      </c>
      <c r="E5" s="137" t="s">
        <v>423</v>
      </c>
      <c r="F5" s="137" t="s">
        <v>424</v>
      </c>
      <c r="G5" s="137" t="s">
        <v>425</v>
      </c>
      <c r="H5" s="137" t="s">
        <v>426</v>
      </c>
      <c r="I5" s="172" t="s">
        <v>489</v>
      </c>
      <c r="J5" s="172" t="s">
        <v>491</v>
      </c>
      <c r="K5" s="172" t="s">
        <v>490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0"/>
      <c r="B21" s="181"/>
      <c r="C21" s="181"/>
      <c r="D21" s="181"/>
      <c r="E21" s="182"/>
      <c r="F21" s="182"/>
      <c r="G21" s="182"/>
      <c r="H21" s="182"/>
      <c r="I21" s="182"/>
      <c r="J21" s="182"/>
      <c r="K21" s="182"/>
    </row>
    <row r="22" spans="1:11" x14ac:dyDescent="0.25">
      <c r="A22" s="180"/>
      <c r="B22" s="181"/>
      <c r="C22" s="181"/>
      <c r="D22" s="181"/>
      <c r="E22" s="182"/>
      <c r="F22" s="182"/>
      <c r="G22" s="182"/>
      <c r="H22" s="182"/>
      <c r="I22" s="182"/>
      <c r="J22" s="182"/>
      <c r="K22" s="182"/>
    </row>
    <row r="23" spans="1:11" x14ac:dyDescent="0.25">
      <c r="A23" s="180"/>
      <c r="B23" s="181"/>
      <c r="C23" s="181"/>
      <c r="D23" s="181"/>
      <c r="E23" s="182"/>
      <c r="F23" s="182"/>
      <c r="G23" s="182"/>
      <c r="H23" s="182"/>
      <c r="I23" s="182"/>
      <c r="J23" s="182"/>
      <c r="K23" s="182"/>
    </row>
    <row r="24" spans="1:11" x14ac:dyDescent="0.25">
      <c r="A24" s="180"/>
      <c r="B24" s="181"/>
      <c r="C24" s="181"/>
      <c r="D24" s="181"/>
      <c r="E24" s="182"/>
      <c r="F24" s="182"/>
      <c r="G24" s="182"/>
      <c r="H24" s="182"/>
      <c r="I24" s="182"/>
      <c r="J24" s="182"/>
      <c r="K24" s="182"/>
    </row>
    <row r="25" spans="1:11" x14ac:dyDescent="0.25">
      <c r="A25" s="1"/>
      <c r="B25" t="s">
        <v>444</v>
      </c>
      <c r="G25" t="s">
        <v>450</v>
      </c>
    </row>
    <row r="26" spans="1:11" ht="10.5" customHeight="1" x14ac:dyDescent="0.25">
      <c r="B26" s="141" t="s">
        <v>473</v>
      </c>
      <c r="G26" s="141" t="s">
        <v>458</v>
      </c>
    </row>
    <row r="27" spans="1:11" ht="11.25" customHeight="1" x14ac:dyDescent="0.25">
      <c r="B27" s="141" t="s">
        <v>435</v>
      </c>
      <c r="G27" s="141" t="s">
        <v>460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34" zoomScale="115" zoomScaleNormal="115" workbookViewId="0">
      <selection activeCell="D16" sqref="D1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8" t="s">
        <v>408</v>
      </c>
      <c r="B1" s="249"/>
      <c r="C1" s="249"/>
      <c r="D1" s="249"/>
      <c r="E1" s="249"/>
    </row>
    <row r="2" spans="1:8" ht="9.75" customHeight="1" x14ac:dyDescent="0.25">
      <c r="A2" s="248" t="s">
        <v>164</v>
      </c>
      <c r="B2" s="249"/>
      <c r="C2" s="249"/>
      <c r="D2" s="249"/>
      <c r="E2" s="249"/>
    </row>
    <row r="3" spans="1:8" ht="9" customHeight="1" x14ac:dyDescent="0.25">
      <c r="A3" s="248" t="s">
        <v>486</v>
      </c>
      <c r="B3" s="249"/>
      <c r="C3" s="249"/>
      <c r="D3" s="249"/>
      <c r="E3" s="249"/>
    </row>
    <row r="4" spans="1:8" ht="9.75" customHeight="1" x14ac:dyDescent="0.25">
      <c r="A4" s="248" t="s">
        <v>1</v>
      </c>
      <c r="B4" s="249"/>
      <c r="C4" s="249"/>
      <c r="D4" s="249"/>
      <c r="E4" s="249"/>
    </row>
    <row r="5" spans="1:8" ht="8.25" customHeight="1" thickBot="1" x14ac:dyDescent="0.3">
      <c r="A5" s="37"/>
    </row>
    <row r="6" spans="1:8" ht="13.5" customHeight="1" x14ac:dyDescent="0.25">
      <c r="A6" s="252" t="s">
        <v>182</v>
      </c>
      <c r="B6" s="253"/>
      <c r="C6" s="38" t="s">
        <v>165</v>
      </c>
      <c r="D6" s="256" t="s">
        <v>166</v>
      </c>
      <c r="E6" s="38" t="s">
        <v>167</v>
      </c>
    </row>
    <row r="7" spans="1:8" ht="12" customHeight="1" thickBot="1" x14ac:dyDescent="0.3">
      <c r="A7" s="254"/>
      <c r="B7" s="255"/>
      <c r="C7" s="137" t="s">
        <v>183</v>
      </c>
      <c r="D7" s="257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0">
        <f>C10+C11+C12</f>
        <v>42789221</v>
      </c>
      <c r="D9" s="140">
        <f>D10+D11+D12</f>
        <v>8825696</v>
      </c>
      <c r="E9" s="140">
        <f>E10+E11+E12</f>
        <v>8825696</v>
      </c>
    </row>
    <row r="10" spans="1:8" ht="8.25" customHeight="1" x14ac:dyDescent="0.25">
      <c r="A10" s="39"/>
      <c r="B10" s="42" t="s">
        <v>170</v>
      </c>
      <c r="C10" s="138">
        <v>42789221</v>
      </c>
      <c r="D10" s="138">
        <v>8825696</v>
      </c>
      <c r="E10" s="138">
        <f>+D10</f>
        <v>8825696</v>
      </c>
    </row>
    <row r="11" spans="1:8" ht="8.25" customHeight="1" x14ac:dyDescent="0.25">
      <c r="A11" s="39"/>
      <c r="B11" s="42" t="s">
        <v>171</v>
      </c>
      <c r="C11" s="92">
        <v>0</v>
      </c>
      <c r="D11" s="101">
        <v>0</v>
      </c>
      <c r="E11" s="101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9"/>
      <c r="D13" s="101"/>
      <c r="E13" s="101"/>
    </row>
    <row r="14" spans="1:8" ht="10.5" customHeight="1" x14ac:dyDescent="0.25">
      <c r="A14" s="43"/>
      <c r="B14" s="41" t="s">
        <v>173</v>
      </c>
      <c r="C14" s="140">
        <f>C15+C16</f>
        <v>42789221</v>
      </c>
      <c r="D14" s="140">
        <f>D15+D16</f>
        <v>8507210</v>
      </c>
      <c r="E14" s="140">
        <f>E15+E16</f>
        <v>8507210</v>
      </c>
      <c r="G14" s="198"/>
    </row>
    <row r="15" spans="1:8" ht="7.5" customHeight="1" x14ac:dyDescent="0.25">
      <c r="A15" s="39"/>
      <c r="B15" s="42" t="s">
        <v>174</v>
      </c>
      <c r="C15" s="138">
        <v>42789221</v>
      </c>
      <c r="D15" s="138">
        <v>8507210</v>
      </c>
      <c r="E15" s="138">
        <f>+D15</f>
        <v>8507210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40">
        <f>C9-C14+C18</f>
        <v>0</v>
      </c>
      <c r="D22" s="140">
        <f>D9-D14+D18</f>
        <v>318486</v>
      </c>
      <c r="E22" s="140">
        <f t="shared" ref="E22" si="0">E9-E14+E18</f>
        <v>318486</v>
      </c>
    </row>
    <row r="23" spans="1:5" ht="11.25" customHeight="1" x14ac:dyDescent="0.25">
      <c r="A23" s="39"/>
      <c r="B23" s="41" t="s">
        <v>180</v>
      </c>
      <c r="C23" s="140">
        <f>C22-C12</f>
        <v>0</v>
      </c>
      <c r="D23" s="140">
        <f>D22-D12</f>
        <v>318486</v>
      </c>
      <c r="E23" s="140">
        <f t="shared" ref="E23" si="1">E22-E12</f>
        <v>318486</v>
      </c>
    </row>
    <row r="24" spans="1:5" ht="18" customHeight="1" x14ac:dyDescent="0.25">
      <c r="A24" s="39"/>
      <c r="B24" s="41" t="s">
        <v>181</v>
      </c>
      <c r="C24" s="140">
        <f>C23-C18</f>
        <v>0</v>
      </c>
      <c r="D24" s="140">
        <f t="shared" ref="D24:E24" si="2">D23-D18</f>
        <v>318486</v>
      </c>
      <c r="E24" s="140">
        <f t="shared" si="2"/>
        <v>318486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8" t="s">
        <v>182</v>
      </c>
      <c r="B27" s="259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40">
        <f>C24+C29</f>
        <v>0</v>
      </c>
      <c r="D33" s="140">
        <f t="shared" ref="D33:E33" si="4">D24+D29</f>
        <v>318486</v>
      </c>
      <c r="E33" s="140">
        <f t="shared" si="4"/>
        <v>318486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2" t="s">
        <v>182</v>
      </c>
      <c r="B36" s="253"/>
      <c r="C36" s="260" t="s">
        <v>189</v>
      </c>
      <c r="D36" s="262" t="s">
        <v>166</v>
      </c>
      <c r="E36" s="105" t="s">
        <v>167</v>
      </c>
    </row>
    <row r="37" spans="1:5" ht="9" customHeight="1" thickBot="1" x14ac:dyDescent="0.3">
      <c r="A37" s="254"/>
      <c r="B37" s="255"/>
      <c r="C37" s="261"/>
      <c r="D37" s="263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64"/>
      <c r="B46" s="266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65"/>
      <c r="B47" s="267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2" t="s">
        <v>182</v>
      </c>
      <c r="B49" s="253"/>
      <c r="C49" s="105" t="s">
        <v>165</v>
      </c>
      <c r="D49" s="262" t="s">
        <v>166</v>
      </c>
      <c r="E49" s="105" t="s">
        <v>167</v>
      </c>
    </row>
    <row r="50" spans="1:5" ht="10.5" customHeight="1" thickBot="1" x14ac:dyDescent="0.3">
      <c r="A50" s="254"/>
      <c r="B50" s="255"/>
      <c r="C50" s="106" t="s">
        <v>183</v>
      </c>
      <c r="D50" s="263"/>
      <c r="E50" s="106" t="s">
        <v>184</v>
      </c>
    </row>
    <row r="51" spans="1:5" ht="6" customHeight="1" x14ac:dyDescent="0.25">
      <c r="A51" s="250"/>
      <c r="B51" s="251"/>
      <c r="C51" s="138"/>
      <c r="D51" s="107"/>
      <c r="E51" s="110"/>
    </row>
    <row r="52" spans="1:5" ht="9" customHeight="1" x14ac:dyDescent="0.25">
      <c r="A52" s="47"/>
      <c r="B52" s="52" t="s">
        <v>197</v>
      </c>
      <c r="C52" s="138">
        <f>C10</f>
        <v>42789221</v>
      </c>
      <c r="D52" s="138">
        <f>D10</f>
        <v>8825696</v>
      </c>
      <c r="E52" s="138">
        <f t="shared" ref="E52" si="7">E10</f>
        <v>8825696</v>
      </c>
    </row>
    <row r="53" spans="1:5" ht="9.75" customHeight="1" x14ac:dyDescent="0.25">
      <c r="A53" s="47"/>
      <c r="B53" s="52" t="s">
        <v>198</v>
      </c>
      <c r="C53" s="151">
        <f>+C54+C55</f>
        <v>0</v>
      </c>
      <c r="D53" s="151">
        <f t="shared" ref="D53:E53" si="8">+D54+D55</f>
        <v>0</v>
      </c>
      <c r="E53" s="151">
        <f t="shared" si="8"/>
        <v>0</v>
      </c>
    </row>
    <row r="54" spans="1:5" ht="9" customHeight="1" x14ac:dyDescent="0.25">
      <c r="A54" s="47"/>
      <c r="B54" s="51" t="s">
        <v>191</v>
      </c>
      <c r="C54" s="151">
        <v>0</v>
      </c>
      <c r="D54" s="151">
        <v>0</v>
      </c>
      <c r="E54" s="151">
        <v>0</v>
      </c>
    </row>
    <row r="55" spans="1:5" ht="9" customHeight="1" x14ac:dyDescent="0.25">
      <c r="A55" s="47"/>
      <c r="B55" s="51" t="s">
        <v>194</v>
      </c>
      <c r="C55" s="151">
        <f>C43</f>
        <v>0</v>
      </c>
      <c r="D55" s="151">
        <f t="shared" ref="D55:E55" si="9">D43</f>
        <v>0</v>
      </c>
      <c r="E55" s="151">
        <f t="shared" si="9"/>
        <v>0</v>
      </c>
    </row>
    <row r="56" spans="1:5" ht="6" customHeight="1" x14ac:dyDescent="0.25">
      <c r="A56" s="47"/>
      <c r="B56" s="48"/>
      <c r="C56" s="151"/>
      <c r="D56" s="151"/>
      <c r="E56" s="151"/>
    </row>
    <row r="57" spans="1:5" ht="8.25" customHeight="1" x14ac:dyDescent="0.25">
      <c r="A57" s="47"/>
      <c r="B57" s="48" t="s">
        <v>174</v>
      </c>
      <c r="C57" s="138">
        <f>C15</f>
        <v>42789221</v>
      </c>
      <c r="D57" s="138">
        <f t="shared" ref="D57:E57" si="10">D15</f>
        <v>8507210</v>
      </c>
      <c r="E57" s="138">
        <f t="shared" si="10"/>
        <v>8507210</v>
      </c>
    </row>
    <row r="58" spans="1:5" ht="5.25" customHeight="1" x14ac:dyDescent="0.25">
      <c r="A58" s="47"/>
      <c r="B58" s="48"/>
      <c r="C58" s="151"/>
      <c r="D58" s="151"/>
      <c r="E58" s="151"/>
    </row>
    <row r="59" spans="1:5" ht="8.25" customHeight="1" x14ac:dyDescent="0.25">
      <c r="A59" s="47"/>
      <c r="B59" s="48" t="s">
        <v>177</v>
      </c>
      <c r="C59" s="152"/>
      <c r="D59" s="151">
        <f t="shared" ref="D59:E59" si="11">D19</f>
        <v>0</v>
      </c>
      <c r="E59" s="151">
        <f t="shared" si="11"/>
        <v>0</v>
      </c>
    </row>
    <row r="60" spans="1:5" ht="6" customHeight="1" x14ac:dyDescent="0.25">
      <c r="A60" s="47"/>
      <c r="B60" s="48"/>
      <c r="C60" s="151"/>
      <c r="D60" s="151"/>
      <c r="E60" s="151"/>
    </row>
    <row r="61" spans="1:5" ht="9.75" customHeight="1" x14ac:dyDescent="0.25">
      <c r="A61" s="49"/>
      <c r="B61" s="50" t="s">
        <v>199</v>
      </c>
      <c r="C61" s="140">
        <f>C52+C53-C57+C59</f>
        <v>0</v>
      </c>
      <c r="D61" s="140">
        <f t="shared" ref="D61:E61" si="12">D52+D53-D57+D59</f>
        <v>318486</v>
      </c>
      <c r="E61" s="140">
        <f t="shared" si="12"/>
        <v>318486</v>
      </c>
    </row>
    <row r="62" spans="1:5" ht="17.25" customHeight="1" x14ac:dyDescent="0.25">
      <c r="A62" s="49"/>
      <c r="B62" s="41" t="s">
        <v>200</v>
      </c>
      <c r="C62" s="140">
        <f>C61-C53</f>
        <v>0</v>
      </c>
      <c r="D62" s="140">
        <f t="shared" ref="D62:E62" si="13">D61-D53</f>
        <v>318486</v>
      </c>
      <c r="E62" s="140">
        <f t="shared" si="13"/>
        <v>318486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2" t="s">
        <v>182</v>
      </c>
      <c r="B65" s="253"/>
      <c r="C65" s="260" t="s">
        <v>189</v>
      </c>
      <c r="D65" s="262" t="s">
        <v>166</v>
      </c>
      <c r="E65" s="105" t="s">
        <v>167</v>
      </c>
    </row>
    <row r="66" spans="1:5" ht="8.25" customHeight="1" thickBot="1" x14ac:dyDescent="0.3">
      <c r="A66" s="254"/>
      <c r="B66" s="255"/>
      <c r="C66" s="261"/>
      <c r="D66" s="263"/>
      <c r="E66" s="106" t="s">
        <v>184</v>
      </c>
    </row>
    <row r="67" spans="1:5" ht="6.75" customHeight="1" x14ac:dyDescent="0.25">
      <c r="A67" s="250"/>
      <c r="B67" s="25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51">
        <f>C11</f>
        <v>0</v>
      </c>
      <c r="D68" s="202">
        <f t="shared" ref="D68:E68" si="14">D11</f>
        <v>0</v>
      </c>
      <c r="E68" s="202">
        <f t="shared" si="14"/>
        <v>0</v>
      </c>
    </row>
    <row r="69" spans="1:5" ht="10.5" customHeight="1" x14ac:dyDescent="0.25">
      <c r="A69" s="47"/>
      <c r="B69" s="52" t="s">
        <v>201</v>
      </c>
      <c r="C69" s="151">
        <f>C70-C71</f>
        <v>0</v>
      </c>
      <c r="D69" s="151">
        <f t="shared" ref="D69:E69" si="15">D70-D71</f>
        <v>0</v>
      </c>
      <c r="E69" s="151">
        <f t="shared" si="15"/>
        <v>0</v>
      </c>
    </row>
    <row r="70" spans="1:5" ht="9" customHeight="1" x14ac:dyDescent="0.25">
      <c r="A70" s="47"/>
      <c r="B70" s="55" t="s">
        <v>192</v>
      </c>
      <c r="C70" s="151"/>
      <c r="D70" s="151"/>
      <c r="E70" s="151"/>
    </row>
    <row r="71" spans="1:5" ht="8.25" customHeight="1" x14ac:dyDescent="0.25">
      <c r="A71" s="47"/>
      <c r="B71" s="55" t="s">
        <v>195</v>
      </c>
      <c r="C71" s="151"/>
      <c r="D71" s="151"/>
      <c r="E71" s="151"/>
    </row>
    <row r="72" spans="1:5" ht="6.75" customHeight="1" x14ac:dyDescent="0.25">
      <c r="A72" s="47"/>
      <c r="B72" s="48"/>
      <c r="C72" s="151"/>
      <c r="D72" s="151"/>
      <c r="E72" s="151"/>
    </row>
    <row r="73" spans="1:5" ht="7.5" customHeight="1" x14ac:dyDescent="0.25">
      <c r="A73" s="47"/>
      <c r="B73" s="48" t="s">
        <v>202</v>
      </c>
      <c r="C73" s="151">
        <f>C16</f>
        <v>0</v>
      </c>
      <c r="D73" s="202">
        <f t="shared" ref="D73:E73" si="16">D16</f>
        <v>0</v>
      </c>
      <c r="E73" s="202">
        <f t="shared" si="16"/>
        <v>0</v>
      </c>
    </row>
    <row r="74" spans="1:5" ht="5.25" customHeight="1" x14ac:dyDescent="0.25">
      <c r="A74" s="47"/>
      <c r="B74" s="48"/>
      <c r="C74" s="151"/>
      <c r="D74" s="151"/>
      <c r="E74" s="151"/>
    </row>
    <row r="75" spans="1:5" ht="7.5" customHeight="1" x14ac:dyDescent="0.25">
      <c r="A75" s="47"/>
      <c r="B75" s="48" t="s">
        <v>178</v>
      </c>
      <c r="C75" s="152"/>
      <c r="D75" s="151">
        <f t="shared" ref="D75:E75" si="17">D20</f>
        <v>0</v>
      </c>
      <c r="E75" s="151">
        <f t="shared" si="17"/>
        <v>0</v>
      </c>
    </row>
    <row r="76" spans="1:5" ht="5.25" customHeight="1" x14ac:dyDescent="0.25">
      <c r="A76" s="47"/>
      <c r="B76" s="48"/>
      <c r="C76" s="151"/>
      <c r="D76" s="151"/>
      <c r="E76" s="140"/>
    </row>
    <row r="77" spans="1:5" ht="9.75" customHeight="1" x14ac:dyDescent="0.25">
      <c r="A77" s="49"/>
      <c r="B77" s="50" t="s">
        <v>203</v>
      </c>
      <c r="C77" s="140">
        <f>C68+C69-C73+C75</f>
        <v>0</v>
      </c>
      <c r="D77" s="140">
        <f t="shared" ref="D77:E77" si="18">D68+D69-D73+D75</f>
        <v>0</v>
      </c>
      <c r="E77" s="140">
        <f t="shared" si="18"/>
        <v>0</v>
      </c>
    </row>
    <row r="78" spans="1:5" ht="10.5" customHeight="1" x14ac:dyDescent="0.25">
      <c r="A78" s="264"/>
      <c r="B78" s="268" t="s">
        <v>204</v>
      </c>
      <c r="C78" s="140">
        <f>C77-C69</f>
        <v>0</v>
      </c>
      <c r="D78" s="140">
        <f t="shared" ref="D78:E78" si="19">D77-D69</f>
        <v>0</v>
      </c>
      <c r="E78" s="140">
        <f t="shared" si="19"/>
        <v>0</v>
      </c>
    </row>
    <row r="79" spans="1:5" ht="7.5" customHeight="1" thickBot="1" x14ac:dyDescent="0.3">
      <c r="A79" s="265"/>
      <c r="B79" s="269"/>
      <c r="C79" s="200"/>
      <c r="D79" s="199"/>
      <c r="E79" s="199"/>
    </row>
    <row r="80" spans="1:5" ht="7.5" customHeight="1" x14ac:dyDescent="0.25">
      <c r="A80" s="176"/>
      <c r="B80" s="177"/>
      <c r="C80" s="178"/>
      <c r="D80" s="179"/>
      <c r="E80" s="179"/>
    </row>
    <row r="81" spans="1:5" ht="7.5" customHeight="1" x14ac:dyDescent="0.25">
      <c r="A81" s="176"/>
      <c r="B81" s="177"/>
      <c r="C81" s="178"/>
      <c r="D81" s="179"/>
      <c r="E81" s="179"/>
    </row>
    <row r="82" spans="1:5" ht="7.5" customHeight="1" x14ac:dyDescent="0.25">
      <c r="A82" s="176"/>
      <c r="B82" s="177"/>
      <c r="C82" s="178"/>
      <c r="D82" s="179"/>
      <c r="E82" s="179"/>
    </row>
    <row r="83" spans="1:5" x14ac:dyDescent="0.25">
      <c r="B83" t="s">
        <v>445</v>
      </c>
      <c r="C83" t="s">
        <v>443</v>
      </c>
    </row>
    <row r="84" spans="1:5" ht="9" customHeight="1" x14ac:dyDescent="0.25">
      <c r="B84" s="141" t="s">
        <v>474</v>
      </c>
    </row>
    <row r="85" spans="1:5" ht="7.5" customHeight="1" x14ac:dyDescent="0.25">
      <c r="B85" s="141" t="s">
        <v>461</v>
      </c>
    </row>
  </sheetData>
  <mergeCells count="21">
    <mergeCell ref="A65:B66"/>
    <mergeCell ref="C65:C66"/>
    <mergeCell ref="D65:D66"/>
    <mergeCell ref="A67:B67"/>
    <mergeCell ref="A78:A79"/>
    <mergeCell ref="B78:B79"/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34" workbookViewId="0">
      <selection activeCell="G36" sqref="G36:H36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8" t="s">
        <v>409</v>
      </c>
      <c r="B1" s="209"/>
      <c r="C1" s="209"/>
      <c r="D1" s="209"/>
      <c r="E1" s="209"/>
      <c r="F1" s="209"/>
      <c r="G1" s="209"/>
      <c r="H1" s="209"/>
      <c r="I1" s="210"/>
    </row>
    <row r="2" spans="1:9" ht="12" customHeight="1" x14ac:dyDescent="0.25">
      <c r="A2" s="270" t="s">
        <v>205</v>
      </c>
      <c r="B2" s="271"/>
      <c r="C2" s="271"/>
      <c r="D2" s="271"/>
      <c r="E2" s="271"/>
      <c r="F2" s="271"/>
      <c r="G2" s="271"/>
      <c r="H2" s="271"/>
      <c r="I2" s="272"/>
    </row>
    <row r="3" spans="1:9" ht="11.25" customHeight="1" x14ac:dyDescent="0.25">
      <c r="A3" s="270" t="s">
        <v>486</v>
      </c>
      <c r="B3" s="271"/>
      <c r="C3" s="271"/>
      <c r="D3" s="271"/>
      <c r="E3" s="271"/>
      <c r="F3" s="271"/>
      <c r="G3" s="271"/>
      <c r="H3" s="271"/>
      <c r="I3" s="272"/>
    </row>
    <row r="4" spans="1:9" ht="9.75" customHeight="1" thickBot="1" x14ac:dyDescent="0.3">
      <c r="A4" s="273" t="s">
        <v>1</v>
      </c>
      <c r="B4" s="274"/>
      <c r="C4" s="274"/>
      <c r="D4" s="274"/>
      <c r="E4" s="274"/>
      <c r="F4" s="274"/>
      <c r="G4" s="274"/>
      <c r="H4" s="274"/>
      <c r="I4" s="275"/>
    </row>
    <row r="5" spans="1:9" ht="12.75" customHeight="1" thickBot="1" x14ac:dyDescent="0.3">
      <c r="A5" s="276"/>
      <c r="B5" s="277"/>
      <c r="C5" s="278"/>
      <c r="D5" s="242" t="s">
        <v>206</v>
      </c>
      <c r="E5" s="243"/>
      <c r="F5" s="243"/>
      <c r="G5" s="243"/>
      <c r="H5" s="244"/>
      <c r="I5" s="279" t="s">
        <v>429</v>
      </c>
    </row>
    <row r="6" spans="1:9" ht="12" customHeight="1" x14ac:dyDescent="0.25">
      <c r="A6" s="248" t="s">
        <v>182</v>
      </c>
      <c r="B6" s="249"/>
      <c r="C6" s="282"/>
      <c r="D6" s="279" t="s">
        <v>428</v>
      </c>
      <c r="E6" s="256" t="s">
        <v>207</v>
      </c>
      <c r="F6" s="279" t="s">
        <v>208</v>
      </c>
      <c r="G6" s="279" t="s">
        <v>166</v>
      </c>
      <c r="H6" s="279" t="s">
        <v>209</v>
      </c>
      <c r="I6" s="280"/>
    </row>
    <row r="7" spans="1:9" ht="10.5" customHeight="1" thickBot="1" x14ac:dyDescent="0.3">
      <c r="A7" s="283"/>
      <c r="B7" s="284"/>
      <c r="C7" s="285"/>
      <c r="D7" s="281"/>
      <c r="E7" s="257"/>
      <c r="F7" s="281"/>
      <c r="G7" s="281"/>
      <c r="H7" s="281"/>
      <c r="I7" s="281"/>
    </row>
    <row r="8" spans="1:9" ht="6.75" customHeight="1" x14ac:dyDescent="0.25">
      <c r="A8" s="288"/>
      <c r="B8" s="289"/>
      <c r="C8" s="290"/>
      <c r="D8" s="113"/>
      <c r="E8" s="113"/>
      <c r="F8" s="113"/>
      <c r="G8" s="113"/>
      <c r="H8" s="113"/>
      <c r="I8" s="113"/>
    </row>
    <row r="9" spans="1:9" ht="11.25" customHeight="1" x14ac:dyDescent="0.25">
      <c r="A9" s="291" t="s">
        <v>210</v>
      </c>
      <c r="B9" s="292"/>
      <c r="C9" s="293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86" t="s">
        <v>211</v>
      </c>
      <c r="C10" s="287"/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f>+D10-H10</f>
        <v>0</v>
      </c>
    </row>
    <row r="11" spans="1:9" ht="11.25" customHeight="1" x14ac:dyDescent="0.25">
      <c r="A11" s="56"/>
      <c r="B11" s="286" t="s">
        <v>212</v>
      </c>
      <c r="C11" s="287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f t="shared" ref="I11:I16" si="0">+D11-H11</f>
        <v>0</v>
      </c>
    </row>
    <row r="12" spans="1:9" ht="11.25" customHeight="1" x14ac:dyDescent="0.25">
      <c r="A12" s="56"/>
      <c r="B12" s="286" t="s">
        <v>213</v>
      </c>
      <c r="C12" s="287"/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f t="shared" si="0"/>
        <v>0</v>
      </c>
    </row>
    <row r="13" spans="1:9" ht="11.25" customHeight="1" x14ac:dyDescent="0.25">
      <c r="A13" s="56"/>
      <c r="B13" s="286" t="s">
        <v>214</v>
      </c>
      <c r="C13" s="287"/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f t="shared" si="0"/>
        <v>0</v>
      </c>
    </row>
    <row r="14" spans="1:9" ht="11.25" customHeight="1" x14ac:dyDescent="0.25">
      <c r="A14" s="56"/>
      <c r="B14" s="286" t="s">
        <v>215</v>
      </c>
      <c r="C14" s="287"/>
      <c r="D14" s="153">
        <v>0</v>
      </c>
      <c r="E14" s="195">
        <v>0</v>
      </c>
      <c r="F14" s="195">
        <v>0</v>
      </c>
      <c r="G14" s="154">
        <v>0</v>
      </c>
      <c r="H14" s="154">
        <f>+G14</f>
        <v>0</v>
      </c>
      <c r="I14" s="154">
        <f>+H14-D14</f>
        <v>0</v>
      </c>
    </row>
    <row r="15" spans="1:9" ht="11.25" customHeight="1" x14ac:dyDescent="0.25">
      <c r="A15" s="56"/>
      <c r="B15" s="286" t="s">
        <v>216</v>
      </c>
      <c r="C15" s="287"/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f t="shared" si="0"/>
        <v>0</v>
      </c>
    </row>
    <row r="16" spans="1:9" ht="11.25" customHeight="1" x14ac:dyDescent="0.25">
      <c r="A16" s="56"/>
      <c r="B16" s="286" t="s">
        <v>480</v>
      </c>
      <c r="C16" s="287"/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f t="shared" si="0"/>
        <v>0</v>
      </c>
    </row>
    <row r="17" spans="1:9" ht="11.25" customHeight="1" x14ac:dyDescent="0.25">
      <c r="A17" s="294"/>
      <c r="B17" s="286" t="s">
        <v>217</v>
      </c>
      <c r="C17" s="287"/>
      <c r="D17" s="295">
        <f>D19+D20+D21+D22+D23+D24+D25+D26+D27+D28+D29</f>
        <v>0</v>
      </c>
      <c r="E17" s="295">
        <f t="shared" ref="E17:F17" si="1">E19+E20+E21+E22+E23+E24+E25+E26+E27+E28+E29</f>
        <v>0</v>
      </c>
      <c r="F17" s="295">
        <f t="shared" si="1"/>
        <v>0</v>
      </c>
      <c r="G17" s="295">
        <f t="shared" ref="G17:I17" si="2">G19+G20+G21+G22+G23+G24+G25+G26+G27+G28+G29</f>
        <v>0</v>
      </c>
      <c r="H17" s="295">
        <f t="shared" si="2"/>
        <v>0</v>
      </c>
      <c r="I17" s="295">
        <f t="shared" si="2"/>
        <v>0</v>
      </c>
    </row>
    <row r="18" spans="1:9" ht="11.25" customHeight="1" x14ac:dyDescent="0.25">
      <c r="A18" s="294"/>
      <c r="B18" s="286" t="s">
        <v>218</v>
      </c>
      <c r="C18" s="287"/>
      <c r="D18" s="295"/>
      <c r="E18" s="295"/>
      <c r="F18" s="295"/>
      <c r="G18" s="295"/>
      <c r="H18" s="295"/>
      <c r="I18" s="295"/>
    </row>
    <row r="19" spans="1:9" ht="11.25" customHeight="1" x14ac:dyDescent="0.25">
      <c r="A19" s="56"/>
      <c r="B19" s="57"/>
      <c r="C19" s="58" t="s">
        <v>219</v>
      </c>
      <c r="D19" s="153">
        <v>0</v>
      </c>
      <c r="E19" s="153">
        <v>0</v>
      </c>
      <c r="F19" s="153">
        <f>+D19+E19</f>
        <v>0</v>
      </c>
      <c r="G19" s="153">
        <v>0</v>
      </c>
      <c r="H19" s="153">
        <f>+G19</f>
        <v>0</v>
      </c>
      <c r="I19" s="153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53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</row>
    <row r="21" spans="1:9" ht="11.25" customHeight="1" x14ac:dyDescent="0.25">
      <c r="A21" s="56"/>
      <c r="B21" s="57"/>
      <c r="C21" s="58" t="s">
        <v>221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</row>
    <row r="22" spans="1:9" ht="11.25" customHeight="1" x14ac:dyDescent="0.25">
      <c r="A22" s="56"/>
      <c r="B22" s="57"/>
      <c r="C22" s="58" t="s">
        <v>222</v>
      </c>
      <c r="D22" s="153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</row>
    <row r="23" spans="1:9" ht="11.25" customHeight="1" x14ac:dyDescent="0.25">
      <c r="A23" s="56"/>
      <c r="B23" s="57"/>
      <c r="C23" s="58" t="s">
        <v>223</v>
      </c>
      <c r="D23" s="153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</row>
    <row r="24" spans="1:9" ht="11.25" customHeight="1" x14ac:dyDescent="0.25">
      <c r="A24" s="56"/>
      <c r="B24" s="57"/>
      <c r="C24" s="58" t="s">
        <v>224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</row>
    <row r="25" spans="1:9" ht="11.25" customHeight="1" x14ac:dyDescent="0.25">
      <c r="A25" s="56"/>
      <c r="B25" s="57"/>
      <c r="C25" s="58" t="s">
        <v>225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</row>
    <row r="26" spans="1:9" ht="11.25" customHeight="1" x14ac:dyDescent="0.25">
      <c r="A26" s="56"/>
      <c r="B26" s="57"/>
      <c r="C26" s="58" t="s">
        <v>226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</row>
    <row r="27" spans="1:9" ht="11.25" customHeight="1" x14ac:dyDescent="0.25">
      <c r="A27" s="56"/>
      <c r="B27" s="57"/>
      <c r="C27" s="58" t="s">
        <v>227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</row>
    <row r="28" spans="1:9" ht="11.25" customHeight="1" x14ac:dyDescent="0.25">
      <c r="A28" s="56"/>
      <c r="B28" s="57"/>
      <c r="C28" s="58" t="s">
        <v>228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</row>
    <row r="29" spans="1:9" ht="18.75" customHeight="1" x14ac:dyDescent="0.25">
      <c r="A29" s="56"/>
      <c r="B29" s="57"/>
      <c r="C29" s="65" t="s">
        <v>229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</row>
    <row r="30" spans="1:9" ht="11.25" customHeight="1" x14ac:dyDescent="0.25">
      <c r="A30" s="56"/>
      <c r="B30" s="286" t="s">
        <v>230</v>
      </c>
      <c r="C30" s="287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53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</row>
    <row r="32" spans="1:9" ht="11.25" customHeight="1" x14ac:dyDescent="0.25">
      <c r="A32" s="56"/>
      <c r="B32" s="57"/>
      <c r="C32" s="58" t="s">
        <v>232</v>
      </c>
      <c r="D32" s="153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</row>
    <row r="33" spans="1:9" ht="11.25" customHeight="1" x14ac:dyDescent="0.25">
      <c r="A33" s="56"/>
      <c r="B33" s="57"/>
      <c r="C33" s="58" t="s">
        <v>233</v>
      </c>
      <c r="D33" s="153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</row>
    <row r="34" spans="1:9" ht="11.25" customHeight="1" x14ac:dyDescent="0.25">
      <c r="A34" s="56"/>
      <c r="B34" s="57"/>
      <c r="C34" s="58" t="s">
        <v>234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</row>
    <row r="35" spans="1:9" ht="11.25" customHeight="1" x14ac:dyDescent="0.25">
      <c r="A35" s="56"/>
      <c r="B35" s="57"/>
      <c r="C35" s="58" t="s">
        <v>235</v>
      </c>
      <c r="D35" s="153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</row>
    <row r="36" spans="1:9" ht="11.25" customHeight="1" x14ac:dyDescent="0.25">
      <c r="A36" s="56"/>
      <c r="B36" s="286" t="s">
        <v>481</v>
      </c>
      <c r="C36" s="287"/>
      <c r="D36" s="201">
        <v>42789221</v>
      </c>
      <c r="E36" s="153">
        <v>0</v>
      </c>
      <c r="F36" s="154">
        <f>+D36+E36</f>
        <v>42789221</v>
      </c>
      <c r="G36" s="154">
        <v>8825696</v>
      </c>
      <c r="H36" s="154">
        <f>+G36</f>
        <v>8825696</v>
      </c>
      <c r="I36" s="154">
        <f>+H36-D36</f>
        <v>-33963525</v>
      </c>
    </row>
    <row r="37" spans="1:9" ht="11.25" customHeight="1" x14ac:dyDescent="0.25">
      <c r="A37" s="56"/>
      <c r="B37" s="286" t="s">
        <v>236</v>
      </c>
      <c r="C37" s="287"/>
      <c r="D37" s="107">
        <v>0</v>
      </c>
      <c r="E37" s="153">
        <v>0</v>
      </c>
      <c r="F37" s="153">
        <f>+E37</f>
        <v>0</v>
      </c>
      <c r="G37" s="153">
        <v>0</v>
      </c>
      <c r="H37" s="153">
        <f>+G37</f>
        <v>0</v>
      </c>
      <c r="I37" s="153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86" t="s">
        <v>238</v>
      </c>
      <c r="C39" s="287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91" t="s">
        <v>241</v>
      </c>
      <c r="B43" s="292"/>
      <c r="C43" s="296"/>
      <c r="D43" s="297">
        <f>+D10+D11+D12+D13+D14+D15+D16+D17+D30+D36+D37+D39</f>
        <v>42789221</v>
      </c>
      <c r="E43" s="297">
        <f t="shared" ref="E43:I43" si="5">+E10+E11+E12+E13+E14+E15+E16+E17+E30+E36+E37+E39</f>
        <v>0</v>
      </c>
      <c r="F43" s="297">
        <f t="shared" si="5"/>
        <v>42789221</v>
      </c>
      <c r="G43" s="309">
        <f>+G10+G11+G12+G13+G14+G15+G16+G17+G30+G36+G37+G39</f>
        <v>8825696</v>
      </c>
      <c r="H43" s="309">
        <f t="shared" si="5"/>
        <v>8825696</v>
      </c>
      <c r="I43" s="297">
        <f t="shared" si="5"/>
        <v>-33963525</v>
      </c>
    </row>
    <row r="44" spans="1:9" ht="9" customHeight="1" x14ac:dyDescent="0.25">
      <c r="A44" s="291" t="s">
        <v>242</v>
      </c>
      <c r="B44" s="292"/>
      <c r="C44" s="296"/>
      <c r="D44" s="297"/>
      <c r="E44" s="297"/>
      <c r="F44" s="297"/>
      <c r="G44" s="309"/>
      <c r="H44" s="309"/>
      <c r="I44" s="297"/>
    </row>
    <row r="45" spans="1:9" ht="8.25" customHeight="1" x14ac:dyDescent="0.25">
      <c r="A45" s="291" t="s">
        <v>243</v>
      </c>
      <c r="B45" s="292"/>
      <c r="C45" s="296"/>
      <c r="D45" s="131"/>
      <c r="E45" s="155"/>
      <c r="F45" s="155"/>
      <c r="G45" s="155"/>
      <c r="H45" s="155"/>
      <c r="I45" s="155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91" t="s">
        <v>244</v>
      </c>
      <c r="B47" s="292"/>
      <c r="C47" s="296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86" t="s">
        <v>245</v>
      </c>
      <c r="C48" s="287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99">
        <f>H48-D48</f>
        <v>0</v>
      </c>
    </row>
    <row r="49" spans="1:9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99"/>
    </row>
    <row r="50" spans="1:9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9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9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9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9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9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9" ht="19.5" customHeight="1" x14ac:dyDescent="0.25">
      <c r="A56" s="56"/>
      <c r="B56" s="57"/>
      <c r="C56" s="64" t="s">
        <v>253</v>
      </c>
      <c r="D56" s="107"/>
      <c r="E56" s="107"/>
      <c r="F56" s="107"/>
      <c r="G56" s="107"/>
      <c r="H56" s="107"/>
      <c r="I56" s="107"/>
    </row>
    <row r="57" spans="1:9" ht="11.25" customHeight="1" x14ac:dyDescent="0.25">
      <c r="A57" s="56"/>
      <c r="B57" s="286" t="s">
        <v>254</v>
      </c>
      <c r="C57" s="287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9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9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</row>
    <row r="60" spans="1:9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9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f>+G61</f>
        <v>0</v>
      </c>
      <c r="I61" s="107">
        <f>H61-D61</f>
        <v>0</v>
      </c>
    </row>
    <row r="62" spans="1:9" ht="11.25" customHeight="1" x14ac:dyDescent="0.25">
      <c r="A62" s="56"/>
      <c r="B62" s="286" t="s">
        <v>259</v>
      </c>
      <c r="C62" s="287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302">
        <v>0</v>
      </c>
    </row>
    <row r="63" spans="1:9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302"/>
    </row>
    <row r="64" spans="1:9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9" ht="11.25" customHeight="1" x14ac:dyDescent="0.25">
      <c r="A65" s="56"/>
      <c r="B65" s="286" t="s">
        <v>262</v>
      </c>
      <c r="C65" s="287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v>0</v>
      </c>
    </row>
    <row r="66" spans="1:9" ht="11.25" customHeight="1" x14ac:dyDescent="0.25">
      <c r="A66" s="56"/>
      <c r="B66" s="286" t="s">
        <v>263</v>
      </c>
      <c r="C66" s="287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9" ht="8.25" customHeight="1" x14ac:dyDescent="0.25">
      <c r="A67" s="59"/>
      <c r="B67" s="305"/>
      <c r="C67" s="306"/>
      <c r="D67" s="107"/>
      <c r="E67" s="111"/>
      <c r="F67" s="107"/>
      <c r="G67" s="107"/>
      <c r="H67" s="107"/>
      <c r="I67" s="107"/>
    </row>
    <row r="68" spans="1:9" ht="11.25" customHeight="1" x14ac:dyDescent="0.25">
      <c r="A68" s="291" t="s">
        <v>264</v>
      </c>
      <c r="B68" s="292"/>
      <c r="C68" s="296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111">
        <f>H68-D68</f>
        <v>0</v>
      </c>
    </row>
    <row r="69" spans="1:9" ht="9" customHeight="1" x14ac:dyDescent="0.25">
      <c r="A69" s="59"/>
      <c r="B69" s="305"/>
      <c r="C69" s="306"/>
      <c r="D69" s="111"/>
      <c r="E69" s="111"/>
      <c r="F69" s="111"/>
      <c r="G69" s="111"/>
      <c r="H69" s="111"/>
      <c r="I69" s="111"/>
    </row>
    <row r="70" spans="1:9" ht="11.25" customHeight="1" x14ac:dyDescent="0.25">
      <c r="A70" s="291" t="s">
        <v>265</v>
      </c>
      <c r="B70" s="292"/>
      <c r="C70" s="296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99">
        <f>H70-D70</f>
        <v>0</v>
      </c>
    </row>
    <row r="71" spans="1:9" ht="11.25" customHeight="1" x14ac:dyDescent="0.25">
      <c r="A71" s="56"/>
      <c r="B71" s="286" t="s">
        <v>266</v>
      </c>
      <c r="C71" s="287"/>
      <c r="D71" s="111"/>
      <c r="E71" s="111"/>
      <c r="F71" s="111"/>
      <c r="G71" s="111"/>
      <c r="H71" s="111"/>
      <c r="I71" s="299"/>
    </row>
    <row r="72" spans="1:9" ht="8.25" customHeight="1" x14ac:dyDescent="0.25">
      <c r="A72" s="59"/>
      <c r="B72" s="305"/>
      <c r="C72" s="306"/>
      <c r="D72" s="111"/>
      <c r="E72" s="111"/>
      <c r="F72" s="111"/>
      <c r="G72" s="111"/>
      <c r="H72" s="111"/>
      <c r="I72" s="111"/>
    </row>
    <row r="73" spans="1:9" ht="11.25" customHeight="1" x14ac:dyDescent="0.25">
      <c r="A73" s="291" t="s">
        <v>267</v>
      </c>
      <c r="B73" s="292"/>
      <c r="C73" s="296"/>
      <c r="D73" s="150">
        <f>+D70+D68+D43</f>
        <v>42789221</v>
      </c>
      <c r="E73" s="111">
        <f t="shared" ref="E73:I73" si="11">+E70+E68+E43</f>
        <v>0</v>
      </c>
      <c r="F73" s="150">
        <f t="shared" si="11"/>
        <v>42789221</v>
      </c>
      <c r="G73" s="111">
        <f t="shared" si="11"/>
        <v>8825696</v>
      </c>
      <c r="H73" s="111">
        <f t="shared" si="11"/>
        <v>8825696</v>
      </c>
      <c r="I73" s="150">
        <f t="shared" si="11"/>
        <v>-33963525</v>
      </c>
    </row>
    <row r="74" spans="1:9" ht="8.25" customHeight="1" x14ac:dyDescent="0.25">
      <c r="A74" s="59"/>
      <c r="B74" s="305"/>
      <c r="C74" s="306"/>
      <c r="D74" s="107"/>
      <c r="E74" s="107"/>
      <c r="F74" s="107"/>
      <c r="G74" s="107"/>
      <c r="H74" s="107"/>
      <c r="I74" s="133"/>
    </row>
    <row r="75" spans="1:9" ht="11.25" customHeight="1" x14ac:dyDescent="0.25">
      <c r="A75" s="56"/>
      <c r="B75" s="298" t="s">
        <v>268</v>
      </c>
      <c r="C75" s="296"/>
      <c r="D75" s="107"/>
      <c r="E75" s="107"/>
      <c r="F75" s="107"/>
      <c r="G75" s="107"/>
      <c r="H75" s="107"/>
      <c r="I75" s="107"/>
    </row>
    <row r="76" spans="1:9" ht="19.5" customHeight="1" x14ac:dyDescent="0.25">
      <c r="A76" s="56"/>
      <c r="B76" s="307" t="s">
        <v>269</v>
      </c>
      <c r="C76" s="308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9" ht="18" customHeight="1" x14ac:dyDescent="0.25">
      <c r="A77" s="56"/>
      <c r="B77" s="307" t="s">
        <v>270</v>
      </c>
      <c r="C77" s="308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9" ht="11.25" customHeight="1" x14ac:dyDescent="0.25">
      <c r="A78" s="56"/>
      <c r="B78" s="298" t="s">
        <v>271</v>
      </c>
      <c r="C78" s="296"/>
      <c r="D78" s="134">
        <f>D76+D77</f>
        <v>0</v>
      </c>
      <c r="E78" s="134">
        <f t="shared" ref="E78:H78" si="12">E76+E77</f>
        <v>0</v>
      </c>
      <c r="F78" s="134">
        <f t="shared" si="12"/>
        <v>0</v>
      </c>
      <c r="G78" s="134">
        <f t="shared" si="12"/>
        <v>0</v>
      </c>
      <c r="H78" s="134">
        <f t="shared" si="12"/>
        <v>0</v>
      </c>
      <c r="I78" s="300">
        <f>H78-D78</f>
        <v>0</v>
      </c>
    </row>
    <row r="79" spans="1:9" ht="4.5" customHeight="1" thickBot="1" x14ac:dyDescent="0.3">
      <c r="A79" s="62"/>
      <c r="B79" s="303"/>
      <c r="C79" s="304"/>
      <c r="D79" s="135"/>
      <c r="E79" s="136"/>
      <c r="F79" s="136"/>
      <c r="G79" s="136"/>
      <c r="H79" s="136"/>
      <c r="I79" s="301"/>
    </row>
    <row r="80" spans="1:9" ht="4.5" customHeight="1" x14ac:dyDescent="0.25">
      <c r="A80" s="186"/>
      <c r="B80" s="186"/>
      <c r="C80" s="186"/>
      <c r="D80" s="187"/>
      <c r="E80" s="187"/>
      <c r="F80" s="187"/>
      <c r="G80" s="187"/>
      <c r="H80" s="187"/>
      <c r="I80" s="188"/>
    </row>
    <row r="81" spans="1:9" ht="4.5" customHeight="1" x14ac:dyDescent="0.25">
      <c r="A81" s="186"/>
      <c r="B81" s="186"/>
      <c r="C81" s="186"/>
      <c r="D81" s="187"/>
      <c r="E81" s="187"/>
      <c r="F81" s="187"/>
      <c r="G81" s="187"/>
      <c r="H81" s="187"/>
      <c r="I81" s="188"/>
    </row>
    <row r="82" spans="1:9" x14ac:dyDescent="0.25">
      <c r="C82" t="s">
        <v>446</v>
      </c>
      <c r="F82" t="s">
        <v>463</v>
      </c>
    </row>
    <row r="83" spans="1:9" ht="9.75" customHeight="1" x14ac:dyDescent="0.25">
      <c r="C83" s="156" t="s">
        <v>475</v>
      </c>
      <c r="D83" s="156"/>
      <c r="E83" s="156"/>
      <c r="F83" s="156" t="s">
        <v>462</v>
      </c>
    </row>
    <row r="84" spans="1:9" ht="9.75" customHeight="1" x14ac:dyDescent="0.25">
      <c r="C84" s="156" t="s">
        <v>436</v>
      </c>
      <c r="D84" s="156"/>
      <c r="E84" s="156"/>
      <c r="F84" s="156" t="s">
        <v>427</v>
      </c>
    </row>
  </sheetData>
  <mergeCells count="68">
    <mergeCell ref="F43:F44"/>
    <mergeCell ref="G43:G44"/>
    <mergeCell ref="H43:H44"/>
    <mergeCell ref="I43:I44"/>
    <mergeCell ref="A45:C45"/>
    <mergeCell ref="B76:C76"/>
    <mergeCell ref="B77:C77"/>
    <mergeCell ref="B48:C48"/>
    <mergeCell ref="B57:C57"/>
    <mergeCell ref="B62:C62"/>
    <mergeCell ref="B65:C65"/>
    <mergeCell ref="B66:C66"/>
    <mergeCell ref="B67:C67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37:C37"/>
    <mergeCell ref="B39:C39"/>
    <mergeCell ref="A43:C43"/>
    <mergeCell ref="A44:C44"/>
    <mergeCell ref="D43:D44"/>
    <mergeCell ref="F17:F18"/>
    <mergeCell ref="G17:G18"/>
    <mergeCell ref="H17:H18"/>
    <mergeCell ref="I17:I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145" zoomScaleNormal="145" workbookViewId="0">
      <selection activeCell="F39" sqref="F39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9" t="s">
        <v>409</v>
      </c>
      <c r="B1" s="320"/>
      <c r="C1" s="320"/>
      <c r="D1" s="320"/>
      <c r="E1" s="320"/>
      <c r="F1" s="320"/>
      <c r="G1" s="320"/>
      <c r="H1" s="321"/>
    </row>
    <row r="2" spans="1:8" ht="12" customHeight="1" x14ac:dyDescent="0.25">
      <c r="A2" s="326" t="s">
        <v>272</v>
      </c>
      <c r="B2" s="327"/>
      <c r="C2" s="327"/>
      <c r="D2" s="327"/>
      <c r="E2" s="327"/>
      <c r="F2" s="327"/>
      <c r="G2" s="327"/>
      <c r="H2" s="328"/>
    </row>
    <row r="3" spans="1:8" ht="12" customHeight="1" x14ac:dyDescent="0.25">
      <c r="A3" s="326" t="s">
        <v>273</v>
      </c>
      <c r="B3" s="327"/>
      <c r="C3" s="327"/>
      <c r="D3" s="327"/>
      <c r="E3" s="327"/>
      <c r="F3" s="327"/>
      <c r="G3" s="327"/>
      <c r="H3" s="328"/>
    </row>
    <row r="4" spans="1:8" ht="10.5" customHeight="1" x14ac:dyDescent="0.25">
      <c r="A4" s="326" t="s">
        <v>486</v>
      </c>
      <c r="B4" s="327"/>
      <c r="C4" s="327"/>
      <c r="D4" s="327"/>
      <c r="E4" s="327"/>
      <c r="F4" s="327"/>
      <c r="G4" s="327"/>
      <c r="H4" s="328"/>
    </row>
    <row r="5" spans="1:8" ht="9.75" customHeight="1" thickBot="1" x14ac:dyDescent="0.3">
      <c r="A5" s="329" t="s">
        <v>1</v>
      </c>
      <c r="B5" s="330"/>
      <c r="C5" s="330"/>
      <c r="D5" s="330"/>
      <c r="E5" s="330"/>
      <c r="F5" s="330"/>
      <c r="G5" s="330"/>
      <c r="H5" s="331"/>
    </row>
    <row r="6" spans="1:8" ht="15.75" thickBot="1" x14ac:dyDescent="0.3">
      <c r="A6" s="332" t="s">
        <v>454</v>
      </c>
      <c r="B6" s="333"/>
      <c r="C6" s="336" t="s">
        <v>274</v>
      </c>
      <c r="D6" s="337"/>
      <c r="E6" s="337"/>
      <c r="F6" s="337"/>
      <c r="G6" s="338"/>
      <c r="H6" s="322" t="s">
        <v>430</v>
      </c>
    </row>
    <row r="7" spans="1:8" ht="23.25" customHeight="1" thickBot="1" x14ac:dyDescent="0.3">
      <c r="A7" s="334"/>
      <c r="B7" s="335"/>
      <c r="C7" s="171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23"/>
    </row>
    <row r="8" spans="1:8" ht="7.5" customHeight="1" x14ac:dyDescent="0.25">
      <c r="A8" s="317" t="s">
        <v>277</v>
      </c>
      <c r="B8" s="318"/>
      <c r="C8" s="157">
        <f>C9+C17+C27+C37+C47+C57+C61+C70+C74</f>
        <v>42789221</v>
      </c>
      <c r="D8" s="204">
        <f t="shared" ref="D8:H8" si="0">D9+D17+D27+D37+D47+D57+D61+D70+D74</f>
        <v>0</v>
      </c>
      <c r="E8" s="157">
        <f>E9+E17+E27+E37+E47+E57+E61+E70+E74</f>
        <v>42789221</v>
      </c>
      <c r="F8" s="203">
        <f t="shared" si="0"/>
        <v>8507210</v>
      </c>
      <c r="G8" s="157">
        <f t="shared" si="0"/>
        <v>8507210</v>
      </c>
      <c r="H8" s="157">
        <f t="shared" si="0"/>
        <v>34282011</v>
      </c>
    </row>
    <row r="9" spans="1:8" ht="9" customHeight="1" x14ac:dyDescent="0.25">
      <c r="A9" s="310" t="s">
        <v>278</v>
      </c>
      <c r="B9" s="311"/>
      <c r="C9" s="158">
        <f>C10+C11+C12+C13+C14+C15+C16</f>
        <v>25644631</v>
      </c>
      <c r="D9" s="116">
        <f t="shared" ref="D9:H9" si="1">D10+D11+D12+D13+D14+D15+D16</f>
        <v>0</v>
      </c>
      <c r="E9" s="158">
        <f>E10+E11+E12+E13+E14+E15+E16</f>
        <v>25644631</v>
      </c>
      <c r="F9" s="158">
        <f t="shared" si="1"/>
        <v>5786021</v>
      </c>
      <c r="G9" s="158">
        <f t="shared" si="1"/>
        <v>5786021</v>
      </c>
      <c r="H9" s="158">
        <f t="shared" si="1"/>
        <v>19858610</v>
      </c>
    </row>
    <row r="10" spans="1:8" ht="9" customHeight="1" x14ac:dyDescent="0.25">
      <c r="A10" s="68"/>
      <c r="B10" s="67" t="s">
        <v>279</v>
      </c>
      <c r="C10" s="158">
        <v>4944234</v>
      </c>
      <c r="D10" s="116">
        <v>0</v>
      </c>
      <c r="E10" s="160">
        <f>+C10+D10</f>
        <v>4944234</v>
      </c>
      <c r="F10" s="159">
        <v>1128124</v>
      </c>
      <c r="G10" s="159">
        <f>+F10</f>
        <v>1128124</v>
      </c>
      <c r="H10" s="159">
        <f>+E10-F10</f>
        <v>3816110</v>
      </c>
    </row>
    <row r="11" spans="1:8" ht="9" customHeight="1" x14ac:dyDescent="0.25">
      <c r="A11" s="68"/>
      <c r="B11" s="67" t="s">
        <v>280</v>
      </c>
      <c r="C11" s="158">
        <v>12427568</v>
      </c>
      <c r="D11" s="116">
        <v>0</v>
      </c>
      <c r="E11" s="160">
        <f t="shared" ref="E11:E14" si="2">+C11+D11</f>
        <v>12427568</v>
      </c>
      <c r="F11" s="159">
        <v>2917827</v>
      </c>
      <c r="G11" s="159">
        <f t="shared" ref="G11:G14" si="3">+F11</f>
        <v>2917827</v>
      </c>
      <c r="H11" s="159">
        <f t="shared" ref="H11:H14" si="4">+E11-F11</f>
        <v>9509741</v>
      </c>
    </row>
    <row r="12" spans="1:8" ht="9" customHeight="1" x14ac:dyDescent="0.25">
      <c r="A12" s="68"/>
      <c r="B12" s="67" t="s">
        <v>281</v>
      </c>
      <c r="C12" s="158">
        <v>1074089</v>
      </c>
      <c r="D12" s="116">
        <v>0</v>
      </c>
      <c r="E12" s="160">
        <f t="shared" si="2"/>
        <v>1074089</v>
      </c>
      <c r="F12" s="159">
        <v>243234</v>
      </c>
      <c r="G12" s="159">
        <f t="shared" si="3"/>
        <v>243234</v>
      </c>
      <c r="H12" s="159">
        <f t="shared" si="4"/>
        <v>830855</v>
      </c>
    </row>
    <row r="13" spans="1:8" ht="9" customHeight="1" x14ac:dyDescent="0.25">
      <c r="A13" s="68"/>
      <c r="B13" s="67" t="s">
        <v>282</v>
      </c>
      <c r="C13" s="158">
        <v>535855</v>
      </c>
      <c r="D13" s="116">
        <v>0</v>
      </c>
      <c r="E13" s="160">
        <f t="shared" si="2"/>
        <v>535855</v>
      </c>
      <c r="F13" s="159">
        <v>160115</v>
      </c>
      <c r="G13" s="159">
        <f t="shared" si="3"/>
        <v>160115</v>
      </c>
      <c r="H13" s="159">
        <f t="shared" si="4"/>
        <v>375740</v>
      </c>
    </row>
    <row r="14" spans="1:8" ht="9" customHeight="1" x14ac:dyDescent="0.25">
      <c r="A14" s="68"/>
      <c r="B14" s="67" t="s">
        <v>283</v>
      </c>
      <c r="C14" s="158">
        <v>6662885</v>
      </c>
      <c r="D14" s="116">
        <v>0</v>
      </c>
      <c r="E14" s="160">
        <f t="shared" si="2"/>
        <v>6662885</v>
      </c>
      <c r="F14" s="159">
        <v>1336721</v>
      </c>
      <c r="G14" s="159">
        <f t="shared" si="3"/>
        <v>1336721</v>
      </c>
      <c r="H14" s="159">
        <f t="shared" si="4"/>
        <v>5326164</v>
      </c>
    </row>
    <row r="15" spans="1:8" ht="9" customHeight="1" x14ac:dyDescent="0.25">
      <c r="A15" s="68"/>
      <c r="B15" s="67" t="s">
        <v>284</v>
      </c>
      <c r="C15" s="115">
        <v>0</v>
      </c>
      <c r="D15" s="116">
        <v>0</v>
      </c>
      <c r="E15" s="116">
        <f t="shared" ref="E15:E16" si="5">+C15-D15</f>
        <v>0</v>
      </c>
      <c r="F15" s="116">
        <v>0</v>
      </c>
      <c r="G15" s="116">
        <v>0</v>
      </c>
      <c r="H15" s="116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6">
        <v>0</v>
      </c>
      <c r="E16" s="116">
        <f t="shared" si="5"/>
        <v>0</v>
      </c>
      <c r="F16" s="116">
        <v>0</v>
      </c>
      <c r="G16" s="116">
        <v>0</v>
      </c>
      <c r="H16" s="116">
        <v>0</v>
      </c>
    </row>
    <row r="17" spans="1:8" ht="9" customHeight="1" x14ac:dyDescent="0.25">
      <c r="A17" s="310" t="s">
        <v>286</v>
      </c>
      <c r="B17" s="311"/>
      <c r="C17" s="158">
        <f>C18+C19+C20+C21+C22+C23+C24+C25+C26</f>
        <v>3013581</v>
      </c>
      <c r="D17" s="116">
        <f t="shared" ref="D17:G17" si="6">D18+D19+D20+D21+D22+D23+D24+D25+D26</f>
        <v>0</v>
      </c>
      <c r="E17" s="158">
        <f t="shared" si="6"/>
        <v>3013581</v>
      </c>
      <c r="F17" s="158">
        <f t="shared" si="6"/>
        <v>347632</v>
      </c>
      <c r="G17" s="158">
        <f t="shared" si="6"/>
        <v>347632</v>
      </c>
      <c r="H17" s="158">
        <f>E17-F17</f>
        <v>2665949</v>
      </c>
    </row>
    <row r="18" spans="1:8" ht="9" customHeight="1" x14ac:dyDescent="0.25">
      <c r="A18" s="68"/>
      <c r="B18" s="67" t="s">
        <v>287</v>
      </c>
      <c r="C18" s="158">
        <v>1835000</v>
      </c>
      <c r="D18" s="116">
        <v>0</v>
      </c>
      <c r="E18" s="158">
        <f>+C18+D18</f>
        <v>1835000</v>
      </c>
      <c r="F18" s="158">
        <v>159480</v>
      </c>
      <c r="G18" s="158">
        <f>+F18</f>
        <v>159480</v>
      </c>
      <c r="H18" s="158">
        <f>+E18-F18</f>
        <v>1675520</v>
      </c>
    </row>
    <row r="19" spans="1:8" ht="9" customHeight="1" x14ac:dyDescent="0.25">
      <c r="A19" s="68"/>
      <c r="B19" s="67" t="s">
        <v>288</v>
      </c>
      <c r="C19" s="158">
        <v>238305</v>
      </c>
      <c r="D19" s="116">
        <v>0</v>
      </c>
      <c r="E19" s="158">
        <f t="shared" ref="E19:E26" si="7">+C19+D19</f>
        <v>238305</v>
      </c>
      <c r="F19" s="158">
        <v>16173</v>
      </c>
      <c r="G19" s="158">
        <f t="shared" ref="G19:G26" si="8">+F19</f>
        <v>16173</v>
      </c>
      <c r="H19" s="158">
        <f t="shared" ref="H19:H26" si="9">+E19-F19</f>
        <v>222132</v>
      </c>
    </row>
    <row r="20" spans="1:8" ht="9" customHeight="1" x14ac:dyDescent="0.25">
      <c r="A20" s="68"/>
      <c r="B20" s="67" t="s">
        <v>289</v>
      </c>
      <c r="C20" s="115">
        <v>0</v>
      </c>
      <c r="D20" s="116">
        <v>0</v>
      </c>
      <c r="E20" s="116">
        <f t="shared" si="7"/>
        <v>0</v>
      </c>
      <c r="F20" s="197">
        <v>0</v>
      </c>
      <c r="G20" s="196">
        <f t="shared" si="8"/>
        <v>0</v>
      </c>
      <c r="H20" s="116">
        <f t="shared" si="9"/>
        <v>0</v>
      </c>
    </row>
    <row r="21" spans="1:8" ht="9" customHeight="1" x14ac:dyDescent="0.25">
      <c r="A21" s="68"/>
      <c r="B21" s="67" t="s">
        <v>290</v>
      </c>
      <c r="C21" s="158">
        <v>150276</v>
      </c>
      <c r="D21" s="116">
        <v>0</v>
      </c>
      <c r="E21" s="158">
        <f t="shared" si="7"/>
        <v>150276</v>
      </c>
      <c r="F21" s="158">
        <v>50317</v>
      </c>
      <c r="G21" s="158">
        <f t="shared" si="8"/>
        <v>50317</v>
      </c>
      <c r="H21" s="158">
        <f t="shared" si="9"/>
        <v>99959</v>
      </c>
    </row>
    <row r="22" spans="1:8" ht="9" customHeight="1" x14ac:dyDescent="0.25">
      <c r="A22" s="68"/>
      <c r="B22" s="67" t="s">
        <v>291</v>
      </c>
      <c r="C22" s="115">
        <v>15000</v>
      </c>
      <c r="D22" s="116">
        <v>0</v>
      </c>
      <c r="E22" s="116">
        <f t="shared" si="7"/>
        <v>15000</v>
      </c>
      <c r="F22" s="116">
        <v>1854</v>
      </c>
      <c r="G22" s="196">
        <f t="shared" si="8"/>
        <v>1854</v>
      </c>
      <c r="H22" s="116">
        <f t="shared" si="9"/>
        <v>13146</v>
      </c>
    </row>
    <row r="23" spans="1:8" ht="9" customHeight="1" x14ac:dyDescent="0.25">
      <c r="A23" s="68"/>
      <c r="B23" s="67" t="s">
        <v>292</v>
      </c>
      <c r="C23" s="158">
        <v>460000</v>
      </c>
      <c r="D23" s="116">
        <v>0</v>
      </c>
      <c r="E23" s="158">
        <f t="shared" si="7"/>
        <v>460000</v>
      </c>
      <c r="F23" s="158">
        <v>111293</v>
      </c>
      <c r="G23" s="158">
        <f t="shared" si="8"/>
        <v>111293</v>
      </c>
      <c r="H23" s="158">
        <f t="shared" si="9"/>
        <v>348707</v>
      </c>
    </row>
    <row r="24" spans="1:8" ht="9" customHeight="1" x14ac:dyDescent="0.25">
      <c r="A24" s="68"/>
      <c r="B24" s="67" t="s">
        <v>293</v>
      </c>
      <c r="C24" s="158">
        <v>100000</v>
      </c>
      <c r="D24" s="116">
        <v>0</v>
      </c>
      <c r="E24" s="116">
        <f t="shared" si="7"/>
        <v>100000</v>
      </c>
      <c r="F24" s="116">
        <v>0</v>
      </c>
      <c r="G24" s="196">
        <f t="shared" si="8"/>
        <v>0</v>
      </c>
      <c r="H24" s="116">
        <f t="shared" si="9"/>
        <v>100000</v>
      </c>
    </row>
    <row r="25" spans="1:8" ht="9" customHeight="1" x14ac:dyDescent="0.25">
      <c r="A25" s="68"/>
      <c r="B25" s="67" t="s">
        <v>294</v>
      </c>
      <c r="C25" s="115">
        <v>0</v>
      </c>
      <c r="D25" s="116">
        <v>0</v>
      </c>
      <c r="E25" s="116">
        <f t="shared" si="7"/>
        <v>0</v>
      </c>
      <c r="F25" s="116">
        <v>0</v>
      </c>
      <c r="G25" s="196">
        <f t="shared" si="8"/>
        <v>0</v>
      </c>
      <c r="H25" s="116">
        <f t="shared" si="9"/>
        <v>0</v>
      </c>
    </row>
    <row r="26" spans="1:8" ht="9" customHeight="1" x14ac:dyDescent="0.25">
      <c r="A26" s="68"/>
      <c r="B26" s="67" t="s">
        <v>295</v>
      </c>
      <c r="C26" s="158">
        <v>215000</v>
      </c>
      <c r="D26" s="116">
        <v>0</v>
      </c>
      <c r="E26" s="158">
        <f t="shared" si="7"/>
        <v>215000</v>
      </c>
      <c r="F26" s="159">
        <v>8515</v>
      </c>
      <c r="G26" s="159">
        <f t="shared" si="8"/>
        <v>8515</v>
      </c>
      <c r="H26" s="158">
        <f t="shared" si="9"/>
        <v>206485</v>
      </c>
    </row>
    <row r="27" spans="1:8" ht="9" customHeight="1" x14ac:dyDescent="0.25">
      <c r="A27" s="310" t="s">
        <v>296</v>
      </c>
      <c r="B27" s="311"/>
      <c r="C27" s="158">
        <f>C28+C29+C30+C31+C32+C33+C34+C35+C36</f>
        <v>10551973</v>
      </c>
      <c r="D27" s="116">
        <f>D28+D29+D30+D31+D32+D33+D34+D35+D36</f>
        <v>0</v>
      </c>
      <c r="E27" s="158">
        <f>E28+E29+E30+E31+E32+E33+E34+E35+E36</f>
        <v>10551973</v>
      </c>
      <c r="F27" s="158">
        <f>F28+F29+F30+F31+F32+F33+F34+F35+F36</f>
        <v>1484989</v>
      </c>
      <c r="G27" s="158">
        <f t="shared" ref="G27:H27" si="10">G28+G29+G30+G31+G32+G33+G34+G35+G36</f>
        <v>1484989</v>
      </c>
      <c r="H27" s="158">
        <f t="shared" si="10"/>
        <v>9066984</v>
      </c>
    </row>
    <row r="28" spans="1:8" ht="9" customHeight="1" x14ac:dyDescent="0.25">
      <c r="A28" s="68"/>
      <c r="B28" s="67" t="s">
        <v>297</v>
      </c>
      <c r="C28" s="158">
        <v>2060012</v>
      </c>
      <c r="D28" s="116">
        <v>0</v>
      </c>
      <c r="E28" s="158">
        <f>+C28+D28</f>
        <v>2060012</v>
      </c>
      <c r="F28" s="158">
        <v>428065</v>
      </c>
      <c r="G28" s="158">
        <f>+F28</f>
        <v>428065</v>
      </c>
      <c r="H28" s="158">
        <f>+E28-F28</f>
        <v>1631947</v>
      </c>
    </row>
    <row r="29" spans="1:8" ht="9" customHeight="1" x14ac:dyDescent="0.25">
      <c r="A29" s="68"/>
      <c r="B29" s="67" t="s">
        <v>298</v>
      </c>
      <c r="C29" s="158">
        <v>276000</v>
      </c>
      <c r="D29" s="116">
        <v>0</v>
      </c>
      <c r="E29" s="158">
        <f t="shared" ref="E29:E36" si="11">+C29+D29</f>
        <v>276000</v>
      </c>
      <c r="F29" s="158">
        <v>31212</v>
      </c>
      <c r="G29" s="158">
        <f t="shared" ref="G29:G36" si="12">+F29</f>
        <v>31212</v>
      </c>
      <c r="H29" s="158">
        <f t="shared" ref="H29:H36" si="13">+E29-F29</f>
        <v>244788</v>
      </c>
    </row>
    <row r="30" spans="1:8" ht="9" customHeight="1" x14ac:dyDescent="0.25">
      <c r="A30" s="68"/>
      <c r="B30" s="67" t="s">
        <v>299</v>
      </c>
      <c r="C30" s="158">
        <v>1269492</v>
      </c>
      <c r="D30" s="116">
        <v>0</v>
      </c>
      <c r="E30" s="158">
        <f t="shared" si="11"/>
        <v>1269492</v>
      </c>
      <c r="F30" s="158">
        <v>184140</v>
      </c>
      <c r="G30" s="158">
        <f t="shared" si="12"/>
        <v>184140</v>
      </c>
      <c r="H30" s="158">
        <f t="shared" si="13"/>
        <v>1085352</v>
      </c>
    </row>
    <row r="31" spans="1:8" ht="9" customHeight="1" x14ac:dyDescent="0.25">
      <c r="A31" s="68"/>
      <c r="B31" s="67" t="s">
        <v>300</v>
      </c>
      <c r="C31" s="158">
        <v>285844</v>
      </c>
      <c r="D31" s="116">
        <v>0</v>
      </c>
      <c r="E31" s="158">
        <f t="shared" si="11"/>
        <v>285844</v>
      </c>
      <c r="F31" s="158">
        <v>1394</v>
      </c>
      <c r="G31" s="158">
        <f t="shared" si="12"/>
        <v>1394</v>
      </c>
      <c r="H31" s="158">
        <f t="shared" si="13"/>
        <v>284450</v>
      </c>
    </row>
    <row r="32" spans="1:8" ht="9" customHeight="1" x14ac:dyDescent="0.25">
      <c r="A32" s="68"/>
      <c r="B32" s="67" t="s">
        <v>301</v>
      </c>
      <c r="C32" s="158">
        <v>1207950</v>
      </c>
      <c r="D32" s="116">
        <v>0</v>
      </c>
      <c r="E32" s="158">
        <f t="shared" si="11"/>
        <v>1207950</v>
      </c>
      <c r="F32" s="158">
        <v>264508</v>
      </c>
      <c r="G32" s="158">
        <f t="shared" si="12"/>
        <v>264508</v>
      </c>
      <c r="H32" s="158">
        <f t="shared" si="13"/>
        <v>943442</v>
      </c>
    </row>
    <row r="33" spans="1:9" ht="9" customHeight="1" x14ac:dyDescent="0.25">
      <c r="A33" s="68"/>
      <c r="B33" s="67" t="s">
        <v>302</v>
      </c>
      <c r="C33" s="158">
        <v>550000</v>
      </c>
      <c r="D33" s="116">
        <v>0</v>
      </c>
      <c r="E33" s="158">
        <f t="shared" si="11"/>
        <v>550000</v>
      </c>
      <c r="F33" s="158">
        <v>131109</v>
      </c>
      <c r="G33" s="158">
        <f t="shared" si="12"/>
        <v>131109</v>
      </c>
      <c r="H33" s="158">
        <f t="shared" si="13"/>
        <v>418891</v>
      </c>
      <c r="I33" s="94"/>
    </row>
    <row r="34" spans="1:9" ht="9" customHeight="1" x14ac:dyDescent="0.25">
      <c r="A34" s="68"/>
      <c r="B34" s="67" t="s">
        <v>303</v>
      </c>
      <c r="C34" s="158">
        <v>80000</v>
      </c>
      <c r="D34" s="116">
        <v>0</v>
      </c>
      <c r="E34" s="158">
        <f t="shared" si="11"/>
        <v>80000</v>
      </c>
      <c r="F34" s="158">
        <v>22409</v>
      </c>
      <c r="G34" s="158">
        <f t="shared" si="12"/>
        <v>22409</v>
      </c>
      <c r="H34" s="158">
        <f t="shared" si="13"/>
        <v>57591</v>
      </c>
    </row>
    <row r="35" spans="1:9" ht="9" customHeight="1" x14ac:dyDescent="0.25">
      <c r="A35" s="68"/>
      <c r="B35" s="67" t="s">
        <v>304</v>
      </c>
      <c r="C35" s="158">
        <v>4242975</v>
      </c>
      <c r="D35" s="116">
        <v>0</v>
      </c>
      <c r="E35" s="158">
        <f t="shared" si="11"/>
        <v>4242975</v>
      </c>
      <c r="F35" s="158">
        <v>284841</v>
      </c>
      <c r="G35" s="158">
        <f t="shared" si="12"/>
        <v>284841</v>
      </c>
      <c r="H35" s="158">
        <f t="shared" si="13"/>
        <v>3958134</v>
      </c>
      <c r="I35" s="94"/>
    </row>
    <row r="36" spans="1:9" ht="9" customHeight="1" x14ac:dyDescent="0.25">
      <c r="A36" s="68"/>
      <c r="B36" s="67" t="s">
        <v>305</v>
      </c>
      <c r="C36" s="158">
        <v>579700</v>
      </c>
      <c r="D36" s="116">
        <v>0</v>
      </c>
      <c r="E36" s="158">
        <f t="shared" si="11"/>
        <v>579700</v>
      </c>
      <c r="F36" s="158">
        <v>137311</v>
      </c>
      <c r="G36" s="158">
        <f t="shared" si="12"/>
        <v>137311</v>
      </c>
      <c r="H36" s="158">
        <f t="shared" si="13"/>
        <v>442389</v>
      </c>
    </row>
    <row r="37" spans="1:9" ht="9" customHeight="1" x14ac:dyDescent="0.25">
      <c r="A37" s="310" t="s">
        <v>306</v>
      </c>
      <c r="B37" s="311"/>
      <c r="C37" s="158">
        <f>C38+C39+C40+C41+C42+C43+C44+C45+C46</f>
        <v>3579036</v>
      </c>
      <c r="D37" s="116">
        <f t="shared" ref="D37:G37" si="14">D38+D39+D40+D41+D42+D43+D44+D45+D46</f>
        <v>0</v>
      </c>
      <c r="E37" s="158">
        <f t="shared" si="14"/>
        <v>3579036</v>
      </c>
      <c r="F37" s="158">
        <f t="shared" si="14"/>
        <v>888568</v>
      </c>
      <c r="G37" s="158">
        <f t="shared" si="14"/>
        <v>888568</v>
      </c>
      <c r="H37" s="158">
        <f>E37-F37</f>
        <v>2690468</v>
      </c>
    </row>
    <row r="38" spans="1:9" ht="9" customHeight="1" x14ac:dyDescent="0.25">
      <c r="A38" s="68"/>
      <c r="B38" s="67" t="s">
        <v>307</v>
      </c>
      <c r="C38" s="158">
        <v>3579036</v>
      </c>
      <c r="D38" s="116">
        <v>0</v>
      </c>
      <c r="E38" s="158">
        <f>+C38+D38</f>
        <v>3579036</v>
      </c>
      <c r="F38" s="158">
        <v>888568</v>
      </c>
      <c r="G38" s="158">
        <f>+F38</f>
        <v>888568</v>
      </c>
      <c r="H38" s="158">
        <f>+E38-F38</f>
        <v>2690468</v>
      </c>
    </row>
    <row r="39" spans="1:9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9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9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9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9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9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9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9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9" ht="9" customHeight="1" x14ac:dyDescent="0.25">
      <c r="A47" s="310" t="s">
        <v>316</v>
      </c>
      <c r="B47" s="311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9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10" t="s">
        <v>326</v>
      </c>
      <c r="B57" s="311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10" t="s">
        <v>330</v>
      </c>
      <c r="B61" s="311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10" t="s">
        <v>339</v>
      </c>
      <c r="B70" s="311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10" t="s">
        <v>343</v>
      </c>
      <c r="B74" s="311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24"/>
      <c r="B82" s="325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17"/>
      <c r="B84" s="318"/>
      <c r="C84" s="120"/>
      <c r="D84" s="120"/>
      <c r="E84" s="120"/>
      <c r="F84" s="120"/>
      <c r="G84" s="120"/>
      <c r="H84" s="120"/>
    </row>
    <row r="85" spans="1:8" ht="9" customHeight="1" x14ac:dyDescent="0.25">
      <c r="A85" s="312" t="s">
        <v>351</v>
      </c>
      <c r="B85" s="313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14" t="s">
        <v>278</v>
      </c>
      <c r="B86" s="315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/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14" t="s">
        <v>286</v>
      </c>
      <c r="B94" s="315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14" t="s">
        <v>296</v>
      </c>
      <c r="B104" s="315"/>
      <c r="C104" s="115">
        <f t="shared" ref="C104:G104" si="25">C105+C106+C107+C108+C109+C110+C111+C112+C113</f>
        <v>0</v>
      </c>
      <c r="D104" s="115">
        <f>SUM(D105:D113)</f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f>+C112+D112</f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v>0</v>
      </c>
      <c r="H113" s="115">
        <f t="shared" si="24"/>
        <v>0</v>
      </c>
    </row>
    <row r="114" spans="1:8" ht="9" customHeight="1" x14ac:dyDescent="0.25">
      <c r="A114" s="310" t="s">
        <v>306</v>
      </c>
      <c r="B114" s="316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14" t="s">
        <v>316</v>
      </c>
      <c r="B124" s="315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14" t="s">
        <v>326</v>
      </c>
      <c r="B134" s="315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14" t="s">
        <v>330</v>
      </c>
      <c r="B138" s="315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9" customHeight="1" x14ac:dyDescent="0.25">
      <c r="A147" s="314" t="s">
        <v>339</v>
      </c>
      <c r="B147" s="315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8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9" customHeight="1" x14ac:dyDescent="0.25">
      <c r="A151" s="314" t="s">
        <v>343</v>
      </c>
      <c r="B151" s="315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</row>
    <row r="152" spans="1:8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8" ht="9" customHeight="1" x14ac:dyDescent="0.25">
      <c r="A160" s="312" t="s">
        <v>352</v>
      </c>
      <c r="B160" s="313"/>
      <c r="C160" s="161">
        <f>C8+C85</f>
        <v>42789221</v>
      </c>
      <c r="D160" s="121">
        <f t="shared" ref="D160:G160" si="33">D8+D85</f>
        <v>0</v>
      </c>
      <c r="E160" s="161">
        <f t="shared" si="33"/>
        <v>42789221</v>
      </c>
      <c r="F160" s="161">
        <f>F8+F85</f>
        <v>8507210</v>
      </c>
      <c r="G160" s="161">
        <f t="shared" si="33"/>
        <v>8507210</v>
      </c>
      <c r="H160" s="162">
        <f>E160-F160</f>
        <v>34282011</v>
      </c>
    </row>
    <row r="161" spans="1:8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8" ht="9" customHeight="1" x14ac:dyDescent="0.25">
      <c r="A162" s="173"/>
      <c r="B162" s="173"/>
      <c r="C162" s="189"/>
      <c r="D162" s="189"/>
      <c r="E162" s="189"/>
      <c r="F162" s="189"/>
      <c r="G162" s="189"/>
      <c r="H162" s="189"/>
    </row>
    <row r="163" spans="1:8" ht="9" customHeight="1" x14ac:dyDescent="0.25">
      <c r="A163" s="173"/>
      <c r="B163" s="173"/>
      <c r="C163" s="189"/>
      <c r="D163" s="189"/>
      <c r="E163" s="189"/>
      <c r="F163" s="189"/>
      <c r="G163" s="189"/>
      <c r="H163" s="189"/>
    </row>
    <row r="164" spans="1:8" x14ac:dyDescent="0.25">
      <c r="A164" s="1"/>
      <c r="B164" t="s">
        <v>447</v>
      </c>
      <c r="E164" t="s">
        <v>470</v>
      </c>
    </row>
    <row r="165" spans="1:8" ht="10.5" customHeight="1" x14ac:dyDescent="0.25">
      <c r="B165" s="141" t="s">
        <v>475</v>
      </c>
      <c r="C165" s="141"/>
      <c r="D165" s="141"/>
      <c r="E165" s="141" t="s">
        <v>464</v>
      </c>
    </row>
    <row r="166" spans="1:8" ht="9.75" customHeight="1" x14ac:dyDescent="0.25">
      <c r="B166" s="141" t="s">
        <v>437</v>
      </c>
      <c r="C166" s="141"/>
      <c r="D166" s="141"/>
      <c r="E166" s="141" t="s">
        <v>465</v>
      </c>
    </row>
    <row r="168" spans="1:8" x14ac:dyDescent="0.25">
      <c r="F168" s="198"/>
    </row>
  </sheetData>
  <mergeCells count="31"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  <mergeCell ref="A8:B8"/>
    <mergeCell ref="A9:B9"/>
    <mergeCell ref="A17:B17"/>
    <mergeCell ref="A27:B27"/>
    <mergeCell ref="A37:B37"/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45" zoomScaleNormal="145" workbookViewId="0">
      <selection activeCell="C30" sqref="C30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1" t="s">
        <v>408</v>
      </c>
      <c r="B1" s="342"/>
      <c r="C1" s="342"/>
      <c r="D1" s="342"/>
      <c r="E1" s="342"/>
      <c r="F1" s="342"/>
      <c r="G1" s="343"/>
    </row>
    <row r="2" spans="1:7" ht="10.5" customHeight="1" x14ac:dyDescent="0.25">
      <c r="A2" s="344" t="s">
        <v>272</v>
      </c>
      <c r="B2" s="345"/>
      <c r="C2" s="345"/>
      <c r="D2" s="345"/>
      <c r="E2" s="345"/>
      <c r="F2" s="345"/>
      <c r="G2" s="346"/>
    </row>
    <row r="3" spans="1:7" ht="10.5" customHeight="1" x14ac:dyDescent="0.25">
      <c r="A3" s="344" t="s">
        <v>353</v>
      </c>
      <c r="B3" s="345"/>
      <c r="C3" s="345"/>
      <c r="D3" s="345"/>
      <c r="E3" s="345"/>
      <c r="F3" s="345"/>
      <c r="G3" s="346"/>
    </row>
    <row r="4" spans="1:7" ht="10.5" customHeight="1" x14ac:dyDescent="0.25">
      <c r="A4" s="344" t="s">
        <v>486</v>
      </c>
      <c r="B4" s="345"/>
      <c r="C4" s="345"/>
      <c r="D4" s="345"/>
      <c r="E4" s="345"/>
      <c r="F4" s="345"/>
      <c r="G4" s="346"/>
    </row>
    <row r="5" spans="1:7" ht="15.75" thickBot="1" x14ac:dyDescent="0.3">
      <c r="A5" s="347" t="s">
        <v>1</v>
      </c>
      <c r="B5" s="348"/>
      <c r="C5" s="348"/>
      <c r="D5" s="348"/>
      <c r="E5" s="348"/>
      <c r="F5" s="348"/>
      <c r="G5" s="349"/>
    </row>
    <row r="6" spans="1:7" ht="15.75" thickBot="1" x14ac:dyDescent="0.3">
      <c r="A6" s="256" t="s">
        <v>182</v>
      </c>
      <c r="B6" s="245" t="s">
        <v>274</v>
      </c>
      <c r="C6" s="246"/>
      <c r="D6" s="246"/>
      <c r="E6" s="246"/>
      <c r="F6" s="247"/>
      <c r="G6" s="256" t="s">
        <v>430</v>
      </c>
    </row>
    <row r="7" spans="1:7" ht="22.5" customHeight="1" thickBot="1" x14ac:dyDescent="0.3">
      <c r="A7" s="257"/>
      <c r="B7" s="174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7"/>
    </row>
    <row r="8" spans="1:7" x14ac:dyDescent="0.25">
      <c r="A8" s="29" t="s">
        <v>354</v>
      </c>
      <c r="B8" s="339">
        <f>B10+B11+B12+B13+B14+B15+B16+B17</f>
        <v>42789221</v>
      </c>
      <c r="C8" s="350">
        <f t="shared" ref="C8:F8" si="0">C10+C11+C12+C13+C14+C15+C16+C17</f>
        <v>0</v>
      </c>
      <c r="D8" s="339">
        <f t="shared" si="0"/>
        <v>42789221</v>
      </c>
      <c r="E8" s="339">
        <f t="shared" si="0"/>
        <v>8507210</v>
      </c>
      <c r="F8" s="339">
        <f t="shared" si="0"/>
        <v>8507210</v>
      </c>
      <c r="G8" s="339">
        <f>D8-E8</f>
        <v>34282011</v>
      </c>
    </row>
    <row r="9" spans="1:7" x14ac:dyDescent="0.25">
      <c r="A9" s="29" t="s">
        <v>355</v>
      </c>
      <c r="B9" s="340"/>
      <c r="C9" s="351"/>
      <c r="D9" s="340"/>
      <c r="E9" s="340"/>
      <c r="F9" s="340"/>
      <c r="G9" s="340"/>
    </row>
    <row r="10" spans="1:7" x14ac:dyDescent="0.25">
      <c r="A10" s="71" t="s">
        <v>431</v>
      </c>
      <c r="B10" s="158">
        <v>42789221</v>
      </c>
      <c r="C10" s="116">
        <v>0</v>
      </c>
      <c r="D10" s="158">
        <f>+B10+C10</f>
        <v>42789221</v>
      </c>
      <c r="E10" s="158">
        <v>8507210</v>
      </c>
      <c r="F10" s="158">
        <f>+E10</f>
        <v>8507210</v>
      </c>
      <c r="G10" s="158">
        <f>+D10-E10</f>
        <v>34282011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62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432</v>
      </c>
      <c r="B21" s="116">
        <v>0</v>
      </c>
      <c r="C21" s="116">
        <v>0</v>
      </c>
      <c r="D21" s="116"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62"/>
      <c r="F22" s="162"/>
      <c r="G22" s="114"/>
    </row>
    <row r="23" spans="1:7" x14ac:dyDescent="0.25">
      <c r="A23" s="71"/>
      <c r="B23" s="114"/>
      <c r="C23" s="114"/>
      <c r="D23" s="114"/>
      <c r="E23" s="159"/>
      <c r="F23" s="159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61">
        <f>B8+B20</f>
        <v>42789221</v>
      </c>
      <c r="C30" s="122">
        <f t="shared" ref="C30:F30" si="2">C8+C20</f>
        <v>0</v>
      </c>
      <c r="D30" s="161">
        <f t="shared" si="2"/>
        <v>42789221</v>
      </c>
      <c r="E30" s="161">
        <f t="shared" si="2"/>
        <v>8507210</v>
      </c>
      <c r="F30" s="161">
        <f t="shared" si="2"/>
        <v>8507210</v>
      </c>
      <c r="G30" s="161">
        <f>D30-E30</f>
        <v>34282011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80"/>
      <c r="B32" s="190"/>
      <c r="C32" s="190"/>
      <c r="D32" s="190"/>
      <c r="E32" s="190"/>
      <c r="F32" s="190"/>
      <c r="G32" s="190"/>
    </row>
    <row r="33" spans="1:5" ht="26.25" customHeight="1" x14ac:dyDescent="0.25">
      <c r="A33" s="17" t="s">
        <v>448</v>
      </c>
      <c r="E33" t="s">
        <v>445</v>
      </c>
    </row>
    <row r="34" spans="1:5" ht="10.5" customHeight="1" x14ac:dyDescent="0.25">
      <c r="A34" s="141" t="s">
        <v>476</v>
      </c>
      <c r="B34" s="141"/>
      <c r="C34" s="141"/>
      <c r="D34" s="141"/>
      <c r="E34" s="141" t="s">
        <v>466</v>
      </c>
    </row>
    <row r="35" spans="1:5" ht="10.5" customHeight="1" x14ac:dyDescent="0.25">
      <c r="A35" s="141" t="s">
        <v>438</v>
      </c>
      <c r="B35" s="141"/>
      <c r="C35" s="141"/>
      <c r="D35" s="141"/>
      <c r="E35" s="141" t="s">
        <v>467</v>
      </c>
    </row>
  </sheetData>
  <mergeCells count="14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61"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6" t="s">
        <v>408</v>
      </c>
      <c r="B1" s="277"/>
      <c r="C1" s="277"/>
      <c r="D1" s="277"/>
      <c r="E1" s="277"/>
      <c r="F1" s="277"/>
      <c r="G1" s="277"/>
      <c r="H1" s="357"/>
    </row>
    <row r="2" spans="1:8" ht="9.75" customHeight="1" x14ac:dyDescent="0.25">
      <c r="A2" s="248" t="s">
        <v>272</v>
      </c>
      <c r="B2" s="249"/>
      <c r="C2" s="249"/>
      <c r="D2" s="249"/>
      <c r="E2" s="249"/>
      <c r="F2" s="249"/>
      <c r="G2" s="249"/>
      <c r="H2" s="358"/>
    </row>
    <row r="3" spans="1:8" ht="9" customHeight="1" x14ac:dyDescent="0.25">
      <c r="A3" s="248" t="s">
        <v>358</v>
      </c>
      <c r="B3" s="249"/>
      <c r="C3" s="249"/>
      <c r="D3" s="249"/>
      <c r="E3" s="249"/>
      <c r="F3" s="249"/>
      <c r="G3" s="249"/>
      <c r="H3" s="358"/>
    </row>
    <row r="4" spans="1:8" ht="9" customHeight="1" x14ac:dyDescent="0.25">
      <c r="A4" s="248" t="s">
        <v>486</v>
      </c>
      <c r="B4" s="249"/>
      <c r="C4" s="249"/>
      <c r="D4" s="249"/>
      <c r="E4" s="249"/>
      <c r="F4" s="249"/>
      <c r="G4" s="249"/>
      <c r="H4" s="358"/>
    </row>
    <row r="5" spans="1:8" ht="11.25" customHeight="1" thickBot="1" x14ac:dyDescent="0.3">
      <c r="A5" s="283" t="s">
        <v>1</v>
      </c>
      <c r="B5" s="284"/>
      <c r="C5" s="284"/>
      <c r="D5" s="284"/>
      <c r="E5" s="284"/>
      <c r="F5" s="284"/>
      <c r="G5" s="284"/>
      <c r="H5" s="359"/>
    </row>
    <row r="6" spans="1:8" ht="12" customHeight="1" thickBot="1" x14ac:dyDescent="0.3">
      <c r="A6" s="276" t="s">
        <v>182</v>
      </c>
      <c r="B6" s="278"/>
      <c r="C6" s="245" t="s">
        <v>274</v>
      </c>
      <c r="D6" s="246"/>
      <c r="E6" s="246"/>
      <c r="F6" s="246"/>
      <c r="G6" s="247"/>
      <c r="H6" s="256" t="s">
        <v>430</v>
      </c>
    </row>
    <row r="7" spans="1:8" ht="12.75" customHeight="1" thickBot="1" x14ac:dyDescent="0.3">
      <c r="A7" s="283"/>
      <c r="B7" s="285"/>
      <c r="C7" s="174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7"/>
    </row>
    <row r="8" spans="1:8" ht="9.75" customHeight="1" x14ac:dyDescent="0.25">
      <c r="A8" s="354"/>
      <c r="B8" s="355"/>
      <c r="C8" s="126"/>
      <c r="D8" s="121"/>
      <c r="E8" s="126"/>
      <c r="F8" s="126"/>
      <c r="G8" s="126"/>
      <c r="H8" s="126"/>
    </row>
    <row r="9" spans="1:8" ht="13.5" customHeight="1" x14ac:dyDescent="0.25">
      <c r="A9" s="352" t="s">
        <v>359</v>
      </c>
      <c r="B9" s="356"/>
      <c r="C9" s="161">
        <f>C10+C20+C29+C40</f>
        <v>42789221</v>
      </c>
      <c r="D9" s="121">
        <f t="shared" ref="D9:G9" si="0">D10+D20+D29+D40</f>
        <v>0</v>
      </c>
      <c r="E9" s="161">
        <f t="shared" si="0"/>
        <v>42789221</v>
      </c>
      <c r="F9" s="161">
        <f t="shared" si="0"/>
        <v>8507210</v>
      </c>
      <c r="G9" s="161">
        <f t="shared" si="0"/>
        <v>8507210</v>
      </c>
      <c r="H9" s="161">
        <f>E9-F9</f>
        <v>34282011</v>
      </c>
    </row>
    <row r="10" spans="1:8" ht="9.75" customHeight="1" x14ac:dyDescent="0.25">
      <c r="A10" s="291" t="s">
        <v>360</v>
      </c>
      <c r="B10" s="293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91" t="s">
        <v>369</v>
      </c>
      <c r="B20" s="293"/>
      <c r="C20" s="161">
        <f>C21+C22+C23+C24+C25+C26+C27</f>
        <v>42789221</v>
      </c>
      <c r="D20" s="121">
        <f t="shared" ref="D20:G20" si="2">D21+D22+D23+D24+D25+D26+D27</f>
        <v>0</v>
      </c>
      <c r="E20" s="161">
        <f t="shared" si="2"/>
        <v>42789221</v>
      </c>
      <c r="F20" s="161">
        <f t="shared" si="2"/>
        <v>8507210</v>
      </c>
      <c r="G20" s="161">
        <f t="shared" si="2"/>
        <v>8507210</v>
      </c>
      <c r="H20" s="161">
        <f>E20-F20</f>
        <v>34282011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58">
        <v>42789221</v>
      </c>
      <c r="D24" s="115">
        <v>0</v>
      </c>
      <c r="E24" s="158">
        <f>+C24+D24</f>
        <v>42789221</v>
      </c>
      <c r="F24" s="158">
        <v>8507210</v>
      </c>
      <c r="G24" s="158">
        <f>+F24</f>
        <v>8507210</v>
      </c>
      <c r="H24" s="158">
        <f>+E24-F24</f>
        <v>34282011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52" t="s">
        <v>377</v>
      </c>
      <c r="B29" s="353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52" t="s">
        <v>387</v>
      </c>
      <c r="B40" s="353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91" t="s">
        <v>392</v>
      </c>
      <c r="B46" s="293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91" t="s">
        <v>360</v>
      </c>
      <c r="B47" s="293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91" t="s">
        <v>369</v>
      </c>
      <c r="B57" s="293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52" t="s">
        <v>377</v>
      </c>
      <c r="B66" s="353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52" t="s">
        <v>387</v>
      </c>
      <c r="B77" s="353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91" t="s">
        <v>352</v>
      </c>
      <c r="B83" s="293"/>
      <c r="C83" s="161">
        <f>C9+C46</f>
        <v>42789221</v>
      </c>
      <c r="D83" s="121">
        <f t="shared" ref="D83:G83" si="10">D9+D46</f>
        <v>0</v>
      </c>
      <c r="E83" s="161">
        <f t="shared" si="10"/>
        <v>42789221</v>
      </c>
      <c r="F83" s="161">
        <f t="shared" si="10"/>
        <v>8507210</v>
      </c>
      <c r="G83" s="161">
        <f t="shared" si="10"/>
        <v>8507210</v>
      </c>
      <c r="H83" s="161">
        <f>E83-F83</f>
        <v>34282011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91"/>
      <c r="B85" s="191"/>
      <c r="C85" s="192"/>
      <c r="D85" s="192"/>
      <c r="E85" s="192"/>
      <c r="F85" s="192"/>
      <c r="G85" s="192"/>
      <c r="H85" s="192"/>
    </row>
    <row r="86" spans="1:8" ht="22.5" customHeight="1" x14ac:dyDescent="0.25">
      <c r="A86" s="1"/>
      <c r="B86" t="s">
        <v>449</v>
      </c>
      <c r="F86" t="s">
        <v>450</v>
      </c>
    </row>
    <row r="87" spans="1:8" ht="10.5" customHeight="1" x14ac:dyDescent="0.25">
      <c r="B87" s="141" t="s">
        <v>477</v>
      </c>
      <c r="C87" s="141"/>
      <c r="D87" s="141"/>
      <c r="E87" s="141"/>
      <c r="F87" s="141" t="s">
        <v>464</v>
      </c>
    </row>
    <row r="88" spans="1:8" ht="11.25" customHeight="1" x14ac:dyDescent="0.25">
      <c r="B88" s="141" t="s">
        <v>439</v>
      </c>
      <c r="C88" s="141"/>
      <c r="D88" s="141"/>
      <c r="E88" s="141"/>
      <c r="F88" s="141" t="s">
        <v>459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2" zoomScale="145" zoomScaleNormal="145" workbookViewId="0">
      <selection activeCell="D33" sqref="D33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8" t="s">
        <v>408</v>
      </c>
      <c r="B1" s="209"/>
      <c r="C1" s="209"/>
      <c r="D1" s="209"/>
      <c r="E1" s="209"/>
      <c r="F1" s="209"/>
      <c r="G1" s="360"/>
    </row>
    <row r="2" spans="1:7" ht="11.25" customHeight="1" x14ac:dyDescent="0.25">
      <c r="A2" s="270" t="s">
        <v>272</v>
      </c>
      <c r="B2" s="271"/>
      <c r="C2" s="271"/>
      <c r="D2" s="271"/>
      <c r="E2" s="271"/>
      <c r="F2" s="271"/>
      <c r="G2" s="361"/>
    </row>
    <row r="3" spans="1:7" ht="12.75" customHeight="1" x14ac:dyDescent="0.25">
      <c r="A3" s="270" t="s">
        <v>393</v>
      </c>
      <c r="B3" s="271"/>
      <c r="C3" s="271"/>
      <c r="D3" s="271"/>
      <c r="E3" s="271"/>
      <c r="F3" s="271"/>
      <c r="G3" s="361"/>
    </row>
    <row r="4" spans="1:7" ht="10.5" customHeight="1" x14ac:dyDescent="0.25">
      <c r="A4" s="270" t="s">
        <v>486</v>
      </c>
      <c r="B4" s="271"/>
      <c r="C4" s="271"/>
      <c r="D4" s="271"/>
      <c r="E4" s="271"/>
      <c r="F4" s="271"/>
      <c r="G4" s="361"/>
    </row>
    <row r="5" spans="1:7" ht="9.75" customHeight="1" thickBot="1" x14ac:dyDescent="0.3">
      <c r="A5" s="273" t="s">
        <v>1</v>
      </c>
      <c r="B5" s="274"/>
      <c r="C5" s="274"/>
      <c r="D5" s="274"/>
      <c r="E5" s="274"/>
      <c r="F5" s="274"/>
      <c r="G5" s="363"/>
    </row>
    <row r="6" spans="1:7" ht="16.5" customHeight="1" thickBot="1" x14ac:dyDescent="0.3">
      <c r="A6" s="279" t="s">
        <v>182</v>
      </c>
      <c r="B6" s="245" t="s">
        <v>274</v>
      </c>
      <c r="C6" s="246"/>
      <c r="D6" s="246"/>
      <c r="E6" s="246"/>
      <c r="F6" s="247"/>
      <c r="G6" s="256" t="s">
        <v>430</v>
      </c>
    </row>
    <row r="7" spans="1:7" ht="21" customHeight="1" thickBot="1" x14ac:dyDescent="0.3">
      <c r="A7" s="281"/>
      <c r="B7" s="174" t="s">
        <v>455</v>
      </c>
      <c r="C7" s="28" t="s">
        <v>275</v>
      </c>
      <c r="D7" s="28" t="s">
        <v>276</v>
      </c>
      <c r="E7" s="28" t="s">
        <v>394</v>
      </c>
      <c r="F7" s="28" t="s">
        <v>184</v>
      </c>
      <c r="G7" s="257"/>
    </row>
    <row r="8" spans="1:7" ht="12.75" customHeight="1" x14ac:dyDescent="0.25">
      <c r="A8" s="81" t="s">
        <v>395</v>
      </c>
      <c r="B8" s="163">
        <f>B9+B10+B11+B14+B15+B18</f>
        <v>25644631</v>
      </c>
      <c r="C8" s="88">
        <f t="shared" ref="C8:G8" si="0">C9+C10+C11+C14+C15+C18</f>
        <v>0</v>
      </c>
      <c r="D8" s="163">
        <f t="shared" si="0"/>
        <v>25644631</v>
      </c>
      <c r="E8" s="163">
        <f t="shared" si="0"/>
        <v>5786021</v>
      </c>
      <c r="F8" s="163">
        <f t="shared" si="0"/>
        <v>5786021</v>
      </c>
      <c r="G8" s="163">
        <f t="shared" si="0"/>
        <v>19858610</v>
      </c>
    </row>
    <row r="9" spans="1:7" ht="12.75" customHeight="1" x14ac:dyDescent="0.25">
      <c r="A9" s="80" t="s">
        <v>396</v>
      </c>
      <c r="B9" s="164">
        <v>25644631</v>
      </c>
      <c r="C9" s="167">
        <v>0</v>
      </c>
      <c r="D9" s="165">
        <f>+B9+C9</f>
        <v>25644631</v>
      </c>
      <c r="E9" s="165">
        <v>5786021</v>
      </c>
      <c r="F9" s="165">
        <f>+E9</f>
        <v>5786021</v>
      </c>
      <c r="G9" s="165">
        <f>+D9-E9</f>
        <v>19858610</v>
      </c>
    </row>
    <row r="10" spans="1:7" x14ac:dyDescent="0.25">
      <c r="A10" s="80" t="s">
        <v>397</v>
      </c>
      <c r="B10" s="166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80" t="s">
        <v>398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40">
        <f>D11-E11</f>
        <v>0</v>
      </c>
    </row>
    <row r="12" spans="1:7" x14ac:dyDescent="0.25">
      <c r="A12" s="80" t="s">
        <v>399</v>
      </c>
      <c r="B12" s="168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68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68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68">
        <f>B16+B17</f>
        <v>0</v>
      </c>
      <c r="C15" s="168">
        <f t="shared" ref="C15:F15" si="1">C16+C17</f>
        <v>0</v>
      </c>
      <c r="D15" s="168">
        <f t="shared" si="1"/>
        <v>0</v>
      </c>
      <c r="E15" s="168">
        <f t="shared" si="1"/>
        <v>0</v>
      </c>
      <c r="F15" s="168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68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68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68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68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68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68">
        <f>B24+B25</f>
        <v>0</v>
      </c>
      <c r="C23" s="168">
        <f t="shared" ref="C23:G23" si="3">C24+C25</f>
        <v>0</v>
      </c>
      <c r="D23" s="168">
        <f t="shared" si="3"/>
        <v>0</v>
      </c>
      <c r="E23" s="168">
        <f t="shared" si="3"/>
        <v>0</v>
      </c>
      <c r="F23" s="168">
        <f t="shared" si="3"/>
        <v>0</v>
      </c>
      <c r="G23" s="168">
        <f t="shared" si="3"/>
        <v>0</v>
      </c>
    </row>
    <row r="24" spans="1:7" x14ac:dyDescent="0.25">
      <c r="A24" s="80" t="s">
        <v>399</v>
      </c>
      <c r="B24" s="168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68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68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68">
        <f>B28+B29</f>
        <v>0</v>
      </c>
      <c r="C27" s="168">
        <f t="shared" ref="C27:G27" si="4">C28+C29</f>
        <v>0</v>
      </c>
      <c r="D27" s="168">
        <f t="shared" si="4"/>
        <v>0</v>
      </c>
      <c r="E27" s="168">
        <f t="shared" si="4"/>
        <v>0</v>
      </c>
      <c r="F27" s="168">
        <f t="shared" si="4"/>
        <v>0</v>
      </c>
      <c r="G27" s="168">
        <f t="shared" si="4"/>
        <v>0</v>
      </c>
    </row>
    <row r="28" spans="1:7" x14ac:dyDescent="0.25">
      <c r="A28" s="82" t="s">
        <v>403</v>
      </c>
      <c r="B28" s="168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68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68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169">
        <f>B8+B20</f>
        <v>25644631</v>
      </c>
      <c r="C31" s="88">
        <f t="shared" ref="C31:F31" si="5">C8+C20</f>
        <v>0</v>
      </c>
      <c r="D31" s="169">
        <f t="shared" si="5"/>
        <v>25644631</v>
      </c>
      <c r="E31" s="169">
        <f t="shared" si="5"/>
        <v>5786021</v>
      </c>
      <c r="F31" s="169">
        <f t="shared" si="5"/>
        <v>5786021</v>
      </c>
      <c r="G31" s="170">
        <f>D31-E31</f>
        <v>19858610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3"/>
      <c r="B33" s="177"/>
      <c r="C33" s="177"/>
      <c r="D33" s="177"/>
      <c r="E33" s="177"/>
      <c r="F33" s="177"/>
      <c r="G33" s="177"/>
    </row>
    <row r="34" spans="1:7" x14ac:dyDescent="0.25">
      <c r="A34" s="193"/>
      <c r="B34" s="177"/>
      <c r="C34" s="177"/>
      <c r="D34" s="177"/>
      <c r="E34" s="177"/>
      <c r="F34" s="177"/>
      <c r="G34" s="177"/>
    </row>
    <row r="35" spans="1:7" ht="23.25" customHeight="1" x14ac:dyDescent="0.25">
      <c r="A35" s="362" t="s">
        <v>451</v>
      </c>
      <c r="B35" s="362"/>
      <c r="E35" t="s">
        <v>470</v>
      </c>
    </row>
    <row r="36" spans="1:7" ht="10.5" customHeight="1" x14ac:dyDescent="0.25">
      <c r="A36" s="141" t="s">
        <v>478</v>
      </c>
      <c r="B36" s="141"/>
      <c r="C36" s="141"/>
      <c r="D36" s="141"/>
      <c r="E36" s="141" t="s">
        <v>468</v>
      </c>
    </row>
    <row r="37" spans="1:7" ht="9.75" customHeight="1" x14ac:dyDescent="0.25">
      <c r="A37" s="141" t="s">
        <v>452</v>
      </c>
      <c r="B37" s="141"/>
      <c r="C37" s="141"/>
      <c r="D37" s="141"/>
      <c r="E37" s="141" t="s">
        <v>469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2020-01-08T15:13:11Z</cp:lastPrinted>
  <dcterms:created xsi:type="dcterms:W3CDTF">2016-11-22T16:32:05Z</dcterms:created>
  <dcterms:modified xsi:type="dcterms:W3CDTF">2020-04-28T15:48:30Z</dcterms:modified>
</cp:coreProperties>
</file>