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1'!$A$1:$G$96</definedName>
    <definedName name="_xlnm.Print_Area" localSheetId="5">'FORMATO 6A'!$A$1:$I$175</definedName>
    <definedName name="_xlnm.Print_Area" localSheetId="8">'FORMATO 6D'!$A$1:$H$74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  <definedName name="_xlnm.Print_Titles" localSheetId="8">'FORMATO 6D'!$2:$9</definedName>
  </definedNames>
  <calcPr fullCalcOnLoad="1"/>
</workbook>
</file>

<file path=xl/sharedStrings.xml><?xml version="1.0" encoding="utf-8"?>
<sst xmlns="http://schemas.openxmlformats.org/spreadsheetml/2006/main" count="672" uniqueCount="457">
  <si>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</si>
  <si>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</si>
  <si>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</si>
  <si>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</si>
  <si>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</si>
  <si>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</si>
  <si>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</si>
  <si>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</si>
  <si>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</si>
  <si>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</si>
  <si>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</si>
  <si>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</si>
  <si>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</si>
  <si>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</si>
  <si>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</si>
  <si>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</si>
  <si>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</si>
  <si>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</si>
  <si>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</si>
  <si>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</si>
  <si>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</si>
  <si>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</si>
  <si>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</si>
  <si>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</si>
  <si>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</si>
  <si>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</si>
  <si>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</si>
  <si>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</si>
  <si>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</si>
  <si>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</si>
  <si>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</si>
  <si>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</si>
  <si>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</si>
  <si>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</si>
  <si>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</si>
  <si>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</si>
  <si>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</si>
  <si>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</si>
  <si>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</si>
  <si>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</si>
  <si>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</si>
  <si>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</si>
  <si>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</si>
  <si>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</si>
  <si>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</si>
  <si>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</si>
  <si>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</si>
  <si>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</si>
  <si>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</si>
  <si>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</si>
  <si>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</si>
  <si>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</si>
  <si>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</si>
  <si>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</si>
  <si>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</si>
  <si>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</si>
  <si>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</si>
  <si>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</si>
  <si>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</si>
  <si>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</si>
  <si>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</si>
  <si>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</si>
  <si>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</si>
  <si>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</si>
  <si>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</si>
  <si>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</si>
  <si>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</si>
  <si>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</si>
  <si>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</si>
  <si>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</si>
  <si>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</si>
  <si>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</si>
  <si>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</si>
  <si>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</si>
  <si>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</si>
  <si>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</si>
  <si>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</si>
  <si>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</si>
  <si>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</si>
  <si>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</si>
  <si>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</si>
  <si>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</si>
  <si>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</si>
  <si>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</si>
  <si>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</si>
  <si>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</si>
  <si>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</si>
  <si>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</si>
  <si>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</si>
  <si>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</si>
  <si>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</si>
  <si>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</si>
  <si>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</si>
  <si>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</si>
  <si>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</si>
  <si>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</si>
  <si>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</si>
  <si>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</si>
  <si>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</si>
  <si>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</si>
  <si>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</si>
  <si>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</si>
  <si>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</si>
  <si>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</si>
  <si>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</si>
  <si>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</si>
  <si>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</si>
  <si>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</si>
  <si>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</si>
  <si>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</si>
  <si>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</si>
  <si>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</si>
  <si>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</si>
  <si>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</si>
  <si>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</si>
  <si>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</si>
  <si>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</si>
  <si>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</si>
  <si>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</si>
  <si>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</si>
  <si>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</si>
  <si>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</si>
  <si>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</si>
  <si>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</si>
  <si>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</si>
  <si>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</si>
  <si>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</si>
  <si>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</si>
  <si>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</si>
  <si>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</si>
  <si>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</si>
  <si>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</si>
  <si>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</si>
  <si>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</si>
  <si>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</si>
  <si>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</si>
  <si>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</si>
  <si>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</si>
  <si>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</si>
  <si>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</si>
  <si>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</si>
  <si>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</si>
  <si>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</si>
  <si>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</si>
  <si>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</si>
  <si>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</si>
  <si>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</si>
  <si>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</si>
  <si>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</si>
  <si>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</si>
  <si>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</si>
  <si>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</si>
  <si>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</si>
  <si>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</si>
  <si>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</si>
  <si>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</si>
  <si>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</si>
  <si>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</si>
  <si>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</si>
  <si>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</si>
  <si>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</si>
  <si>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</si>
  <si>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</si>
  <si>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</si>
  <si>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</si>
  <si>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</si>
  <si>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</si>
  <si>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</si>
  <si>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</si>
  <si>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</si>
  <si>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</si>
  <si>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</si>
  <si>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</si>
  <si>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</si>
  <si>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</si>
  <si>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</si>
  <si>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</si>
  <si>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</si>
  <si>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</si>
  <si>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</si>
  <si>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</si>
  <si>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</si>
  <si>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</si>
  <si>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</si>
  <si>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</si>
  <si>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</si>
  <si>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</si>
  <si>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</si>
  <si>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</si>
  <si>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</si>
  <si>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</si>
  <si>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</si>
  <si>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</si>
  <si>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</si>
  <si>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</si>
  <si>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</si>
  <si>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</si>
  <si>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</si>
  <si>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</si>
  <si>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</si>
  <si>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</si>
  <si>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</si>
  <si>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</si>
  <si>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</si>
  <si>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</si>
  <si>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</si>
  <si>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</si>
  <si>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</si>
  <si>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</si>
  <si>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</si>
  <si>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</si>
  <si>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</si>
  <si>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</si>
  <si>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</si>
  <si>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</si>
  <si>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</si>
  <si>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</si>
  <si>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</si>
  <si>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</si>
  <si>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</si>
  <si>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</si>
  <si>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</si>
  <si>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</si>
  <si>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</si>
  <si>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</si>
  <si>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</si>
  <si>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</si>
  <si>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</si>
  <si>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</si>
  <si>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</si>
  <si>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</si>
  <si>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</si>
  <si>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</si>
  <si>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</si>
  <si>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</si>
  <si>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</si>
  <si>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</si>
  <si>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</si>
  <si>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</si>
  <si>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</si>
  <si>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</si>
  <si>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</si>
  <si>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</si>
  <si>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</si>
  <si>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</si>
  <si>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</si>
  <si>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</si>
  <si>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</si>
  <si>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</si>
  <si>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</si>
  <si>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</si>
  <si>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</si>
  <si>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</si>
  <si>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</si>
  <si>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</si>
  <si>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</si>
  <si>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</si>
  <si>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</si>
  <si>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</si>
  <si>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</si>
  <si>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</si>
  <si>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</si>
  <si>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</si>
  <si>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</si>
  <si>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</si>
  <si>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</si>
  <si>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</si>
  <si>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</si>
  <si>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</si>
  <si>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</si>
  <si>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</si>
  <si>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</si>
  <si>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</si>
  <si>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</si>
  <si>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</si>
  <si>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</si>
  <si>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</si>
  <si>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</si>
  <si>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</si>
  <si>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</si>
  <si>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</si>
  <si>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</si>
  <si>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</si>
  <si>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</si>
  <si>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</si>
  <si>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</si>
  <si>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</si>
  <si>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</si>
  <si>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</si>
  <si>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</si>
  <si>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</si>
  <si>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</si>
  <si>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</si>
  <si>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</si>
  <si>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</si>
  <si>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</si>
  <si>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</si>
  <si>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</si>
  <si>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</si>
  <si>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</si>
  <si>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</si>
  <si>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</si>
  <si>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</si>
  <si>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</si>
  <si>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</si>
  <si>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</si>
  <si>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</si>
  <si>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</si>
  <si>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</si>
  <si>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</si>
  <si>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</si>
  <si>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</si>
  <si>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</si>
  <si>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</si>
  <si>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</si>
  <si>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</si>
  <si>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</si>
  <si>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</si>
  <si>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</si>
  <si>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</si>
  <si>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</si>
  <si>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</si>
  <si>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</si>
  <si>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</si>
  <si>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</si>
  <si>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</si>
  <si>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</si>
  <si>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</si>
  <si>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</si>
  <si>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</si>
  <si>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</si>
  <si>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</si>
  <si>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</si>
  <si>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</si>
  <si>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</si>
  <si>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</si>
  <si>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</si>
  <si>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</si>
  <si>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</si>
  <si>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</si>
  <si>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</si>
  <si>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</si>
  <si>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</si>
  <si>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</si>
  <si>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</si>
  <si>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</si>
  <si>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</si>
  <si>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</si>
  <si>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</si>
  <si>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</si>
  <si>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</si>
  <si>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</si>
  <si>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</si>
  <si>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</si>
  <si>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</si>
  <si>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</si>
  <si>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</si>
  <si>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</si>
  <si>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</si>
  <si>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</si>
  <si>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</si>
  <si>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</si>
  <si>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</si>
  <si>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</si>
  <si>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</si>
  <si>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</si>
  <si>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</si>
  <si>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</si>
  <si>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</si>
  <si>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</si>
  <si>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</si>
  <si>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</si>
  <si>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</si>
  <si>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</si>
  <si>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</si>
  <si>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</si>
  <si>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</si>
  <si>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</si>
  <si>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</si>
  <si>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</si>
  <si>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</si>
  <si>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</si>
  <si>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</si>
  <si>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</si>
  <si>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</si>
  <si>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</si>
  <si>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</si>
  <si>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</si>
  <si>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</si>
  <si>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</si>
  <si>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de Asistencia Integral de Niñas, Niños y Adolescentes</t>
  </si>
  <si>
    <t>Procuraduría para la Protección de Niñas, Niños y Adolescentes</t>
  </si>
  <si>
    <t>Departamento de Atención a Personas con Discapacidad</t>
  </si>
  <si>
    <t>Departamento de Atención a Población en Situación de Vulnerabilidad</t>
  </si>
  <si>
    <t>Dirección General y Dirección de Planeación Evaluación y Administración</t>
  </si>
  <si>
    <t>Departamento de Asistencia Alimentaria y Nutrición</t>
  </si>
  <si>
    <t>Departamento Especializado contra la Violencia Familiar</t>
  </si>
  <si>
    <t>Departamento de Fomento a la Salud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</si>
  <si>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</si>
  <si>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</si>
  <si>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</si>
  <si>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</si>
  <si>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</si>
  <si>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</si>
  <si>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</si>
  <si>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</si>
  <si>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</si>
  <si>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</si>
  <si>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</si>
  <si>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</si>
  <si>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</si>
  <si>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</si>
  <si>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</si>
  <si>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</si>
  <si>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</si>
  <si>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</si>
  <si>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</si>
  <si>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</si>
  <si>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</si>
  <si>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</si>
  <si>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</si>
  <si>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</si>
  <si>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</si>
  <si>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</si>
  <si>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</si>
  <si>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</si>
  <si>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</si>
  <si>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</si>
  <si>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</si>
  <si>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</si>
  <si>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</si>
  <si>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</si>
  <si>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</si>
  <si>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</si>
  <si>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</si>
  <si>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</si>
  <si>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</si>
  <si>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</si>
  <si>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</si>
  <si>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</si>
  <si>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</si>
  <si>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</si>
  <si>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</si>
  <si>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</si>
  <si>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</si>
  <si>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</si>
  <si>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</si>
  <si>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</si>
  <si>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</si>
  <si>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</si>
  <si>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</si>
  <si>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31 de diciembre de 2021 (e)</t>
  </si>
  <si>
    <t>2022(d)</t>
  </si>
  <si>
    <t>Saldo al 31 de diciembre de 2021 (d)</t>
  </si>
  <si>
    <t>2022 (d)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</si>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</sst>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22"/>
      <name val="Arial Narrow"/>
      <family val="2"/>
    </font>
    <font>
      <sz val="10"/>
      <color indexed="9"/>
      <name val="Arial Narrow"/>
      <family val="2"/>
    </font>
    <font>
      <sz val="7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theme="0" tint="-0.04997999966144562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61252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4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 indent="2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4"/>
    </xf>
    <xf numFmtId="164" fontId="50" fillId="0" borderId="10" xfId="0" applyNumberFormat="1" applyFont="1" applyBorder="1" applyAlignment="1">
      <alignment horizontal="left" vertical="center" wrapText="1" indent="4"/>
    </xf>
    <xf numFmtId="164" fontId="50" fillId="0" borderId="10" xfId="0" applyNumberFormat="1" applyFont="1" applyBorder="1" applyAlignment="1">
      <alignment horizontal="left" vertical="center" indent="4"/>
    </xf>
    <xf numFmtId="164" fontId="52" fillId="0" borderId="11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center" vertical="center" wrapText="1"/>
    </xf>
    <xf numFmtId="164" fontId="50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3" fillId="33" borderId="1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right" vertical="center" wrapText="1"/>
    </xf>
    <xf numFmtId="164" fontId="55" fillId="0" borderId="10" xfId="0" applyNumberFormat="1" applyFont="1" applyBorder="1" applyAlignment="1">
      <alignment horizontal="left" vertical="center" wrapText="1"/>
    </xf>
    <xf numFmtId="164" fontId="56" fillId="33" borderId="13" xfId="0" applyNumberFormat="1" applyFont="1" applyFill="1" applyBorder="1" applyAlignment="1">
      <alignment horizontal="center" vertical="center" wrapText="1"/>
    </xf>
    <xf numFmtId="164" fontId="56" fillId="33" borderId="15" xfId="0" applyNumberFormat="1" applyFont="1" applyFill="1" applyBorder="1" applyAlignment="1">
      <alignment horizontal="center" vertical="center" wrapText="1"/>
    </xf>
    <xf numFmtId="164" fontId="57" fillId="0" borderId="0" xfId="0" applyNumberFormat="1" applyFont="1" applyAlignment="1">
      <alignment vertical="center"/>
    </xf>
    <xf numFmtId="164" fontId="58" fillId="0" borderId="0" xfId="0" applyNumberFormat="1" applyFont="1" applyBorder="1" applyAlignment="1">
      <alignment horizontal="right" vertical="center" wrapText="1"/>
    </xf>
    <xf numFmtId="164" fontId="59" fillId="0" borderId="0" xfId="0" applyNumberFormat="1" applyFont="1" applyAlignment="1">
      <alignment vertical="center"/>
    </xf>
    <xf numFmtId="164" fontId="58" fillId="0" borderId="13" xfId="0" applyNumberFormat="1" applyFont="1" applyBorder="1" applyAlignment="1">
      <alignment horizontal="right" vertical="center" wrapText="1"/>
    </xf>
    <xf numFmtId="164" fontId="58" fillId="0" borderId="12" xfId="0" applyNumberFormat="1" applyFont="1" applyBorder="1" applyAlignment="1">
      <alignment horizontal="justify" vertical="center" wrapText="1"/>
    </xf>
    <xf numFmtId="164" fontId="55" fillId="0" borderId="10" xfId="0" applyNumberFormat="1" applyFont="1" applyBorder="1" applyAlignment="1">
      <alignment horizontal="justify" vertical="center"/>
    </xf>
    <xf numFmtId="164" fontId="58" fillId="0" borderId="11" xfId="0" applyNumberFormat="1" applyFont="1" applyBorder="1" applyAlignment="1">
      <alignment horizontal="right" vertical="center" wrapText="1"/>
    </xf>
    <xf numFmtId="164" fontId="58" fillId="0" borderId="10" xfId="0" applyNumberFormat="1" applyFont="1" applyBorder="1" applyAlignment="1">
      <alignment horizontal="justify" vertical="center" wrapText="1"/>
    </xf>
    <xf numFmtId="164" fontId="55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Fill="1" applyBorder="1" applyAlignment="1">
      <alignment horizontal="right" vertical="center" wrapText="1"/>
    </xf>
    <xf numFmtId="164" fontId="54" fillId="0" borderId="10" xfId="0" applyNumberFormat="1" applyFont="1" applyBorder="1" applyAlignment="1">
      <alignment horizontal="left" vertical="center" wrapText="1" indent="2"/>
    </xf>
    <xf numFmtId="0" fontId="56" fillId="33" borderId="12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 wrapText="1"/>
    </xf>
    <xf numFmtId="164" fontId="55" fillId="0" borderId="13" xfId="0" applyNumberFormat="1" applyFont="1" applyBorder="1" applyAlignment="1">
      <alignment horizontal="justify" vertical="center" wrapText="1"/>
    </xf>
    <xf numFmtId="0" fontId="54" fillId="0" borderId="12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 indent="1"/>
    </xf>
    <xf numFmtId="0" fontId="58" fillId="0" borderId="11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horizontal="left" vertical="center" wrapText="1" indent="1"/>
    </xf>
    <xf numFmtId="164" fontId="50" fillId="0" borderId="0" xfId="0" applyNumberFormat="1" applyFont="1" applyAlignment="1">
      <alignment/>
    </xf>
    <xf numFmtId="164" fontId="51" fillId="0" borderId="10" xfId="0" applyNumberFormat="1" applyFont="1" applyBorder="1" applyAlignment="1">
      <alignment horizontal="left" vertical="center" indent="1"/>
    </xf>
    <xf numFmtId="164" fontId="50" fillId="0" borderId="11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horizontal="left" vertical="center" indent="1"/>
    </xf>
    <xf numFmtId="164" fontId="50" fillId="0" borderId="10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horizontal="left" vertical="center" indent="5"/>
    </xf>
    <xf numFmtId="164" fontId="50" fillId="0" borderId="10" xfId="0" applyNumberFormat="1" applyFont="1" applyBorder="1" applyAlignment="1">
      <alignment horizontal="left" vertical="center" wrapText="1" indent="1"/>
    </xf>
    <xf numFmtId="164" fontId="50" fillId="0" borderId="16" xfId="0" applyNumberFormat="1" applyFont="1" applyBorder="1" applyAlignment="1">
      <alignment vertical="center"/>
    </xf>
    <xf numFmtId="164" fontId="53" fillId="33" borderId="13" xfId="0" applyNumberFormat="1" applyFont="1" applyFill="1" applyBorder="1" applyAlignment="1">
      <alignment horizontal="center" vertical="center"/>
    </xf>
    <xf numFmtId="164" fontId="53" fillId="33" borderId="15" xfId="0" applyNumberFormat="1" applyFont="1" applyFill="1" applyBorder="1" applyAlignment="1">
      <alignment horizontal="center" vertical="center"/>
    </xf>
    <xf numFmtId="164" fontId="50" fillId="0" borderId="10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vertical="center" wrapText="1"/>
    </xf>
    <xf numFmtId="164" fontId="51" fillId="0" borderId="12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0" xfId="0" applyNumberFormat="1" applyFont="1" applyBorder="1" applyAlignment="1">
      <alignment horizontal="left" vertical="center" wrapText="1" indent="5"/>
    </xf>
    <xf numFmtId="164" fontId="50" fillId="0" borderId="16" xfId="0" applyNumberFormat="1" applyFont="1" applyBorder="1" applyAlignment="1">
      <alignment vertical="center" wrapText="1"/>
    </xf>
    <xf numFmtId="164" fontId="53" fillId="33" borderId="17" xfId="0" applyNumberFormat="1" applyFont="1" applyFill="1" applyBorder="1" applyAlignment="1">
      <alignment horizontal="center" vertical="center" wrapText="1"/>
    </xf>
    <xf numFmtId="164" fontId="53" fillId="33" borderId="18" xfId="0" applyNumberFormat="1" applyFont="1" applyFill="1" applyBorder="1" applyAlignment="1">
      <alignment vertical="center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0" fontId="50" fillId="0" borderId="19" xfId="0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right" vertical="center"/>
    </xf>
    <xf numFmtId="164" fontId="50" fillId="0" borderId="12" xfId="0" applyNumberFormat="1" applyFont="1" applyBorder="1" applyAlignment="1">
      <alignment horizontal="left" vertical="center" wrapText="1"/>
    </xf>
    <xf numFmtId="164" fontId="51" fillId="0" borderId="11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164" fontId="50" fillId="0" borderId="10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/>
    </xf>
    <xf numFmtId="164" fontId="50" fillId="0" borderId="20" xfId="0" applyNumberFormat="1" applyFont="1" applyBorder="1" applyAlignment="1">
      <alignment horizontal="right" vertical="center"/>
    </xf>
    <xf numFmtId="164" fontId="50" fillId="0" borderId="10" xfId="0" applyNumberFormat="1" applyFont="1" applyBorder="1" applyAlignment="1">
      <alignment horizontal="left" vertical="center" wrapText="1" indent="3"/>
    </xf>
    <xf numFmtId="164" fontId="50" fillId="0" borderId="10" xfId="0" applyNumberFormat="1" applyFont="1" applyBorder="1" applyAlignment="1">
      <alignment horizontal="right" vertical="center"/>
    </xf>
    <xf numFmtId="164" fontId="51" fillId="0" borderId="21" xfId="0" applyNumberFormat="1" applyFont="1" applyBorder="1" applyAlignment="1">
      <alignment horizontal="right" vertical="center"/>
    </xf>
    <xf numFmtId="164" fontId="50" fillId="0" borderId="10" xfId="0" applyNumberFormat="1" applyFont="1" applyBorder="1" applyAlignment="1">
      <alignment horizontal="left" vertical="center" indent="3"/>
    </xf>
    <xf numFmtId="164" fontId="50" fillId="0" borderId="21" xfId="0" applyNumberFormat="1" applyFont="1" applyBorder="1" applyAlignment="1">
      <alignment horizontal="right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164" fontId="51" fillId="0" borderId="10" xfId="0" applyNumberFormat="1" applyFont="1" applyBorder="1" applyAlignment="1">
      <alignment horizontal="right" vertical="center"/>
    </xf>
    <xf numFmtId="0" fontId="51" fillId="0" borderId="11" xfId="0" applyFont="1" applyBorder="1" applyAlignment="1">
      <alignment horizontal="left" vertical="center"/>
    </xf>
    <xf numFmtId="0" fontId="51" fillId="0" borderId="23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11" xfId="0" applyFont="1" applyBorder="1" applyAlignment="1">
      <alignment/>
    </xf>
    <xf numFmtId="0" fontId="50" fillId="0" borderId="23" xfId="0" applyFont="1" applyBorder="1" applyAlignment="1">
      <alignment horizontal="left" vertical="center" indent="3"/>
    </xf>
    <xf numFmtId="0" fontId="51" fillId="0" borderId="15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 indent="1"/>
    </xf>
    <xf numFmtId="164" fontId="50" fillId="0" borderId="10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center" wrapText="1"/>
    </xf>
    <xf numFmtId="164" fontId="51" fillId="0" borderId="16" xfId="0" applyNumberFormat="1" applyFont="1" applyBorder="1" applyAlignment="1">
      <alignment horizontal="right" vertical="center" wrapText="1"/>
    </xf>
    <xf numFmtId="164" fontId="50" fillId="0" borderId="13" xfId="0" applyNumberFormat="1" applyFont="1" applyBorder="1" applyAlignment="1">
      <alignment vertical="center"/>
    </xf>
    <xf numFmtId="0" fontId="50" fillId="0" borderId="12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 indent="2"/>
    </xf>
    <xf numFmtId="164" fontId="50" fillId="0" borderId="20" xfId="0" applyNumberFormat="1" applyFont="1" applyBorder="1" applyAlignment="1">
      <alignment vertical="center"/>
    </xf>
    <xf numFmtId="0" fontId="50" fillId="0" borderId="24" xfId="0" applyFont="1" applyBorder="1" applyAlignment="1">
      <alignment horizontal="left" vertical="center" indent="2"/>
    </xf>
    <xf numFmtId="0" fontId="50" fillId="0" borderId="11" xfId="0" applyFont="1" applyBorder="1" applyAlignment="1">
      <alignment horizontal="right" vertical="center" wrapText="1"/>
    </xf>
    <xf numFmtId="0" fontId="51" fillId="0" borderId="16" xfId="0" applyFont="1" applyBorder="1" applyAlignment="1">
      <alignment horizontal="justify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51" fillId="0" borderId="23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 indent="2"/>
    </xf>
    <xf numFmtId="0" fontId="50" fillId="0" borderId="0" xfId="0" applyFont="1" applyFill="1" applyAlignment="1">
      <alignment/>
    </xf>
    <xf numFmtId="0" fontId="50" fillId="0" borderId="23" xfId="0" applyFont="1" applyFill="1" applyBorder="1" applyAlignment="1">
      <alignment horizontal="left" vertical="center" wrapText="1"/>
    </xf>
    <xf numFmtId="164" fontId="51" fillId="0" borderId="10" xfId="0" applyNumberFormat="1" applyFont="1" applyFill="1" applyBorder="1" applyAlignment="1">
      <alignment horizontal="right" vertical="center" wrapText="1"/>
    </xf>
    <xf numFmtId="164" fontId="51" fillId="0" borderId="11" xfId="0" applyNumberFormat="1" applyFont="1" applyFill="1" applyBorder="1" applyAlignment="1">
      <alignment horizontal="right" vertical="center" wrapText="1"/>
    </xf>
    <xf numFmtId="164" fontId="50" fillId="0" borderId="11" xfId="0" applyNumberFormat="1" applyFont="1" applyFill="1" applyBorder="1" applyAlignment="1">
      <alignment horizontal="right" vertical="center" wrapText="1"/>
    </xf>
    <xf numFmtId="0" fontId="51" fillId="0" borderId="22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0" fontId="61" fillId="33" borderId="26" xfId="0" applyFont="1" applyFill="1" applyBorder="1" applyAlignment="1">
      <alignment/>
    </xf>
    <xf numFmtId="0" fontId="61" fillId="33" borderId="26" xfId="0" applyFont="1" applyFill="1" applyBorder="1" applyAlignment="1">
      <alignment horizontal="center"/>
    </xf>
    <xf numFmtId="164" fontId="50" fillId="0" borderId="11" xfId="0" applyNumberFormat="1" applyFont="1" applyFill="1" applyBorder="1" applyAlignment="1">
      <alignment horizontal="right" vertical="center"/>
    </xf>
    <xf numFmtId="164" fontId="50" fillId="0" borderId="11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/>
    </xf>
    <xf numFmtId="164" fontId="50" fillId="0" borderId="24" xfId="0" applyNumberFormat="1" applyFont="1" applyBorder="1" applyAlignment="1">
      <alignment horizontal="left" vertical="center" wrapText="1" indent="3"/>
    </xf>
    <xf numFmtId="0" fontId="53" fillId="33" borderId="23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164" fontId="59" fillId="0" borderId="26" xfId="0" applyNumberFormat="1" applyFont="1" applyBorder="1" applyAlignment="1">
      <alignment horizontal="left" vertical="top" wrapText="1"/>
    </xf>
    <xf numFmtId="0" fontId="56" fillId="33" borderId="18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164" fontId="56" fillId="33" borderId="16" xfId="0" applyNumberFormat="1" applyFont="1" applyFill="1" applyBorder="1" applyAlignment="1">
      <alignment horizontal="center" vertical="center" wrapText="1"/>
    </xf>
    <xf numFmtId="164" fontId="56" fillId="33" borderId="12" xfId="0" applyNumberFormat="1" applyFont="1" applyFill="1" applyBorder="1" applyAlignment="1">
      <alignment horizontal="center" vertical="center" wrapText="1"/>
    </xf>
    <xf numFmtId="164" fontId="50" fillId="0" borderId="27" xfId="0" applyNumberFormat="1" applyFont="1" applyBorder="1" applyAlignment="1">
      <alignment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vertical="center"/>
    </xf>
    <xf numFmtId="0" fontId="53" fillId="33" borderId="22" xfId="0" applyFont="1" applyFill="1" applyBorder="1" applyAlignment="1">
      <alignment vertical="center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164" fontId="53" fillId="33" borderId="14" xfId="0" applyNumberFormat="1" applyFont="1" applyFill="1" applyBorder="1" applyAlignment="1">
      <alignment vertical="center"/>
    </xf>
    <xf numFmtId="164" fontId="53" fillId="33" borderId="22" xfId="0" applyNumberFormat="1" applyFont="1" applyFill="1" applyBorder="1" applyAlignment="1">
      <alignment vertical="center"/>
    </xf>
    <xf numFmtId="164" fontId="53" fillId="33" borderId="16" xfId="0" applyNumberFormat="1" applyFont="1" applyFill="1" applyBorder="1" applyAlignment="1">
      <alignment horizontal="center" vertical="center"/>
    </xf>
    <xf numFmtId="164" fontId="53" fillId="33" borderId="12" xfId="0" applyNumberFormat="1" applyFont="1" applyFill="1" applyBorder="1" applyAlignment="1">
      <alignment horizontal="center" vertical="center"/>
    </xf>
    <xf numFmtId="164" fontId="53" fillId="33" borderId="16" xfId="0" applyNumberFormat="1" applyFont="1" applyFill="1" applyBorder="1" applyAlignment="1">
      <alignment horizontal="center" vertical="center" wrapText="1"/>
    </xf>
    <xf numFmtId="164" fontId="53" fillId="33" borderId="12" xfId="0" applyNumberFormat="1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right" vertical="center"/>
    </xf>
    <xf numFmtId="0" fontId="53" fillId="33" borderId="12" xfId="0" applyFont="1" applyFill="1" applyBorder="1" applyAlignment="1">
      <alignment horizontal="right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right" vertical="center" wrapText="1"/>
    </xf>
    <xf numFmtId="0" fontId="53" fillId="33" borderId="12" xfId="0" applyFont="1" applyFill="1" applyBorder="1" applyAlignment="1">
      <alignment horizontal="right" vertical="center" wrapText="1"/>
    </xf>
    <xf numFmtId="0" fontId="53" fillId="33" borderId="18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26" xfId="0" applyFont="1" applyFill="1" applyBorder="1" applyAlignment="1">
      <alignment horizontal="center" vertical="center"/>
    </xf>
    <xf numFmtId="0" fontId="53" fillId="34" borderId="28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29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/>
    </xf>
    <xf numFmtId="0" fontId="60" fillId="33" borderId="26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29" xfId="0" applyFont="1" applyFill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30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87</xdr:row>
      <xdr:rowOff>133350</xdr:rowOff>
    </xdr:from>
    <xdr:to>
      <xdr:col>6</xdr:col>
      <xdr:colOff>990600</xdr:colOff>
      <xdr:row>96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571500" y="16430625"/>
          <a:ext cx="11106150" cy="1647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2199"/>
            <a:ext cx="4521630" cy="5812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SERGIO DANIEL PADILLA  HERRERA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77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59</xdr:row>
      <xdr:rowOff>104775</xdr:rowOff>
    </xdr:from>
    <xdr:to>
      <xdr:col>8</xdr:col>
      <xdr:colOff>800100</xdr:colOff>
      <xdr:row>70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1238250" y="11725275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52</xdr:row>
      <xdr:rowOff>38100</xdr:rowOff>
    </xdr:from>
    <xdr:to>
      <xdr:col>12</xdr:col>
      <xdr:colOff>390525</xdr:colOff>
      <xdr:row>61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714375" y="11220450"/>
          <a:ext cx="12077700" cy="17240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LÓPEZ HINOJOSA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113</xdr:row>
      <xdr:rowOff>85725</xdr:rowOff>
    </xdr:from>
    <xdr:to>
      <xdr:col>5</xdr:col>
      <xdr:colOff>0</xdr:colOff>
      <xdr:row>124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304800" y="21088350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FLOR DE MARÍA LÓPEZ HINOJOSA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89</xdr:row>
      <xdr:rowOff>0</xdr:rowOff>
    </xdr:from>
    <xdr:to>
      <xdr:col>7</xdr:col>
      <xdr:colOff>552450</xdr:colOff>
      <xdr:row>99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142875" y="18716625"/>
          <a:ext cx="835342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163</xdr:row>
      <xdr:rowOff>104775</xdr:rowOff>
    </xdr:from>
    <xdr:to>
      <xdr:col>9</xdr:col>
      <xdr:colOff>123825</xdr:colOff>
      <xdr:row>174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323850" y="27155775"/>
          <a:ext cx="1069657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08052" y="15124319"/>
            <a:ext cx="4532434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8362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0</xdr:rowOff>
    </xdr:from>
    <xdr:to>
      <xdr:col>8</xdr:col>
      <xdr:colOff>438150</xdr:colOff>
      <xdr:row>51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295275" y="7810500"/>
          <a:ext cx="1012507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FLOR DE MARÍA LÓPEZ HINOJOSA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97</xdr:row>
      <xdr:rowOff>0</xdr:rowOff>
    </xdr:from>
    <xdr:to>
      <xdr:col>6</xdr:col>
      <xdr:colOff>990600</xdr:colOff>
      <xdr:row>107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0" y="16621125"/>
          <a:ext cx="89725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21557" y="15124319"/>
            <a:ext cx="4518929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SERGIO DANIEL PADILLA HERRERA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47625</xdr:rowOff>
    </xdr:from>
    <xdr:to>
      <xdr:col>8</xdr:col>
      <xdr:colOff>0</xdr:colOff>
      <xdr:row>75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0" y="12192000"/>
          <a:ext cx="854392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5"/>
          <xdr:cNvSpPr txBox="1">
            <a:spLocks noChangeArrowheads="1"/>
          </xdr:cNvSpPr>
        </xdr:nvSpPr>
        <xdr:spPr>
          <a:xfrm>
            <a:off x="41310753" y="15124319"/>
            <a:ext cx="4529733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6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FLOR DE MARÍA LÓPEZ HINOJOSA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2"/>
  <sheetViews>
    <sheetView zoomScale="60" zoomScaleNormal="60" zoomScalePageLayoutView="0" workbookViewId="0" topLeftCell="A1">
      <pane ySplit="6" topLeftCell="A26" activePane="bottomLeft" state="frozen"/>
      <selection pane="topLeft" activeCell="A1" sqref="A1"/>
      <selection pane="bottomLeft" activeCell="E49" sqref="E4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421875" style="2" bestFit="1" customWidth="1"/>
    <col min="7" max="7" width="15.140625" style="2" customWidth="1"/>
    <col min="8" max="16384" width="11.421875" style="1" customWidth="1"/>
  </cols>
  <sheetData>
    <row r="1" spans="2:7" ht="12.75">
      <c r="B1" s="142"/>
      <c r="C1" s="143"/>
      <c r="D1" s="143"/>
      <c r="E1" s="142"/>
      <c r="F1" s="143"/>
      <c r="G1" s="143"/>
    </row>
    <row r="2" spans="2:7" ht="12.75">
      <c r="B2" s="149" t="s">
        <v>120</v>
      </c>
      <c r="C2" s="150"/>
      <c r="D2" s="150"/>
      <c r="E2" s="150"/>
      <c r="F2" s="150"/>
      <c r="G2" s="151"/>
    </row>
    <row r="3" spans="2:7" ht="12.75">
      <c r="B3" s="152" t="s">
        <v>0</v>
      </c>
      <c r="C3" s="153"/>
      <c r="D3" s="153"/>
      <c r="E3" s="153"/>
      <c r="F3" s="153"/>
      <c r="G3" s="154"/>
    </row>
    <row r="4" spans="2:7" ht="12.75">
      <c r="B4" s="152" t="s">
        <v>455</v>
      </c>
      <c r="C4" s="153"/>
      <c r="D4" s="153"/>
      <c r="E4" s="153"/>
      <c r="F4" s="153"/>
      <c r="G4" s="154"/>
    </row>
    <row r="5" spans="2:7" ht="13.5" thickBot="1">
      <c r="B5" s="155" t="s">
        <v>1</v>
      </c>
      <c r="C5" s="156"/>
      <c r="D5" s="156"/>
      <c r="E5" s="156"/>
      <c r="F5" s="156"/>
      <c r="G5" s="157"/>
    </row>
    <row r="6" spans="2:7" ht="46.5" customHeight="1" thickBot="1">
      <c r="B6" s="19" t="s">
        <v>2</v>
      </c>
      <c r="C6" s="20" t="s">
        <v>452</v>
      </c>
      <c r="D6" s="20" t="s">
        <v>451</v>
      </c>
      <c r="E6" s="21" t="s">
        <v>2</v>
      </c>
      <c r="F6" s="20" t="s">
        <v>454</v>
      </c>
      <c r="G6" s="20" t="s">
        <v>451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31005195.21</v>
      </c>
      <c r="D9" s="6">
        <f>SUM(D10:D16)</f>
        <v>11961414</v>
      </c>
      <c r="E9" s="8" t="s">
        <v>8</v>
      </c>
      <c r="F9" s="6">
        <f>SUM(F10:F18)</f>
        <v>25235125.65</v>
      </c>
      <c r="G9" s="6">
        <f>+G13+G14+G16+G18</f>
        <v>5487118.91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0</v>
      </c>
      <c r="G10" s="6">
        <v>0</v>
      </c>
    </row>
    <row r="11" spans="2:7" ht="12.75">
      <c r="B11" s="9" t="s">
        <v>11</v>
      </c>
      <c r="C11" s="6">
        <v>31005195.21</v>
      </c>
      <c r="D11" s="6">
        <v>11961414</v>
      </c>
      <c r="E11" s="10" t="s">
        <v>12</v>
      </c>
      <c r="F11" s="6">
        <v>13755085.25</v>
      </c>
      <c r="G11" s="6">
        <v>0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8942768.79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3952261.52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2536901.61</v>
      </c>
      <c r="G16" s="6">
        <v>1534087.39</v>
      </c>
    </row>
    <row r="17" spans="2:7" ht="12.75">
      <c r="B17" s="7" t="s">
        <v>23</v>
      </c>
      <c r="C17" s="6">
        <f>SUM(C18:C24)</f>
        <v>9836.990000000002</v>
      </c>
      <c r="D17" s="6">
        <f>SUM(D18:D24)</f>
        <v>25030.410000000003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370</v>
      </c>
      <c r="G18" s="6">
        <v>770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v>0</v>
      </c>
      <c r="G19" s="6">
        <v>0</v>
      </c>
    </row>
    <row r="20" spans="2:7" ht="12.75">
      <c r="B20" s="9" t="s">
        <v>29</v>
      </c>
      <c r="C20" s="6">
        <v>8577.86</v>
      </c>
      <c r="D20" s="6">
        <v>20730.15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v>0</v>
      </c>
      <c r="G23" s="6">
        <v>0</v>
      </c>
    </row>
    <row r="24" spans="2:7" ht="12.75">
      <c r="B24" s="9" t="s">
        <v>37</v>
      </c>
      <c r="C24" s="6">
        <v>1259.13</v>
      </c>
      <c r="D24" s="6">
        <v>4300.26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2682830.64</v>
      </c>
      <c r="D25" s="6">
        <v>0.01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v>0</v>
      </c>
      <c r="G27" s="6"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2682830.64</v>
      </c>
      <c r="D29" s="6">
        <v>0.01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v>0</v>
      </c>
      <c r="E31" s="8" t="s">
        <v>52</v>
      </c>
      <c r="F31" s="6">
        <v>0</v>
      </c>
      <c r="G31" s="6"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v>0</v>
      </c>
      <c r="E38" s="8" t="s">
        <v>66</v>
      </c>
      <c r="F38" s="6">
        <v>0</v>
      </c>
      <c r="G38" s="6"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v>0</v>
      </c>
      <c r="G42" s="6"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33697862.839999996</v>
      </c>
      <c r="D47" s="6">
        <f>D9+D17+D25+D31+D37+D38+D41</f>
        <v>11986444.42</v>
      </c>
      <c r="E47" s="5" t="s">
        <v>82</v>
      </c>
      <c r="F47" s="6">
        <f>+F9</f>
        <v>25235125.65</v>
      </c>
      <c r="G47" s="6">
        <f>+G9</f>
        <v>5487118.91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7326</v>
      </c>
      <c r="D51" s="6">
        <v>7326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101159806.64</v>
      </c>
      <c r="D52" s="6">
        <v>10228726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74803397.17</v>
      </c>
      <c r="D53" s="6">
        <v>58173717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521710</v>
      </c>
      <c r="D54" s="6">
        <v>0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v>0</v>
      </c>
      <c r="G57" s="6"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+F47</f>
        <v>25235125.65</v>
      </c>
      <c r="G59" s="6">
        <f>+G47</f>
        <v>5487118.91</v>
      </c>
    </row>
    <row r="60" spans="2:7" ht="25.5">
      <c r="B60" s="3" t="s">
        <v>102</v>
      </c>
      <c r="C60" s="6">
        <f>SUM(C50:C58)</f>
        <v>176492239.81</v>
      </c>
      <c r="D60" s="6">
        <f>SUM(D50:D58)</f>
        <v>68409769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210190102.65</v>
      </c>
      <c r="D62" s="6">
        <f>D47+D60</f>
        <v>80396213.42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v>0</v>
      </c>
      <c r="G63" s="6"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184954977</v>
      </c>
      <c r="G68" s="6">
        <f>SUM(G69:G73)</f>
        <v>74909094.2</v>
      </c>
    </row>
    <row r="69" spans="2:7" ht="12.75">
      <c r="B69" s="7"/>
      <c r="C69" s="6"/>
      <c r="D69" s="6"/>
      <c r="E69" s="8" t="s">
        <v>110</v>
      </c>
      <c r="F69" s="6">
        <v>112266847.74</v>
      </c>
      <c r="G69" s="6">
        <v>5542729.33</v>
      </c>
    </row>
    <row r="70" spans="2:7" ht="12.75">
      <c r="B70" s="7"/>
      <c r="C70" s="6"/>
      <c r="D70" s="6"/>
      <c r="E70" s="8" t="s">
        <v>111</v>
      </c>
      <c r="F70" s="6">
        <v>35444323.76</v>
      </c>
      <c r="G70" s="6">
        <v>32122559.37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37243805.5</v>
      </c>
      <c r="G73" s="6">
        <v>37243805.5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v>0</v>
      </c>
      <c r="G75" s="6"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+F68</f>
        <v>184954977</v>
      </c>
      <c r="G79" s="6">
        <f>+G68</f>
        <v>74909094.2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+F47+F79</f>
        <v>210190102.65</v>
      </c>
      <c r="G81" s="6">
        <f>+G59+G79</f>
        <v>80396213.11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5" sqref="F15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2.8515625" style="22" customWidth="1"/>
    <col min="4" max="4" width="13.28125" style="22" customWidth="1"/>
    <col min="5" max="5" width="15.00390625" style="22" customWidth="1"/>
    <col min="6" max="6" width="16.57421875" style="22" customWidth="1"/>
    <col min="7" max="7" width="13.421875" style="22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59" t="s">
        <v>120</v>
      </c>
      <c r="C2" s="160"/>
      <c r="D2" s="160"/>
      <c r="E2" s="160"/>
      <c r="F2" s="160"/>
      <c r="G2" s="160"/>
      <c r="H2" s="160"/>
      <c r="I2" s="161"/>
    </row>
    <row r="3" spans="2:9" ht="13.5" thickBot="1">
      <c r="B3" s="162" t="s">
        <v>169</v>
      </c>
      <c r="C3" s="163"/>
      <c r="D3" s="163"/>
      <c r="E3" s="163"/>
      <c r="F3" s="163"/>
      <c r="G3" s="163"/>
      <c r="H3" s="163"/>
      <c r="I3" s="164"/>
    </row>
    <row r="4" spans="2:9" ht="13.5" thickBot="1">
      <c r="B4" s="162" t="s">
        <v>456</v>
      </c>
      <c r="C4" s="163"/>
      <c r="D4" s="163"/>
      <c r="E4" s="163"/>
      <c r="F4" s="163"/>
      <c r="G4" s="163"/>
      <c r="H4" s="163"/>
      <c r="I4" s="164"/>
    </row>
    <row r="5" spans="2:9" ht="13.5" thickBot="1">
      <c r="B5" s="162" t="s">
        <v>1</v>
      </c>
      <c r="C5" s="163"/>
      <c r="D5" s="163"/>
      <c r="E5" s="163"/>
      <c r="F5" s="163"/>
      <c r="G5" s="163"/>
      <c r="H5" s="163"/>
      <c r="I5" s="164"/>
    </row>
    <row r="6" spans="2:9" ht="76.5">
      <c r="B6" s="44" t="s">
        <v>168</v>
      </c>
      <c r="C6" s="44" t="s">
        <v>453</v>
      </c>
      <c r="D6" s="44" t="s">
        <v>167</v>
      </c>
      <c r="E6" s="44" t="s">
        <v>166</v>
      </c>
      <c r="F6" s="44" t="s">
        <v>165</v>
      </c>
      <c r="G6" s="44" t="s">
        <v>164</v>
      </c>
      <c r="H6" s="44" t="s">
        <v>163</v>
      </c>
      <c r="I6" s="44" t="s">
        <v>162</v>
      </c>
    </row>
    <row r="7" spans="2:9" ht="13.5" thickBot="1">
      <c r="B7" s="43" t="s">
        <v>161</v>
      </c>
      <c r="C7" s="43" t="s">
        <v>160</v>
      </c>
      <c r="D7" s="43" t="s">
        <v>159</v>
      </c>
      <c r="E7" s="43" t="s">
        <v>158</v>
      </c>
      <c r="F7" s="43" t="s">
        <v>157</v>
      </c>
      <c r="G7" s="43" t="s">
        <v>156</v>
      </c>
      <c r="H7" s="43" t="s">
        <v>155</v>
      </c>
      <c r="I7" s="43" t="s">
        <v>154</v>
      </c>
    </row>
    <row r="8" spans="2:9" ht="12.75" customHeight="1">
      <c r="B8" s="40" t="s">
        <v>153</v>
      </c>
      <c r="C8" s="28">
        <f aca="true" t="shared" si="0" ref="C8:I8">C9+C13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</row>
    <row r="9" spans="2:9" ht="12.75" customHeight="1">
      <c r="B9" s="40" t="s">
        <v>152</v>
      </c>
      <c r="C9" s="28">
        <f aca="true" t="shared" si="1" ref="C9:I9">SUM(C10:C12)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2:9" ht="12.75">
      <c r="B10" s="42" t="s">
        <v>151</v>
      </c>
      <c r="C10" s="28">
        <v>0</v>
      </c>
      <c r="D10" s="28">
        <v>0</v>
      </c>
      <c r="E10" s="28">
        <v>0</v>
      </c>
      <c r="F10" s="28"/>
      <c r="G10" s="26">
        <v>0</v>
      </c>
      <c r="H10" s="28">
        <v>0</v>
      </c>
      <c r="I10" s="28">
        <v>0</v>
      </c>
    </row>
    <row r="11" spans="2:9" ht="12.75">
      <c r="B11" s="42" t="s">
        <v>150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42" t="s">
        <v>149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>
      <c r="B13" s="40" t="s">
        <v>148</v>
      </c>
      <c r="C13" s="28">
        <f aca="true" t="shared" si="2" ref="C13:I13">SUM(C14:C16)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</row>
    <row r="14" spans="2:9" ht="12.75">
      <c r="B14" s="42" t="s">
        <v>147</v>
      </c>
      <c r="C14" s="28">
        <v>0</v>
      </c>
      <c r="D14" s="28">
        <v>0</v>
      </c>
      <c r="E14" s="28">
        <v>0</v>
      </c>
      <c r="F14" s="28"/>
      <c r="G14" s="26">
        <v>0</v>
      </c>
      <c r="H14" s="28">
        <v>0</v>
      </c>
      <c r="I14" s="28">
        <v>0</v>
      </c>
    </row>
    <row r="15" spans="2:9" ht="12.75">
      <c r="B15" s="42" t="s">
        <v>146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42" t="s">
        <v>145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40" t="s">
        <v>144</v>
      </c>
      <c r="C17" s="28">
        <v>5487119</v>
      </c>
      <c r="D17" s="41"/>
      <c r="E17" s="41"/>
      <c r="F17" s="41"/>
      <c r="G17" s="26">
        <v>25235125.65</v>
      </c>
      <c r="H17" s="41"/>
      <c r="I17" s="41"/>
    </row>
    <row r="18" spans="2:9" ht="12.75">
      <c r="B18" s="27"/>
      <c r="C18" s="26"/>
      <c r="D18" s="26"/>
      <c r="E18" s="26"/>
      <c r="F18" s="26"/>
      <c r="G18" s="26"/>
      <c r="H18" s="26"/>
      <c r="I18" s="26"/>
    </row>
    <row r="19" spans="2:9" ht="12.75" customHeight="1">
      <c r="B19" s="37" t="s">
        <v>143</v>
      </c>
      <c r="C19" s="28">
        <v>5487119</v>
      </c>
      <c r="D19" s="28">
        <f aca="true" t="shared" si="3" ref="D19:I19">D8+D17</f>
        <v>0</v>
      </c>
      <c r="E19" s="28">
        <f t="shared" si="3"/>
        <v>0</v>
      </c>
      <c r="F19" s="28">
        <f t="shared" si="3"/>
        <v>0</v>
      </c>
      <c r="G19" s="28">
        <f t="shared" si="3"/>
        <v>25235125.65</v>
      </c>
      <c r="H19" s="28">
        <f t="shared" si="3"/>
        <v>0</v>
      </c>
      <c r="I19" s="28">
        <f t="shared" si="3"/>
        <v>0</v>
      </c>
    </row>
    <row r="20" spans="2:9" ht="12.75">
      <c r="B20" s="40"/>
      <c r="C20" s="28"/>
      <c r="D20" s="28"/>
      <c r="E20" s="28"/>
      <c r="F20" s="28"/>
      <c r="G20" s="28"/>
      <c r="H20" s="28"/>
      <c r="I20" s="28"/>
    </row>
    <row r="21" spans="2:9" ht="12.75" customHeight="1">
      <c r="B21" s="40" t="s">
        <v>142</v>
      </c>
      <c r="C21" s="28">
        <f aca="true" t="shared" si="4" ref="C21:I21">SUM(C22:C24)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</row>
    <row r="22" spans="2:9" ht="12.75" customHeight="1">
      <c r="B22" s="27" t="s">
        <v>141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7" t="s">
        <v>140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7" t="s">
        <v>139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9"/>
      <c r="C25" s="38"/>
      <c r="D25" s="38"/>
      <c r="E25" s="38"/>
      <c r="F25" s="38"/>
      <c r="G25" s="38"/>
      <c r="H25" s="38"/>
      <c r="I25" s="38"/>
    </row>
    <row r="26" spans="2:9" ht="25.5">
      <c r="B26" s="37" t="s">
        <v>138</v>
      </c>
      <c r="C26" s="28">
        <f aca="true" t="shared" si="5" ref="C26:I26">SUM(C27:C29)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</row>
    <row r="27" spans="2:9" ht="12.75" customHeight="1">
      <c r="B27" s="27" t="s">
        <v>137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7" t="s">
        <v>136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7" t="s">
        <v>135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6"/>
      <c r="C30" s="35"/>
      <c r="D30" s="35"/>
      <c r="E30" s="35"/>
      <c r="F30" s="35"/>
      <c r="G30" s="35"/>
      <c r="H30" s="35"/>
      <c r="I30" s="35"/>
    </row>
    <row r="31" spans="2:9" ht="18.75" customHeight="1">
      <c r="B31" s="158" t="s">
        <v>134</v>
      </c>
      <c r="C31" s="158"/>
      <c r="D31" s="158"/>
      <c r="E31" s="158"/>
      <c r="F31" s="158"/>
      <c r="G31" s="158"/>
      <c r="H31" s="158"/>
      <c r="I31" s="158"/>
    </row>
    <row r="32" spans="2:9" ht="12.75">
      <c r="B32" s="34" t="s">
        <v>133</v>
      </c>
      <c r="C32" s="23"/>
      <c r="D32" s="33"/>
      <c r="E32" s="33"/>
      <c r="F32" s="33"/>
      <c r="G32" s="33"/>
      <c r="H32" s="33"/>
      <c r="I32" s="33"/>
    </row>
    <row r="33" spans="2:9" ht="13.5" thickBot="1">
      <c r="B33" s="32"/>
      <c r="C33" s="23"/>
      <c r="D33" s="23"/>
      <c r="E33" s="23"/>
      <c r="F33" s="23"/>
      <c r="G33" s="23"/>
      <c r="H33" s="23"/>
      <c r="I33" s="23"/>
    </row>
    <row r="34" spans="2:9" ht="38.25" customHeight="1">
      <c r="B34" s="165" t="s">
        <v>132</v>
      </c>
      <c r="C34" s="165" t="s">
        <v>131</v>
      </c>
      <c r="D34" s="165" t="s">
        <v>130</v>
      </c>
      <c r="E34" s="31" t="s">
        <v>129</v>
      </c>
      <c r="F34" s="165" t="s">
        <v>128</v>
      </c>
      <c r="G34" s="31" t="s">
        <v>127</v>
      </c>
      <c r="H34" s="23"/>
      <c r="I34" s="23"/>
    </row>
    <row r="35" spans="2:9" ht="15.75" customHeight="1" thickBot="1">
      <c r="B35" s="166"/>
      <c r="C35" s="166"/>
      <c r="D35" s="166"/>
      <c r="E35" s="30" t="s">
        <v>126</v>
      </c>
      <c r="F35" s="166"/>
      <c r="G35" s="30" t="s">
        <v>125</v>
      </c>
      <c r="H35" s="23"/>
      <c r="I35" s="23"/>
    </row>
    <row r="36" spans="2:9" ht="12.75">
      <c r="B36" s="29" t="s">
        <v>124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23"/>
      <c r="I36" s="23"/>
    </row>
    <row r="37" spans="2:9" ht="12.75">
      <c r="B37" s="27" t="s">
        <v>123</v>
      </c>
      <c r="C37" s="26"/>
      <c r="D37" s="26"/>
      <c r="E37" s="26"/>
      <c r="F37" s="26"/>
      <c r="G37" s="26"/>
      <c r="H37" s="23"/>
      <c r="I37" s="23"/>
    </row>
    <row r="38" spans="2:9" ht="12.75">
      <c r="B38" s="27" t="s">
        <v>122</v>
      </c>
      <c r="C38" s="26"/>
      <c r="D38" s="26"/>
      <c r="E38" s="26"/>
      <c r="F38" s="26"/>
      <c r="G38" s="26"/>
      <c r="H38" s="23"/>
      <c r="I38" s="23"/>
    </row>
    <row r="39" spans="2:9" ht="13.5" thickBot="1">
      <c r="B39" s="25" t="s">
        <v>121</v>
      </c>
      <c r="C39" s="24"/>
      <c r="D39" s="24"/>
      <c r="E39" s="24"/>
      <c r="F39" s="24"/>
      <c r="G39" s="24"/>
      <c r="H39" s="23"/>
      <c r="I39" s="23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9.5742187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59" t="s">
        <v>120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2:12" ht="15.75" thickBot="1">
      <c r="B3" s="162" t="s">
        <v>196</v>
      </c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2:12" ht="15.75" thickBot="1">
      <c r="B4" s="162" t="s">
        <v>456</v>
      </c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2:12" ht="15.75" thickBot="1">
      <c r="B5" s="162" t="s">
        <v>1</v>
      </c>
      <c r="C5" s="163"/>
      <c r="D5" s="163"/>
      <c r="E5" s="163"/>
      <c r="F5" s="163"/>
      <c r="G5" s="163"/>
      <c r="H5" s="163"/>
      <c r="I5" s="163"/>
      <c r="J5" s="163"/>
      <c r="K5" s="163"/>
      <c r="L5" s="164"/>
    </row>
    <row r="6" spans="2:12" ht="76.5">
      <c r="B6" s="53" t="s">
        <v>195</v>
      </c>
      <c r="C6" s="52" t="s">
        <v>194</v>
      </c>
      <c r="D6" s="52" t="s">
        <v>193</v>
      </c>
      <c r="E6" s="52" t="s">
        <v>192</v>
      </c>
      <c r="F6" s="52" t="s">
        <v>191</v>
      </c>
      <c r="G6" s="52" t="s">
        <v>190</v>
      </c>
      <c r="H6" s="52" t="s">
        <v>189</v>
      </c>
      <c r="I6" s="52" t="s">
        <v>188</v>
      </c>
      <c r="J6" s="52" t="s">
        <v>187</v>
      </c>
      <c r="K6" s="52" t="s">
        <v>186</v>
      </c>
      <c r="L6" s="52" t="s">
        <v>185</v>
      </c>
    </row>
    <row r="7" spans="2:12" ht="15.75" thickBot="1">
      <c r="B7" s="43" t="s">
        <v>161</v>
      </c>
      <c r="C7" s="43" t="s">
        <v>160</v>
      </c>
      <c r="D7" s="43" t="s">
        <v>159</v>
      </c>
      <c r="E7" s="43" t="s">
        <v>158</v>
      </c>
      <c r="F7" s="43" t="s">
        <v>157</v>
      </c>
      <c r="G7" s="43" t="s">
        <v>184</v>
      </c>
      <c r="H7" s="43" t="s">
        <v>155</v>
      </c>
      <c r="I7" s="43" t="s">
        <v>154</v>
      </c>
      <c r="J7" s="43" t="s">
        <v>183</v>
      </c>
      <c r="K7" s="43" t="s">
        <v>182</v>
      </c>
      <c r="L7" s="43" t="s">
        <v>181</v>
      </c>
    </row>
    <row r="8" spans="2:12" ht="15">
      <c r="B8" s="51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>
      <c r="B9" s="47" t="s">
        <v>180</v>
      </c>
      <c r="C9" s="28">
        <f aca="true" t="shared" si="0" ref="C9:L9">SUM(C10:C13)</f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</row>
    <row r="10" spans="2:12" ht="15">
      <c r="B10" s="49" t="s">
        <v>179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49" t="s">
        <v>178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>F11-K11</f>
        <v>0</v>
      </c>
    </row>
    <row r="12" spans="2:12" ht="15">
      <c r="B12" s="49" t="s">
        <v>177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>F12-K12</f>
        <v>0</v>
      </c>
    </row>
    <row r="13" spans="2:12" ht="15">
      <c r="B13" s="49" t="s">
        <v>176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>F13-K13</f>
        <v>0</v>
      </c>
    </row>
    <row r="14" spans="2:12" ht="15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>
        <f>F14-K14</f>
        <v>0</v>
      </c>
    </row>
    <row r="15" spans="2:12" ht="15">
      <c r="B15" s="47" t="s">
        <v>175</v>
      </c>
      <c r="C15" s="28">
        <f aca="true" t="shared" si="1" ref="C15:L15">SUM(C16:C19)</f>
        <v>0</v>
      </c>
      <c r="D15" s="28">
        <f t="shared" si="1"/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</row>
    <row r="16" spans="2:12" ht="15">
      <c r="B16" s="49" t="s">
        <v>174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>F16-K16</f>
        <v>0</v>
      </c>
    </row>
    <row r="17" spans="2:12" ht="15">
      <c r="B17" s="49" t="s">
        <v>173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>F17-K17</f>
        <v>0</v>
      </c>
    </row>
    <row r="18" spans="2:12" ht="15">
      <c r="B18" s="49" t="s">
        <v>172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>F18-K18</f>
        <v>0</v>
      </c>
    </row>
    <row r="19" spans="2:12" ht="15">
      <c r="B19" s="49" t="s">
        <v>171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>F19-K19</f>
        <v>0</v>
      </c>
    </row>
    <row r="20" spans="2:12" ht="15">
      <c r="B20" s="48"/>
      <c r="C20" s="26"/>
      <c r="D20" s="26"/>
      <c r="E20" s="26"/>
      <c r="F20" s="26"/>
      <c r="G20" s="26"/>
      <c r="H20" s="26"/>
      <c r="I20" s="26"/>
      <c r="J20" s="26"/>
      <c r="K20" s="26"/>
      <c r="L20" s="26">
        <f>F20-K20</f>
        <v>0</v>
      </c>
    </row>
    <row r="21" spans="2:12" ht="38.25">
      <c r="B21" s="47" t="s">
        <v>170</v>
      </c>
      <c r="C21" s="28">
        <f aca="true" t="shared" si="2" ref="C21:L21">C9+C15</f>
        <v>0</v>
      </c>
      <c r="D21" s="28">
        <f t="shared" si="2"/>
        <v>0</v>
      </c>
      <c r="E21" s="28">
        <f t="shared" si="2"/>
        <v>0</v>
      </c>
      <c r="F21" s="28">
        <f t="shared" si="2"/>
        <v>0</v>
      </c>
      <c r="G21" s="28">
        <f t="shared" si="2"/>
        <v>0</v>
      </c>
      <c r="H21" s="28">
        <f t="shared" si="2"/>
        <v>0</v>
      </c>
      <c r="I21" s="28">
        <f t="shared" si="2"/>
        <v>0</v>
      </c>
      <c r="J21" s="28">
        <f t="shared" si="2"/>
        <v>0</v>
      </c>
      <c r="K21" s="28">
        <f t="shared" si="2"/>
        <v>0</v>
      </c>
      <c r="L21" s="28">
        <f t="shared" si="2"/>
        <v>0</v>
      </c>
    </row>
    <row r="22" spans="2:12" ht="15.75" thickBot="1">
      <c r="B22" s="46"/>
      <c r="C22" s="45"/>
      <c r="D22" s="45"/>
      <c r="E22" s="45"/>
      <c r="F22" s="45"/>
      <c r="G22" s="45"/>
      <c r="H22" s="45"/>
      <c r="I22" s="45"/>
      <c r="J22" s="45"/>
      <c r="K22" s="45"/>
      <c r="L22" s="4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E78" sqref="E7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8" t="s">
        <v>120</v>
      </c>
      <c r="C2" s="169"/>
      <c r="D2" s="169"/>
      <c r="E2" s="170"/>
    </row>
    <row r="3" spans="2:5" ht="12.75">
      <c r="B3" s="149" t="s">
        <v>238</v>
      </c>
      <c r="C3" s="150"/>
      <c r="D3" s="150"/>
      <c r="E3" s="151"/>
    </row>
    <row r="4" spans="2:5" ht="12.75">
      <c r="B4" s="149" t="s">
        <v>456</v>
      </c>
      <c r="C4" s="150"/>
      <c r="D4" s="150"/>
      <c r="E4" s="151"/>
    </row>
    <row r="5" spans="2:5" ht="13.5" thickBot="1">
      <c r="B5" s="171" t="s">
        <v>1</v>
      </c>
      <c r="C5" s="172"/>
      <c r="D5" s="172"/>
      <c r="E5" s="173"/>
    </row>
    <row r="6" spans="2:5" ht="13.5" thickBot="1">
      <c r="B6" s="82"/>
      <c r="C6" s="82"/>
      <c r="D6" s="82"/>
      <c r="E6" s="82"/>
    </row>
    <row r="7" spans="2:5" ht="12.75">
      <c r="B7" s="174" t="s">
        <v>2</v>
      </c>
      <c r="C7" s="18" t="s">
        <v>219</v>
      </c>
      <c r="D7" s="176" t="s">
        <v>207</v>
      </c>
      <c r="E7" s="18" t="s">
        <v>206</v>
      </c>
    </row>
    <row r="8" spans="2:5" ht="13.5" thickBot="1">
      <c r="B8" s="175"/>
      <c r="C8" s="20" t="s">
        <v>237</v>
      </c>
      <c r="D8" s="177"/>
      <c r="E8" s="20" t="s">
        <v>236</v>
      </c>
    </row>
    <row r="9" spans="2:5" ht="12.75">
      <c r="B9" s="73" t="s">
        <v>235</v>
      </c>
      <c r="C9" s="72">
        <f>SUM(C10:C12)</f>
        <v>265015708</v>
      </c>
      <c r="D9" s="72">
        <f>SUM(D10:D12)</f>
        <v>459655953.78999996</v>
      </c>
      <c r="E9" s="72">
        <f>SUM(E10:E12)</f>
        <v>459655953.78999996</v>
      </c>
    </row>
    <row r="10" spans="2:5" ht="12.75">
      <c r="B10" s="76" t="s">
        <v>234</v>
      </c>
      <c r="C10" s="74">
        <v>108652758</v>
      </c>
      <c r="D10" s="74">
        <v>142144000.79</v>
      </c>
      <c r="E10" s="74">
        <v>142144000.79</v>
      </c>
    </row>
    <row r="11" spans="2:5" ht="12.75">
      <c r="B11" s="76" t="s">
        <v>204</v>
      </c>
      <c r="C11" s="74">
        <v>156362950</v>
      </c>
      <c r="D11" s="74">
        <v>317511953</v>
      </c>
      <c r="E11" s="74">
        <v>317511953</v>
      </c>
    </row>
    <row r="12" spans="2:5" ht="12.75">
      <c r="B12" s="76" t="s">
        <v>233</v>
      </c>
      <c r="C12" s="74">
        <f>C48</f>
        <v>0</v>
      </c>
      <c r="D12" s="74">
        <f>D48</f>
        <v>0</v>
      </c>
      <c r="E12" s="74">
        <f>E48</f>
        <v>0</v>
      </c>
    </row>
    <row r="13" spans="2:5" ht="12.75">
      <c r="B13" s="73"/>
      <c r="C13" s="74"/>
      <c r="D13" s="74"/>
      <c r="E13" s="74"/>
    </row>
    <row r="14" spans="2:8" ht="15">
      <c r="B14" s="73" t="s">
        <v>232</v>
      </c>
      <c r="C14" s="72">
        <f>SUM(C15:C16)</f>
        <v>265015708</v>
      </c>
      <c r="D14" s="72">
        <f>SUM(D15:D16)</f>
        <v>454301501.71</v>
      </c>
      <c r="E14" s="72">
        <f>SUM(E15:E16)</f>
        <v>431386606.98</v>
      </c>
      <c r="F14" s="59"/>
      <c r="H14" s="59"/>
    </row>
    <row r="15" spans="2:5" ht="12.75">
      <c r="B15" s="76" t="s">
        <v>213</v>
      </c>
      <c r="C15" s="74">
        <v>108652758</v>
      </c>
      <c r="D15" s="74">
        <v>142882757.75</v>
      </c>
      <c r="E15" s="74">
        <v>142705004.52</v>
      </c>
    </row>
    <row r="16" spans="2:5" ht="12.75">
      <c r="B16" s="76" t="s">
        <v>231</v>
      </c>
      <c r="C16" s="74">
        <v>156362950</v>
      </c>
      <c r="D16" s="74">
        <v>311418743.96</v>
      </c>
      <c r="E16" s="74">
        <v>288681602.46</v>
      </c>
    </row>
    <row r="17" spans="2:5" ht="12.75">
      <c r="B17" s="75"/>
      <c r="C17" s="74"/>
      <c r="D17" s="74"/>
      <c r="E17" s="74"/>
    </row>
    <row r="18" spans="2:5" ht="12.75">
      <c r="B18" s="73" t="s">
        <v>230</v>
      </c>
      <c r="C18" s="72">
        <f>SUM(C19:C20)</f>
        <v>0</v>
      </c>
      <c r="D18" s="72">
        <f>SUM(D19:D20)</f>
        <v>0</v>
      </c>
      <c r="E18" s="72">
        <f>SUM(E19:E20)</f>
        <v>0</v>
      </c>
    </row>
    <row r="19" spans="2:5" ht="12.75">
      <c r="B19" s="76" t="s">
        <v>212</v>
      </c>
      <c r="C19" s="74"/>
      <c r="D19" s="74"/>
      <c r="E19" s="74"/>
    </row>
    <row r="20" spans="2:5" ht="12.75">
      <c r="B20" s="76" t="s">
        <v>199</v>
      </c>
      <c r="C20" s="74"/>
      <c r="D20" s="74"/>
      <c r="E20" s="74"/>
    </row>
    <row r="21" spans="2:5" ht="12.75">
      <c r="B21" s="75"/>
      <c r="C21" s="74"/>
      <c r="D21" s="74"/>
      <c r="E21" s="74"/>
    </row>
    <row r="22" spans="2:5" ht="12.75">
      <c r="B22" s="73" t="s">
        <v>229</v>
      </c>
      <c r="C22" s="72">
        <f>C9-C14+C18</f>
        <v>0</v>
      </c>
      <c r="D22" s="73">
        <f>D9-D14+D18</f>
        <v>5354452.079999983</v>
      </c>
      <c r="E22" s="73">
        <f>E9-E14+E18</f>
        <v>28269346.809999943</v>
      </c>
    </row>
    <row r="23" spans="2:5" ht="12.75">
      <c r="B23" s="73"/>
      <c r="C23" s="74"/>
      <c r="D23" s="75"/>
      <c r="E23" s="75"/>
    </row>
    <row r="24" spans="2:5" ht="12.75">
      <c r="B24" s="73" t="s">
        <v>228</v>
      </c>
      <c r="C24" s="72">
        <f>C22-C12</f>
        <v>0</v>
      </c>
      <c r="D24" s="73">
        <f>D22-D12</f>
        <v>5354452.079999983</v>
      </c>
      <c r="E24" s="73">
        <f>E22-E12</f>
        <v>28269346.809999943</v>
      </c>
    </row>
    <row r="25" spans="2:5" ht="12.75">
      <c r="B25" s="73"/>
      <c r="C25" s="74"/>
      <c r="D25" s="75"/>
      <c r="E25" s="75"/>
    </row>
    <row r="26" spans="2:5" ht="25.5">
      <c r="B26" s="73" t="s">
        <v>227</v>
      </c>
      <c r="C26" s="72">
        <f>C24-C18</f>
        <v>0</v>
      </c>
      <c r="D26" s="72">
        <f>D24-D18</f>
        <v>5354452.079999983</v>
      </c>
      <c r="E26" s="72">
        <f>E24-E18</f>
        <v>28269346.809999943</v>
      </c>
    </row>
    <row r="27" spans="2:5" ht="13.5" thickBot="1">
      <c r="B27" s="81"/>
      <c r="C27" s="80"/>
      <c r="D27" s="80"/>
      <c r="E27" s="80"/>
    </row>
    <row r="28" spans="2:5" ht="34.5" customHeight="1" thickBot="1">
      <c r="B28" s="167"/>
      <c r="C28" s="167"/>
      <c r="D28" s="167"/>
      <c r="E28" s="167"/>
    </row>
    <row r="29" spans="2:5" ht="13.5" thickBot="1">
      <c r="B29" s="79" t="s">
        <v>209</v>
      </c>
      <c r="C29" s="78" t="s">
        <v>218</v>
      </c>
      <c r="D29" s="78" t="s">
        <v>207</v>
      </c>
      <c r="E29" s="78" t="s">
        <v>205</v>
      </c>
    </row>
    <row r="30" spans="2:5" ht="12.75">
      <c r="B30" s="77"/>
      <c r="C30" s="74"/>
      <c r="D30" s="74"/>
      <c r="E30" s="74"/>
    </row>
    <row r="31" spans="2:5" ht="12.75">
      <c r="B31" s="73" t="s">
        <v>226</v>
      </c>
      <c r="C31" s="72">
        <f>SUM(C32:C33)</f>
        <v>0</v>
      </c>
      <c r="D31" s="73">
        <f>SUM(D32:D33)</f>
        <v>0</v>
      </c>
      <c r="E31" s="73">
        <f>SUM(E32:E33)</f>
        <v>0</v>
      </c>
    </row>
    <row r="32" spans="2:5" ht="12.75">
      <c r="B32" s="76" t="s">
        <v>225</v>
      </c>
      <c r="C32" s="74"/>
      <c r="D32" s="75"/>
      <c r="E32" s="75"/>
    </row>
    <row r="33" spans="2:5" ht="12.75">
      <c r="B33" s="76" t="s">
        <v>224</v>
      </c>
      <c r="C33" s="74"/>
      <c r="D33" s="75"/>
      <c r="E33" s="75"/>
    </row>
    <row r="34" spans="2:5" ht="12.75">
      <c r="B34" s="73"/>
      <c r="C34" s="74"/>
      <c r="D34" s="74"/>
      <c r="E34" s="74"/>
    </row>
    <row r="35" spans="2:6" ht="12.75">
      <c r="B35" s="73" t="s">
        <v>223</v>
      </c>
      <c r="C35" s="72">
        <f>C26-C31</f>
        <v>0</v>
      </c>
      <c r="D35" s="72">
        <f>D26-D31</f>
        <v>5354452.079999983</v>
      </c>
      <c r="E35" s="72">
        <f>E26-E31</f>
        <v>28269346.809999943</v>
      </c>
      <c r="F35" s="59"/>
    </row>
    <row r="36" spans="2:5" ht="13.5" thickBot="1">
      <c r="B36" s="71"/>
      <c r="C36" s="70"/>
      <c r="D36" s="70"/>
      <c r="E36" s="70"/>
    </row>
    <row r="37" spans="2:5" ht="34.5" customHeight="1" thickBot="1">
      <c r="B37" s="59"/>
      <c r="C37" s="59"/>
      <c r="D37" s="59"/>
      <c r="E37" s="59"/>
    </row>
    <row r="38" spans="2:5" ht="12.75">
      <c r="B38" s="178" t="s">
        <v>209</v>
      </c>
      <c r="C38" s="182" t="s">
        <v>208</v>
      </c>
      <c r="D38" s="180" t="s">
        <v>207</v>
      </c>
      <c r="E38" s="68" t="s">
        <v>206</v>
      </c>
    </row>
    <row r="39" spans="2:5" ht="13.5" thickBot="1">
      <c r="B39" s="179"/>
      <c r="C39" s="183"/>
      <c r="D39" s="181"/>
      <c r="E39" s="67" t="s">
        <v>205</v>
      </c>
    </row>
    <row r="40" spans="2:5" ht="12.75">
      <c r="B40" s="66"/>
      <c r="C40" s="61"/>
      <c r="D40" s="61"/>
      <c r="E40" s="61"/>
    </row>
    <row r="41" spans="2:5" ht="12.75">
      <c r="B41" s="56" t="s">
        <v>222</v>
      </c>
      <c r="C41" s="57">
        <f>SUM(C42:C43)</f>
        <v>0</v>
      </c>
      <c r="D41" s="57">
        <f>SUM(D42:D43)</f>
        <v>0</v>
      </c>
      <c r="E41" s="57">
        <f>SUM(E42:E43)</f>
        <v>0</v>
      </c>
    </row>
    <row r="42" spans="2:5" ht="12.75">
      <c r="B42" s="64" t="s">
        <v>215</v>
      </c>
      <c r="C42" s="61"/>
      <c r="D42" s="63"/>
      <c r="E42" s="63"/>
    </row>
    <row r="43" spans="2:5" ht="12.75">
      <c r="B43" s="64" t="s">
        <v>202</v>
      </c>
      <c r="C43" s="61"/>
      <c r="D43" s="63"/>
      <c r="E43" s="63"/>
    </row>
    <row r="44" spans="2:5" ht="12.75">
      <c r="B44" s="56" t="s">
        <v>221</v>
      </c>
      <c r="C44" s="57">
        <f>SUM(C45:C46)</f>
        <v>0</v>
      </c>
      <c r="D44" s="57">
        <f>SUM(D45:D46)</f>
        <v>0</v>
      </c>
      <c r="E44" s="57">
        <f>SUM(E45:E46)</f>
        <v>0</v>
      </c>
    </row>
    <row r="45" spans="2:5" ht="12.75">
      <c r="B45" s="64" t="s">
        <v>214</v>
      </c>
      <c r="C45" s="61"/>
      <c r="D45" s="63"/>
      <c r="E45" s="63"/>
    </row>
    <row r="46" spans="2:5" ht="12.75">
      <c r="B46" s="64" t="s">
        <v>201</v>
      </c>
      <c r="C46" s="61"/>
      <c r="D46" s="63"/>
      <c r="E46" s="63"/>
    </row>
    <row r="47" spans="2:5" ht="12.75">
      <c r="B47" s="56"/>
      <c r="C47" s="61"/>
      <c r="D47" s="61"/>
      <c r="E47" s="61"/>
    </row>
    <row r="48" spans="2:5" ht="12.75">
      <c r="B48" s="56" t="s">
        <v>220</v>
      </c>
      <c r="C48" s="57">
        <f>C41-C44</f>
        <v>0</v>
      </c>
      <c r="D48" s="56">
        <f>D41-D44</f>
        <v>0</v>
      </c>
      <c r="E48" s="56">
        <f>E41-E44</f>
        <v>0</v>
      </c>
    </row>
    <row r="49" spans="2:5" ht="13.5" thickBot="1">
      <c r="B49" s="54"/>
      <c r="C49" s="55"/>
      <c r="D49" s="54"/>
      <c r="E49" s="54"/>
    </row>
    <row r="50" spans="2:5" ht="34.5" customHeight="1" thickBot="1">
      <c r="B50" s="59"/>
      <c r="C50" s="59"/>
      <c r="D50" s="59"/>
      <c r="E50" s="59"/>
    </row>
    <row r="51" spans="2:5" ht="12.75">
      <c r="B51" s="178" t="s">
        <v>209</v>
      </c>
      <c r="C51" s="68" t="s">
        <v>219</v>
      </c>
      <c r="D51" s="180" t="s">
        <v>207</v>
      </c>
      <c r="E51" s="68" t="s">
        <v>206</v>
      </c>
    </row>
    <row r="52" spans="2:5" ht="13.5" thickBot="1">
      <c r="B52" s="179"/>
      <c r="C52" s="67" t="s">
        <v>218</v>
      </c>
      <c r="D52" s="181"/>
      <c r="E52" s="67" t="s">
        <v>205</v>
      </c>
    </row>
    <row r="53" spans="2:5" ht="12.75">
      <c r="B53" s="66"/>
      <c r="C53" s="61"/>
      <c r="D53" s="61"/>
      <c r="E53" s="61"/>
    </row>
    <row r="54" spans="2:5" ht="12.75">
      <c r="B54" s="63" t="s">
        <v>217</v>
      </c>
      <c r="C54" s="61">
        <f>C10</f>
        <v>108652758</v>
      </c>
      <c r="D54" s="63">
        <f>D10</f>
        <v>142144000.79</v>
      </c>
      <c r="E54" s="63">
        <f>E10</f>
        <v>142144000.79</v>
      </c>
    </row>
    <row r="55" spans="2:5" ht="12.75">
      <c r="B55" s="63"/>
      <c r="C55" s="61"/>
      <c r="D55" s="63"/>
      <c r="E55" s="63"/>
    </row>
    <row r="56" spans="2:5" ht="12.75">
      <c r="B56" s="69" t="s">
        <v>216</v>
      </c>
      <c r="C56" s="61">
        <f>C42-C45</f>
        <v>0</v>
      </c>
      <c r="D56" s="63">
        <f>D42-D45</f>
        <v>0</v>
      </c>
      <c r="E56" s="63">
        <f>E42-E45</f>
        <v>0</v>
      </c>
    </row>
    <row r="57" spans="2:5" ht="12.75">
      <c r="B57" s="64" t="s">
        <v>215</v>
      </c>
      <c r="C57" s="61">
        <f>C42</f>
        <v>0</v>
      </c>
      <c r="D57" s="63">
        <f>D42</f>
        <v>0</v>
      </c>
      <c r="E57" s="63">
        <f>E42</f>
        <v>0</v>
      </c>
    </row>
    <row r="58" spans="2:5" ht="12.75">
      <c r="B58" s="64" t="s">
        <v>214</v>
      </c>
      <c r="C58" s="61">
        <f>C45</f>
        <v>0</v>
      </c>
      <c r="D58" s="63">
        <f>D45</f>
        <v>0</v>
      </c>
      <c r="E58" s="63">
        <f>E45</f>
        <v>0</v>
      </c>
    </row>
    <row r="59" spans="2:5" ht="12.75">
      <c r="B59" s="62"/>
      <c r="C59" s="61"/>
      <c r="D59" s="63"/>
      <c r="E59" s="63"/>
    </row>
    <row r="60" spans="2:5" ht="12.75">
      <c r="B60" s="62" t="s">
        <v>213</v>
      </c>
      <c r="C60" s="61">
        <v>108652758</v>
      </c>
      <c r="D60" s="61">
        <f>D15</f>
        <v>142882757.75</v>
      </c>
      <c r="E60" s="61">
        <f>E15</f>
        <v>142705004.52</v>
      </c>
    </row>
    <row r="61" spans="2:5" ht="12.75">
      <c r="B61" s="62"/>
      <c r="C61" s="61"/>
      <c r="D61" s="61"/>
      <c r="E61" s="61"/>
    </row>
    <row r="62" spans="2:5" ht="12.75">
      <c r="B62" s="62" t="s">
        <v>212</v>
      </c>
      <c r="C62" s="61"/>
      <c r="D62" s="61">
        <f>D19</f>
        <v>0</v>
      </c>
      <c r="E62" s="61">
        <f>E19</f>
        <v>0</v>
      </c>
    </row>
    <row r="63" spans="2:5" ht="12.75">
      <c r="B63" s="62"/>
      <c r="C63" s="61"/>
      <c r="D63" s="61"/>
      <c r="E63" s="61"/>
    </row>
    <row r="64" spans="2:5" ht="12.75">
      <c r="B64" s="60" t="s">
        <v>211</v>
      </c>
      <c r="C64" s="57">
        <f>C54+C56-C60+C62</f>
        <v>0</v>
      </c>
      <c r="D64" s="56">
        <f>D54+D56-D60+D62</f>
        <v>-738756.9600000083</v>
      </c>
      <c r="E64" s="56">
        <f>E54+E56-E60+E62</f>
        <v>-561003.7300000191</v>
      </c>
    </row>
    <row r="65" spans="2:5" ht="12.75">
      <c r="B65" s="60"/>
      <c r="C65" s="57"/>
      <c r="D65" s="56"/>
      <c r="E65" s="56"/>
    </row>
    <row r="66" spans="2:6" ht="25.5">
      <c r="B66" s="58" t="s">
        <v>210</v>
      </c>
      <c r="C66" s="57">
        <f>C64-C56</f>
        <v>0</v>
      </c>
      <c r="D66" s="56">
        <f>D64-D56</f>
        <v>-738756.9600000083</v>
      </c>
      <c r="E66" s="56">
        <f>E64-E56</f>
        <v>-561003.7300000191</v>
      </c>
      <c r="F66" s="59"/>
    </row>
    <row r="67" spans="2:5" ht="13.5" thickBot="1">
      <c r="B67" s="54"/>
      <c r="C67" s="55"/>
      <c r="D67" s="54"/>
      <c r="E67" s="54"/>
    </row>
    <row r="68" spans="2:5" ht="34.5" customHeight="1" thickBot="1">
      <c r="B68" s="59"/>
      <c r="C68" s="59"/>
      <c r="D68" s="59"/>
      <c r="E68" s="59"/>
    </row>
    <row r="69" spans="2:5" ht="12.75">
      <c r="B69" s="178" t="s">
        <v>209</v>
      </c>
      <c r="C69" s="182" t="s">
        <v>208</v>
      </c>
      <c r="D69" s="180" t="s">
        <v>207</v>
      </c>
      <c r="E69" s="68" t="s">
        <v>206</v>
      </c>
    </row>
    <row r="70" spans="2:5" ht="13.5" thickBot="1">
      <c r="B70" s="179"/>
      <c r="C70" s="183"/>
      <c r="D70" s="181"/>
      <c r="E70" s="67" t="s">
        <v>205</v>
      </c>
    </row>
    <row r="71" spans="2:5" ht="12.75">
      <c r="B71" s="66"/>
      <c r="C71" s="61"/>
      <c r="D71" s="61"/>
      <c r="E71" s="61"/>
    </row>
    <row r="72" spans="2:5" ht="12.75">
      <c r="B72" s="63" t="s">
        <v>204</v>
      </c>
      <c r="C72" s="61">
        <f>C11</f>
        <v>156362950</v>
      </c>
      <c r="D72" s="63">
        <f>D11</f>
        <v>317511953</v>
      </c>
      <c r="E72" s="63">
        <f>E11</f>
        <v>317511953</v>
      </c>
    </row>
    <row r="73" spans="2:5" ht="12.75">
      <c r="B73" s="63"/>
      <c r="C73" s="61"/>
      <c r="D73" s="63"/>
      <c r="E73" s="63"/>
    </row>
    <row r="74" spans="2:5" ht="25.5">
      <c r="B74" s="65" t="s">
        <v>203</v>
      </c>
      <c r="C74" s="61">
        <f>C75-C76</f>
        <v>0</v>
      </c>
      <c r="D74" s="63">
        <f>D75-D76</f>
        <v>0</v>
      </c>
      <c r="E74" s="63">
        <f>E75-E76</f>
        <v>0</v>
      </c>
    </row>
    <row r="75" spans="2:5" ht="12.75">
      <c r="B75" s="64" t="s">
        <v>202</v>
      </c>
      <c r="C75" s="61">
        <f>C43</f>
        <v>0</v>
      </c>
      <c r="D75" s="63">
        <f>D43</f>
        <v>0</v>
      </c>
      <c r="E75" s="63">
        <f>E43</f>
        <v>0</v>
      </c>
    </row>
    <row r="76" spans="2:5" ht="12.75">
      <c r="B76" s="64" t="s">
        <v>201</v>
      </c>
      <c r="C76" s="61">
        <f>C46</f>
        <v>0</v>
      </c>
      <c r="D76" s="63">
        <f>D46</f>
        <v>0</v>
      </c>
      <c r="E76" s="63">
        <f>E46</f>
        <v>0</v>
      </c>
    </row>
    <row r="77" spans="2:5" ht="12.75">
      <c r="B77" s="62"/>
      <c r="C77" s="61"/>
      <c r="D77" s="63"/>
      <c r="E77" s="63"/>
    </row>
    <row r="78" spans="2:5" ht="12.75">
      <c r="B78" s="62" t="s">
        <v>200</v>
      </c>
      <c r="C78" s="61">
        <v>156362950</v>
      </c>
      <c r="D78" s="61">
        <f>D16</f>
        <v>311418743.96</v>
      </c>
      <c r="E78" s="61">
        <f>E16</f>
        <v>288681602.46</v>
      </c>
    </row>
    <row r="79" spans="2:5" ht="12.75">
      <c r="B79" s="62"/>
      <c r="C79" s="61"/>
      <c r="D79" s="61"/>
      <c r="E79" s="61"/>
    </row>
    <row r="80" spans="2:5" ht="12.75">
      <c r="B80" s="62" t="s">
        <v>199</v>
      </c>
      <c r="C80" s="61"/>
      <c r="D80" s="61">
        <f>D20</f>
        <v>0</v>
      </c>
      <c r="E80" s="61">
        <f>E20</f>
        <v>0</v>
      </c>
    </row>
    <row r="81" spans="2:5" ht="12.75">
      <c r="B81" s="62"/>
      <c r="C81" s="61"/>
      <c r="D81" s="61"/>
      <c r="E81" s="61"/>
    </row>
    <row r="82" spans="2:5" ht="12.75">
      <c r="B82" s="60" t="s">
        <v>198</v>
      </c>
      <c r="C82" s="57">
        <f>C72+C74-C78+C80</f>
        <v>0</v>
      </c>
      <c r="D82" s="56">
        <f>D72+D74-D78+D80</f>
        <v>6093209.040000021</v>
      </c>
      <c r="E82" s="56">
        <f>E72+E74-E78+E80</f>
        <v>28830350.54000002</v>
      </c>
    </row>
    <row r="83" spans="2:8" ht="12.75">
      <c r="B83" s="60"/>
      <c r="C83" s="57"/>
      <c r="D83" s="56"/>
      <c r="E83" s="56"/>
      <c r="H83" s="59"/>
    </row>
    <row r="84" spans="2:5" ht="25.5">
      <c r="B84" s="58" t="s">
        <v>197</v>
      </c>
      <c r="C84" s="57">
        <f>C82-C74</f>
        <v>0</v>
      </c>
      <c r="D84" s="56">
        <f>D82-D74</f>
        <v>6093209.040000021</v>
      </c>
      <c r="E84" s="56">
        <f>E82-E74</f>
        <v>28830350.54000002</v>
      </c>
    </row>
    <row r="85" spans="2:5" ht="13.5" thickBot="1">
      <c r="B85" s="54"/>
      <c r="C85" s="55"/>
      <c r="D85" s="54"/>
      <c r="E85" s="54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3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7"/>
  <sheetViews>
    <sheetView view="pageBreakPreview" zoomScale="70" zoomScaleNormal="80" zoomScaleSheetLayoutView="70" zoomScalePageLayoutView="0" workbookViewId="0" topLeftCell="A1">
      <pane ySplit="8" topLeftCell="A57" activePane="bottomLeft" state="frozen"/>
      <selection pane="topLeft" activeCell="A1" sqref="A1"/>
      <selection pane="bottomLeft" activeCell="P71" sqref="P7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3" customWidth="1"/>
    <col min="4" max="4" width="16.00390625" style="83" customWidth="1"/>
    <col min="5" max="5" width="14.7109375" style="83" customWidth="1"/>
    <col min="6" max="6" width="14.57421875" style="83" bestFit="1" customWidth="1"/>
    <col min="7" max="7" width="14.8515625" style="83" customWidth="1"/>
    <col min="8" max="8" width="15.8515625" style="83" bestFit="1" customWidth="1"/>
    <col min="9" max="16384" width="11.00390625" style="1" customWidth="1"/>
  </cols>
  <sheetData>
    <row r="1" ht="13.5" thickBot="1"/>
    <row r="2" spans="2:8" ht="12.75">
      <c r="B2" s="168" t="s">
        <v>120</v>
      </c>
      <c r="C2" s="169"/>
      <c r="D2" s="169"/>
      <c r="E2" s="169"/>
      <c r="F2" s="169"/>
      <c r="G2" s="169"/>
      <c r="H2" s="170"/>
    </row>
    <row r="3" spans="2:8" ht="12.75">
      <c r="B3" s="149" t="s">
        <v>307</v>
      </c>
      <c r="C3" s="150"/>
      <c r="D3" s="150"/>
      <c r="E3" s="150"/>
      <c r="F3" s="150"/>
      <c r="G3" s="150"/>
      <c r="H3" s="151"/>
    </row>
    <row r="4" spans="2:8" ht="12.75">
      <c r="B4" s="149" t="s">
        <v>456</v>
      </c>
      <c r="C4" s="150"/>
      <c r="D4" s="150"/>
      <c r="E4" s="150"/>
      <c r="F4" s="150"/>
      <c r="G4" s="150"/>
      <c r="H4" s="151"/>
    </row>
    <row r="5" spans="2:8" ht="13.5" thickBot="1">
      <c r="B5" s="171" t="s">
        <v>1</v>
      </c>
      <c r="C5" s="172"/>
      <c r="D5" s="172"/>
      <c r="E5" s="172"/>
      <c r="F5" s="172"/>
      <c r="G5" s="172"/>
      <c r="H5" s="173"/>
    </row>
    <row r="6" spans="2:8" ht="13.5" thickBot="1">
      <c r="B6" s="17"/>
      <c r="C6" s="191" t="s">
        <v>306</v>
      </c>
      <c r="D6" s="192"/>
      <c r="E6" s="192"/>
      <c r="F6" s="192"/>
      <c r="G6" s="193"/>
      <c r="H6" s="184" t="s">
        <v>305</v>
      </c>
    </row>
    <row r="7" spans="2:8" ht="12.75">
      <c r="B7" s="97" t="s">
        <v>209</v>
      </c>
      <c r="C7" s="187" t="s">
        <v>304</v>
      </c>
      <c r="D7" s="189" t="s">
        <v>303</v>
      </c>
      <c r="E7" s="184" t="s">
        <v>302</v>
      </c>
      <c r="F7" s="184" t="s">
        <v>207</v>
      </c>
      <c r="G7" s="184" t="s">
        <v>301</v>
      </c>
      <c r="H7" s="185"/>
    </row>
    <row r="8" spans="2:8" ht="13.5" thickBot="1">
      <c r="B8" s="96" t="s">
        <v>161</v>
      </c>
      <c r="C8" s="188"/>
      <c r="D8" s="190"/>
      <c r="E8" s="186"/>
      <c r="F8" s="186"/>
      <c r="G8" s="186"/>
      <c r="H8" s="186"/>
    </row>
    <row r="9" spans="2:8" ht="12.75">
      <c r="B9" s="56" t="s">
        <v>300</v>
      </c>
      <c r="C9" s="87"/>
      <c r="D9" s="145"/>
      <c r="E9" s="87"/>
      <c r="F9" s="145"/>
      <c r="G9" s="145"/>
      <c r="H9" s="87"/>
    </row>
    <row r="10" spans="2:8" ht="12.75">
      <c r="B10" s="62" t="s">
        <v>299</v>
      </c>
      <c r="C10" s="87"/>
      <c r="D10" s="145"/>
      <c r="E10" s="87">
        <f>C10+D10</f>
        <v>0</v>
      </c>
      <c r="F10" s="145"/>
      <c r="G10" s="145"/>
      <c r="H10" s="87">
        <f>G10-C10</f>
        <v>0</v>
      </c>
    </row>
    <row r="11" spans="2:8" ht="12.75">
      <c r="B11" s="62" t="s">
        <v>298</v>
      </c>
      <c r="C11" s="87"/>
      <c r="D11" s="145"/>
      <c r="E11" s="87">
        <f aca="true" t="shared" si="0" ref="E11:E40">C11+D11</f>
        <v>0</v>
      </c>
      <c r="F11" s="145"/>
      <c r="G11" s="145"/>
      <c r="H11" s="87">
        <f aca="true" t="shared" si="1" ref="H11:H16">G11-C11</f>
        <v>0</v>
      </c>
    </row>
    <row r="12" spans="2:8" ht="12.75">
      <c r="B12" s="62" t="s">
        <v>297</v>
      </c>
      <c r="C12" s="87"/>
      <c r="D12" s="145"/>
      <c r="E12" s="87">
        <f t="shared" si="0"/>
        <v>0</v>
      </c>
      <c r="F12" s="145"/>
      <c r="G12" s="145"/>
      <c r="H12" s="87">
        <f t="shared" si="1"/>
        <v>0</v>
      </c>
    </row>
    <row r="13" spans="2:8" ht="12.75">
      <c r="B13" s="62" t="s">
        <v>296</v>
      </c>
      <c r="C13" s="87"/>
      <c r="D13" s="145"/>
      <c r="E13" s="87">
        <f t="shared" si="0"/>
        <v>0</v>
      </c>
      <c r="F13" s="145"/>
      <c r="G13" s="145"/>
      <c r="H13" s="87">
        <f t="shared" si="1"/>
        <v>0</v>
      </c>
    </row>
    <row r="14" spans="2:8" ht="12.75">
      <c r="B14" s="62" t="s">
        <v>295</v>
      </c>
      <c r="C14" s="87">
        <v>0</v>
      </c>
      <c r="D14" s="145">
        <v>58259.86</v>
      </c>
      <c r="E14" s="87">
        <f t="shared" si="0"/>
        <v>58259.86</v>
      </c>
      <c r="F14" s="145">
        <v>58259.86</v>
      </c>
      <c r="G14" s="145">
        <v>58259.86</v>
      </c>
      <c r="H14" s="87">
        <f t="shared" si="1"/>
        <v>58259.86</v>
      </c>
    </row>
    <row r="15" spans="2:8" ht="12.75">
      <c r="B15" s="62" t="s">
        <v>294</v>
      </c>
      <c r="C15" s="87"/>
      <c r="D15" s="145"/>
      <c r="E15" s="87">
        <f t="shared" si="0"/>
        <v>0</v>
      </c>
      <c r="F15" s="145"/>
      <c r="G15" s="145"/>
      <c r="H15" s="87">
        <f t="shared" si="1"/>
        <v>0</v>
      </c>
    </row>
    <row r="16" spans="2:8" ht="12.75">
      <c r="B16" s="62" t="s">
        <v>293</v>
      </c>
      <c r="C16" s="87">
        <v>0</v>
      </c>
      <c r="D16" s="145">
        <v>22339650.95</v>
      </c>
      <c r="E16" s="87">
        <f t="shared" si="0"/>
        <v>22339650.95</v>
      </c>
      <c r="F16" s="145">
        <v>22339650.95</v>
      </c>
      <c r="G16" s="145">
        <v>22339650.95</v>
      </c>
      <c r="H16" s="87">
        <f t="shared" si="1"/>
        <v>22339650.95</v>
      </c>
    </row>
    <row r="17" spans="2:8" ht="25.5">
      <c r="B17" s="65" t="s">
        <v>292</v>
      </c>
      <c r="C17" s="87">
        <f aca="true" t="shared" si="2" ref="C17:H17">SUM(C18:C28)</f>
        <v>0</v>
      </c>
      <c r="D17" s="95">
        <f t="shared" si="2"/>
        <v>0</v>
      </c>
      <c r="E17" s="95">
        <f t="shared" si="2"/>
        <v>0</v>
      </c>
      <c r="F17" s="95">
        <f t="shared" si="2"/>
        <v>0</v>
      </c>
      <c r="G17" s="95">
        <f t="shared" si="2"/>
        <v>0</v>
      </c>
      <c r="H17" s="95">
        <f t="shared" si="2"/>
        <v>0</v>
      </c>
    </row>
    <row r="18" spans="2:8" ht="12.75">
      <c r="B18" s="94" t="s">
        <v>291</v>
      </c>
      <c r="C18" s="87"/>
      <c r="D18" s="145"/>
      <c r="E18" s="87">
        <f t="shared" si="0"/>
        <v>0</v>
      </c>
      <c r="F18" s="145"/>
      <c r="G18" s="145"/>
      <c r="H18" s="87">
        <f>G18-C18</f>
        <v>0</v>
      </c>
    </row>
    <row r="19" spans="2:8" ht="12.75">
      <c r="B19" s="94" t="s">
        <v>290</v>
      </c>
      <c r="C19" s="87"/>
      <c r="D19" s="145"/>
      <c r="E19" s="87">
        <f t="shared" si="0"/>
        <v>0</v>
      </c>
      <c r="F19" s="145"/>
      <c r="G19" s="145"/>
      <c r="H19" s="87">
        <f aca="true" t="shared" si="3" ref="H19:H40">G19-C19</f>
        <v>0</v>
      </c>
    </row>
    <row r="20" spans="2:8" ht="12.75">
      <c r="B20" s="94" t="s">
        <v>289</v>
      </c>
      <c r="C20" s="87"/>
      <c r="D20" s="145"/>
      <c r="E20" s="87">
        <f t="shared" si="0"/>
        <v>0</v>
      </c>
      <c r="F20" s="145"/>
      <c r="G20" s="145"/>
      <c r="H20" s="87">
        <f t="shared" si="3"/>
        <v>0</v>
      </c>
    </row>
    <row r="21" spans="2:8" ht="12.75">
      <c r="B21" s="94" t="s">
        <v>288</v>
      </c>
      <c r="C21" s="87"/>
      <c r="D21" s="145"/>
      <c r="E21" s="87">
        <f t="shared" si="0"/>
        <v>0</v>
      </c>
      <c r="F21" s="145"/>
      <c r="G21" s="145"/>
      <c r="H21" s="87">
        <f t="shared" si="3"/>
        <v>0</v>
      </c>
    </row>
    <row r="22" spans="2:8" ht="12.75">
      <c r="B22" s="94" t="s">
        <v>287</v>
      </c>
      <c r="C22" s="87"/>
      <c r="D22" s="145"/>
      <c r="E22" s="87">
        <f t="shared" si="0"/>
        <v>0</v>
      </c>
      <c r="F22" s="145"/>
      <c r="G22" s="145"/>
      <c r="H22" s="87">
        <f t="shared" si="3"/>
        <v>0</v>
      </c>
    </row>
    <row r="23" spans="2:8" ht="25.5">
      <c r="B23" s="91" t="s">
        <v>286</v>
      </c>
      <c r="C23" s="87"/>
      <c r="D23" s="145"/>
      <c r="E23" s="87">
        <f t="shared" si="0"/>
        <v>0</v>
      </c>
      <c r="F23" s="145"/>
      <c r="G23" s="145"/>
      <c r="H23" s="87">
        <f t="shared" si="3"/>
        <v>0</v>
      </c>
    </row>
    <row r="24" spans="2:8" ht="25.5">
      <c r="B24" s="91" t="s">
        <v>285</v>
      </c>
      <c r="C24" s="87"/>
      <c r="D24" s="145"/>
      <c r="E24" s="87">
        <f t="shared" si="0"/>
        <v>0</v>
      </c>
      <c r="F24" s="145"/>
      <c r="G24" s="145"/>
      <c r="H24" s="87">
        <f t="shared" si="3"/>
        <v>0</v>
      </c>
    </row>
    <row r="25" spans="2:8" ht="12.75">
      <c r="B25" s="94" t="s">
        <v>284</v>
      </c>
      <c r="C25" s="87"/>
      <c r="D25" s="145"/>
      <c r="E25" s="87">
        <f t="shared" si="0"/>
        <v>0</v>
      </c>
      <c r="F25" s="145"/>
      <c r="G25" s="145"/>
      <c r="H25" s="87">
        <f t="shared" si="3"/>
        <v>0</v>
      </c>
    </row>
    <row r="26" spans="2:8" ht="12.75">
      <c r="B26" s="94" t="s">
        <v>283</v>
      </c>
      <c r="C26" s="87"/>
      <c r="D26" s="145"/>
      <c r="E26" s="87">
        <f t="shared" si="0"/>
        <v>0</v>
      </c>
      <c r="F26" s="145"/>
      <c r="G26" s="145"/>
      <c r="H26" s="87">
        <f t="shared" si="3"/>
        <v>0</v>
      </c>
    </row>
    <row r="27" spans="2:8" ht="12.75">
      <c r="B27" s="94" t="s">
        <v>282</v>
      </c>
      <c r="C27" s="87"/>
      <c r="D27" s="145"/>
      <c r="E27" s="87">
        <f t="shared" si="0"/>
        <v>0</v>
      </c>
      <c r="F27" s="145"/>
      <c r="G27" s="145"/>
      <c r="H27" s="87">
        <f t="shared" si="3"/>
        <v>0</v>
      </c>
    </row>
    <row r="28" spans="2:8" ht="25.5">
      <c r="B28" s="91" t="s">
        <v>281</v>
      </c>
      <c r="C28" s="87"/>
      <c r="D28" s="145"/>
      <c r="E28" s="87">
        <f t="shared" si="0"/>
        <v>0</v>
      </c>
      <c r="F28" s="145"/>
      <c r="G28" s="145"/>
      <c r="H28" s="87">
        <f t="shared" si="3"/>
        <v>0</v>
      </c>
    </row>
    <row r="29" spans="2:8" ht="25.5">
      <c r="B29" s="65" t="s">
        <v>280</v>
      </c>
      <c r="C29" s="87">
        <f aca="true" t="shared" si="4" ref="C29:H29">SUM(C30:C34)</f>
        <v>0</v>
      </c>
      <c r="D29" s="87">
        <f t="shared" si="4"/>
        <v>0</v>
      </c>
      <c r="E29" s="87">
        <f t="shared" si="4"/>
        <v>0</v>
      </c>
      <c r="F29" s="87">
        <f t="shared" si="4"/>
        <v>0</v>
      </c>
      <c r="G29" s="87">
        <f t="shared" si="4"/>
        <v>0</v>
      </c>
      <c r="H29" s="87">
        <f t="shared" si="4"/>
        <v>0</v>
      </c>
    </row>
    <row r="30" spans="2:8" ht="12.75">
      <c r="B30" s="94" t="s">
        <v>279</v>
      </c>
      <c r="C30" s="87"/>
      <c r="D30" s="145"/>
      <c r="E30" s="87">
        <f t="shared" si="0"/>
        <v>0</v>
      </c>
      <c r="F30" s="145"/>
      <c r="G30" s="145"/>
      <c r="H30" s="87">
        <f t="shared" si="3"/>
        <v>0</v>
      </c>
    </row>
    <row r="31" spans="2:8" ht="12.75">
      <c r="B31" s="94" t="s">
        <v>278</v>
      </c>
      <c r="C31" s="87"/>
      <c r="D31" s="145"/>
      <c r="E31" s="87">
        <f t="shared" si="0"/>
        <v>0</v>
      </c>
      <c r="F31" s="145"/>
      <c r="G31" s="145"/>
      <c r="H31" s="87">
        <f t="shared" si="3"/>
        <v>0</v>
      </c>
    </row>
    <row r="32" spans="2:8" ht="12.75">
      <c r="B32" s="94" t="s">
        <v>277</v>
      </c>
      <c r="C32" s="87"/>
      <c r="D32" s="145"/>
      <c r="E32" s="87">
        <f t="shared" si="0"/>
        <v>0</v>
      </c>
      <c r="F32" s="145"/>
      <c r="G32" s="145"/>
      <c r="H32" s="87">
        <f t="shared" si="3"/>
        <v>0</v>
      </c>
    </row>
    <row r="33" spans="2:8" ht="25.5">
      <c r="B33" s="91" t="s">
        <v>276</v>
      </c>
      <c r="C33" s="87"/>
      <c r="D33" s="145"/>
      <c r="E33" s="87">
        <f t="shared" si="0"/>
        <v>0</v>
      </c>
      <c r="F33" s="145"/>
      <c r="G33" s="145"/>
      <c r="H33" s="87">
        <f t="shared" si="3"/>
        <v>0</v>
      </c>
    </row>
    <row r="34" spans="2:8" ht="12.75">
      <c r="B34" s="94" t="s">
        <v>275</v>
      </c>
      <c r="C34" s="87"/>
      <c r="D34" s="145"/>
      <c r="E34" s="87">
        <f t="shared" si="0"/>
        <v>0</v>
      </c>
      <c r="F34" s="145"/>
      <c r="G34" s="145"/>
      <c r="H34" s="87">
        <f t="shared" si="3"/>
        <v>0</v>
      </c>
    </row>
    <row r="35" spans="2:8" ht="12.75">
      <c r="B35" s="62" t="s">
        <v>274</v>
      </c>
      <c r="C35" s="87">
        <v>108652758</v>
      </c>
      <c r="D35" s="145">
        <v>11093331.98</v>
      </c>
      <c r="E35" s="87">
        <f t="shared" si="0"/>
        <v>119746089.98</v>
      </c>
      <c r="F35" s="145">
        <v>119746089.98</v>
      </c>
      <c r="G35" s="145">
        <v>119746089.98</v>
      </c>
      <c r="H35" s="87">
        <f t="shared" si="3"/>
        <v>11093331.980000004</v>
      </c>
    </row>
    <row r="36" spans="2:8" ht="12.75">
      <c r="B36" s="62" t="s">
        <v>273</v>
      </c>
      <c r="C36" s="87">
        <f aca="true" t="shared" si="5" ref="C36:H36">C37</f>
        <v>0</v>
      </c>
      <c r="D36" s="87">
        <f t="shared" si="5"/>
        <v>0</v>
      </c>
      <c r="E36" s="87">
        <f t="shared" si="5"/>
        <v>0</v>
      </c>
      <c r="F36" s="87">
        <f t="shared" si="5"/>
        <v>0</v>
      </c>
      <c r="G36" s="87">
        <f t="shared" si="5"/>
        <v>0</v>
      </c>
      <c r="H36" s="87">
        <f t="shared" si="5"/>
        <v>0</v>
      </c>
    </row>
    <row r="37" spans="2:8" ht="12.75">
      <c r="B37" s="94" t="s">
        <v>272</v>
      </c>
      <c r="C37" s="87"/>
      <c r="D37" s="145"/>
      <c r="E37" s="87">
        <f t="shared" si="0"/>
        <v>0</v>
      </c>
      <c r="F37" s="145"/>
      <c r="G37" s="145"/>
      <c r="H37" s="87">
        <f t="shared" si="3"/>
        <v>0</v>
      </c>
    </row>
    <row r="38" spans="2:8" ht="12.75">
      <c r="B38" s="62" t="s">
        <v>271</v>
      </c>
      <c r="C38" s="87">
        <f aca="true" t="shared" si="6" ref="C38:H38">C39+C40</f>
        <v>0</v>
      </c>
      <c r="D38" s="87">
        <f t="shared" si="6"/>
        <v>0</v>
      </c>
      <c r="E38" s="87">
        <f t="shared" si="6"/>
        <v>0</v>
      </c>
      <c r="F38" s="87">
        <f t="shared" si="6"/>
        <v>0</v>
      </c>
      <c r="G38" s="87">
        <f t="shared" si="6"/>
        <v>0</v>
      </c>
      <c r="H38" s="87">
        <f t="shared" si="6"/>
        <v>0</v>
      </c>
    </row>
    <row r="39" spans="2:8" ht="12.75">
      <c r="B39" s="94" t="s">
        <v>270</v>
      </c>
      <c r="C39" s="87"/>
      <c r="D39" s="145"/>
      <c r="E39" s="87">
        <f t="shared" si="0"/>
        <v>0</v>
      </c>
      <c r="F39" s="145"/>
      <c r="G39" s="145"/>
      <c r="H39" s="87">
        <f t="shared" si="3"/>
        <v>0</v>
      </c>
    </row>
    <row r="40" spans="2:8" ht="12.75">
      <c r="B40" s="94" t="s">
        <v>269</v>
      </c>
      <c r="C40" s="87"/>
      <c r="D40" s="145"/>
      <c r="E40" s="87">
        <f t="shared" si="0"/>
        <v>0</v>
      </c>
      <c r="F40" s="145"/>
      <c r="G40" s="145"/>
      <c r="H40" s="87">
        <f t="shared" si="3"/>
        <v>0</v>
      </c>
    </row>
    <row r="41" spans="2:8" ht="7.5" customHeight="1">
      <c r="B41" s="89"/>
      <c r="C41" s="87"/>
      <c r="D41" s="145"/>
      <c r="E41" s="87"/>
      <c r="F41" s="145"/>
      <c r="G41" s="145"/>
      <c r="H41" s="87"/>
    </row>
    <row r="42" spans="2:8" ht="25.5">
      <c r="B42" s="73" t="s">
        <v>268</v>
      </c>
      <c r="C42" s="86">
        <f aca="true" t="shared" si="7" ref="C42:H42">C10+C11+C12+C13+C14+C15+C16+C17+C29+C35+C36+C38</f>
        <v>108652758</v>
      </c>
      <c r="D42" s="93">
        <f t="shared" si="7"/>
        <v>33491242.79</v>
      </c>
      <c r="E42" s="93">
        <f t="shared" si="7"/>
        <v>142144000.79</v>
      </c>
      <c r="F42" s="93">
        <f t="shared" si="7"/>
        <v>142144000.79</v>
      </c>
      <c r="G42" s="93">
        <f t="shared" si="7"/>
        <v>142144000.79</v>
      </c>
      <c r="H42" s="93">
        <f t="shared" si="7"/>
        <v>33491242.790000003</v>
      </c>
    </row>
    <row r="43" spans="2:8" ht="12.75">
      <c r="B43" s="63"/>
      <c r="C43" s="87"/>
      <c r="D43" s="92"/>
      <c r="E43" s="92"/>
      <c r="F43" s="92"/>
      <c r="G43" s="92"/>
      <c r="H43" s="92"/>
    </row>
    <row r="44" spans="2:8" ht="25.5">
      <c r="B44" s="73" t="s">
        <v>267</v>
      </c>
      <c r="C44" s="144"/>
      <c r="D44" s="144"/>
      <c r="E44" s="144"/>
      <c r="F44" s="144"/>
      <c r="G44" s="144"/>
      <c r="H44" s="87"/>
    </row>
    <row r="45" spans="2:8" ht="7.5" customHeight="1">
      <c r="B45" s="89"/>
      <c r="C45" s="87"/>
      <c r="D45" s="87"/>
      <c r="E45" s="87"/>
      <c r="F45" s="87"/>
      <c r="G45" s="87"/>
      <c r="H45" s="87"/>
    </row>
    <row r="46" spans="2:8" ht="12.75">
      <c r="B46" s="56" t="s">
        <v>266</v>
      </c>
      <c r="C46" s="87"/>
      <c r="D46" s="87"/>
      <c r="E46" s="87"/>
      <c r="F46" s="87"/>
      <c r="G46" s="87"/>
      <c r="H46" s="87"/>
    </row>
    <row r="47" spans="2:8" ht="12.75">
      <c r="B47" s="62" t="s">
        <v>265</v>
      </c>
      <c r="C47" s="87">
        <f aca="true" t="shared" si="8" ref="C47:H47">SUM(C48:C55)</f>
        <v>0</v>
      </c>
      <c r="D47" s="87">
        <f t="shared" si="8"/>
        <v>0</v>
      </c>
      <c r="E47" s="87">
        <f t="shared" si="8"/>
        <v>0</v>
      </c>
      <c r="F47" s="87">
        <f t="shared" si="8"/>
        <v>0</v>
      </c>
      <c r="G47" s="87">
        <f t="shared" si="8"/>
        <v>0</v>
      </c>
      <c r="H47" s="87">
        <f t="shared" si="8"/>
        <v>0</v>
      </c>
    </row>
    <row r="48" spans="2:8" ht="25.5">
      <c r="B48" s="91" t="s">
        <v>264</v>
      </c>
      <c r="C48" s="87"/>
      <c r="D48" s="87"/>
      <c r="E48" s="87">
        <f aca="true" t="shared" si="9" ref="E48:E63">C48+D48</f>
        <v>0</v>
      </c>
      <c r="F48" s="87"/>
      <c r="G48" s="87"/>
      <c r="H48" s="87">
        <f aca="true" t="shared" si="10" ref="H48:H64">G48-C48</f>
        <v>0</v>
      </c>
    </row>
    <row r="49" spans="2:8" ht="25.5">
      <c r="B49" s="91" t="s">
        <v>263</v>
      </c>
      <c r="C49" s="87"/>
      <c r="D49" s="87"/>
      <c r="E49" s="87">
        <f t="shared" si="9"/>
        <v>0</v>
      </c>
      <c r="F49" s="87"/>
      <c r="G49" s="87"/>
      <c r="H49" s="87">
        <f t="shared" si="10"/>
        <v>0</v>
      </c>
    </row>
    <row r="50" spans="2:8" ht="25.5">
      <c r="B50" s="91" t="s">
        <v>262</v>
      </c>
      <c r="C50" s="87"/>
      <c r="D50" s="87"/>
      <c r="E50" s="87">
        <f t="shared" si="9"/>
        <v>0</v>
      </c>
      <c r="F50" s="87"/>
      <c r="G50" s="87"/>
      <c r="H50" s="87">
        <f t="shared" si="10"/>
        <v>0</v>
      </c>
    </row>
    <row r="51" spans="2:8" ht="38.25">
      <c r="B51" s="91" t="s">
        <v>261</v>
      </c>
      <c r="C51" s="87"/>
      <c r="D51" s="87"/>
      <c r="E51" s="87">
        <f t="shared" si="9"/>
        <v>0</v>
      </c>
      <c r="F51" s="87"/>
      <c r="G51" s="87"/>
      <c r="H51" s="87">
        <f t="shared" si="10"/>
        <v>0</v>
      </c>
    </row>
    <row r="52" spans="2:8" ht="12.75">
      <c r="B52" s="91" t="s">
        <v>260</v>
      </c>
      <c r="C52" s="87"/>
      <c r="D52" s="87"/>
      <c r="E52" s="87">
        <f t="shared" si="9"/>
        <v>0</v>
      </c>
      <c r="F52" s="87"/>
      <c r="G52" s="87"/>
      <c r="H52" s="87">
        <f t="shared" si="10"/>
        <v>0</v>
      </c>
    </row>
    <row r="53" spans="2:8" ht="25.5">
      <c r="B53" s="91" t="s">
        <v>259</v>
      </c>
      <c r="C53" s="87"/>
      <c r="D53" s="87"/>
      <c r="E53" s="87">
        <f t="shared" si="9"/>
        <v>0</v>
      </c>
      <c r="F53" s="87"/>
      <c r="G53" s="87"/>
      <c r="H53" s="87">
        <f t="shared" si="10"/>
        <v>0</v>
      </c>
    </row>
    <row r="54" spans="2:8" ht="25.5">
      <c r="B54" s="91" t="s">
        <v>258</v>
      </c>
      <c r="C54" s="87"/>
      <c r="D54" s="87"/>
      <c r="E54" s="87">
        <f t="shared" si="9"/>
        <v>0</v>
      </c>
      <c r="F54" s="87"/>
      <c r="G54" s="87"/>
      <c r="H54" s="87">
        <f t="shared" si="10"/>
        <v>0</v>
      </c>
    </row>
    <row r="55" spans="2:8" ht="25.5">
      <c r="B55" s="91" t="s">
        <v>257</v>
      </c>
      <c r="C55" s="87"/>
      <c r="D55" s="87"/>
      <c r="E55" s="87">
        <f t="shared" si="9"/>
        <v>0</v>
      </c>
      <c r="F55" s="87"/>
      <c r="G55" s="87"/>
      <c r="H55" s="87">
        <f t="shared" si="10"/>
        <v>0</v>
      </c>
    </row>
    <row r="56" spans="2:8" ht="12.75">
      <c r="B56" s="65" t="s">
        <v>256</v>
      </c>
      <c r="C56" s="87">
        <f aca="true" t="shared" si="11" ref="C56:H56">SUM(C57:C60)</f>
        <v>0</v>
      </c>
      <c r="D56" s="87">
        <f t="shared" si="11"/>
        <v>0</v>
      </c>
      <c r="E56" s="87">
        <f t="shared" si="11"/>
        <v>0</v>
      </c>
      <c r="F56" s="87">
        <f t="shared" si="11"/>
        <v>0</v>
      </c>
      <c r="G56" s="87">
        <f t="shared" si="11"/>
        <v>0</v>
      </c>
      <c r="H56" s="87">
        <f t="shared" si="11"/>
        <v>0</v>
      </c>
    </row>
    <row r="57" spans="2:8" ht="12.75">
      <c r="B57" s="91" t="s">
        <v>255</v>
      </c>
      <c r="C57" s="87"/>
      <c r="D57" s="87"/>
      <c r="E57" s="87">
        <f t="shared" si="9"/>
        <v>0</v>
      </c>
      <c r="F57" s="87"/>
      <c r="G57" s="87"/>
      <c r="H57" s="87">
        <f t="shared" si="10"/>
        <v>0</v>
      </c>
    </row>
    <row r="58" spans="2:8" ht="12.75">
      <c r="B58" s="91" t="s">
        <v>254</v>
      </c>
      <c r="C58" s="87"/>
      <c r="D58" s="87"/>
      <c r="E58" s="87">
        <f t="shared" si="9"/>
        <v>0</v>
      </c>
      <c r="F58" s="87"/>
      <c r="G58" s="87"/>
      <c r="H58" s="87">
        <f t="shared" si="10"/>
        <v>0</v>
      </c>
    </row>
    <row r="59" spans="2:8" ht="12.75">
      <c r="B59" s="91" t="s">
        <v>253</v>
      </c>
      <c r="C59" s="87"/>
      <c r="D59" s="87"/>
      <c r="E59" s="87">
        <f t="shared" si="9"/>
        <v>0</v>
      </c>
      <c r="F59" s="87"/>
      <c r="G59" s="87"/>
      <c r="H59" s="87">
        <f t="shared" si="10"/>
        <v>0</v>
      </c>
    </row>
    <row r="60" spans="2:8" ht="12.75">
      <c r="B60" s="91" t="s">
        <v>252</v>
      </c>
      <c r="C60" s="87"/>
      <c r="D60" s="87"/>
      <c r="E60" s="87">
        <f t="shared" si="9"/>
        <v>0</v>
      </c>
      <c r="F60" s="87"/>
      <c r="G60" s="87"/>
      <c r="H60" s="87">
        <f t="shared" si="10"/>
        <v>0</v>
      </c>
    </row>
    <row r="61" spans="2:8" ht="12.75">
      <c r="B61" s="65" t="s">
        <v>251</v>
      </c>
      <c r="C61" s="87">
        <f aca="true" t="shared" si="12" ref="C61:H61">C62+C63</f>
        <v>0</v>
      </c>
      <c r="D61" s="87">
        <f t="shared" si="12"/>
        <v>0</v>
      </c>
      <c r="E61" s="87">
        <f t="shared" si="12"/>
        <v>0</v>
      </c>
      <c r="F61" s="87">
        <f t="shared" si="12"/>
        <v>0</v>
      </c>
      <c r="G61" s="87">
        <f t="shared" si="12"/>
        <v>0</v>
      </c>
      <c r="H61" s="87">
        <f t="shared" si="12"/>
        <v>0</v>
      </c>
    </row>
    <row r="62" spans="2:8" ht="25.5">
      <c r="B62" s="148" t="s">
        <v>250</v>
      </c>
      <c r="C62" s="90"/>
      <c r="D62" s="90"/>
      <c r="E62" s="90">
        <f t="shared" si="9"/>
        <v>0</v>
      </c>
      <c r="F62" s="90"/>
      <c r="G62" s="90"/>
      <c r="H62" s="90">
        <f t="shared" si="10"/>
        <v>0</v>
      </c>
    </row>
    <row r="63" spans="2:8" ht="12.75">
      <c r="B63" s="91" t="s">
        <v>249</v>
      </c>
      <c r="C63" s="87"/>
      <c r="D63" s="87"/>
      <c r="E63" s="87">
        <f t="shared" si="9"/>
        <v>0</v>
      </c>
      <c r="F63" s="87"/>
      <c r="G63" s="87"/>
      <c r="H63" s="87">
        <f t="shared" si="10"/>
        <v>0</v>
      </c>
    </row>
    <row r="64" spans="2:8" ht="38.25">
      <c r="B64" s="65" t="s">
        <v>248</v>
      </c>
      <c r="C64" s="87">
        <v>156362950</v>
      </c>
      <c r="D64" s="87">
        <v>-1127974</v>
      </c>
      <c r="E64" s="87">
        <v>155234976</v>
      </c>
      <c r="F64" s="145">
        <v>155234976</v>
      </c>
      <c r="G64" s="145">
        <v>155234976</v>
      </c>
      <c r="H64" s="87">
        <f t="shared" si="10"/>
        <v>-1127974</v>
      </c>
    </row>
    <row r="65" spans="2:8" ht="25.5" customHeight="1">
      <c r="B65" s="62" t="s">
        <v>247</v>
      </c>
      <c r="C65" s="87">
        <v>0</v>
      </c>
      <c r="D65" s="145">
        <v>162276977</v>
      </c>
      <c r="E65" s="87">
        <v>162276977</v>
      </c>
      <c r="F65" s="87">
        <v>162276977</v>
      </c>
      <c r="G65" s="87">
        <v>162276977</v>
      </c>
      <c r="H65" s="87">
        <v>162276977</v>
      </c>
    </row>
    <row r="66" spans="2:8" ht="25.5">
      <c r="B66" s="73" t="s">
        <v>246</v>
      </c>
      <c r="C66" s="86">
        <f aca="true" t="shared" si="13" ref="C66:H66">C47+C56+C61+C64+C65</f>
        <v>156362950</v>
      </c>
      <c r="D66" s="86">
        <f t="shared" si="13"/>
        <v>161149003</v>
      </c>
      <c r="E66" s="86">
        <f t="shared" si="13"/>
        <v>317511953</v>
      </c>
      <c r="F66" s="86">
        <f t="shared" si="13"/>
        <v>317511953</v>
      </c>
      <c r="G66" s="86">
        <f t="shared" si="13"/>
        <v>317511953</v>
      </c>
      <c r="H66" s="86">
        <f t="shared" si="13"/>
        <v>161149003</v>
      </c>
    </row>
    <row r="67" spans="2:8" ht="12.75">
      <c r="B67" s="88"/>
      <c r="C67" s="87"/>
      <c r="D67" s="87"/>
      <c r="E67" s="87"/>
      <c r="F67" s="87"/>
      <c r="G67" s="87"/>
      <c r="H67" s="87"/>
    </row>
    <row r="68" spans="2:8" ht="25.5">
      <c r="B68" s="73" t="s">
        <v>245</v>
      </c>
      <c r="C68" s="86">
        <f aca="true" t="shared" si="14" ref="C68:H68">C69</f>
        <v>0</v>
      </c>
      <c r="D68" s="86">
        <f t="shared" si="14"/>
        <v>0</v>
      </c>
      <c r="E68" s="86">
        <f t="shared" si="14"/>
        <v>0</v>
      </c>
      <c r="F68" s="86">
        <f t="shared" si="14"/>
        <v>0</v>
      </c>
      <c r="G68" s="86">
        <f t="shared" si="14"/>
        <v>0</v>
      </c>
      <c r="H68" s="86">
        <f t="shared" si="14"/>
        <v>0</v>
      </c>
    </row>
    <row r="69" spans="2:8" ht="12.75">
      <c r="B69" s="88" t="s">
        <v>244</v>
      </c>
      <c r="C69" s="87"/>
      <c r="D69" s="87"/>
      <c r="E69" s="87">
        <f>C69+D69</f>
        <v>0</v>
      </c>
      <c r="F69" s="87"/>
      <c r="G69" s="87"/>
      <c r="H69" s="87">
        <f>G69-C69</f>
        <v>0</v>
      </c>
    </row>
    <row r="70" spans="2:8" ht="12.75">
      <c r="B70" s="88"/>
      <c r="C70" s="87"/>
      <c r="D70" s="87"/>
      <c r="E70" s="87"/>
      <c r="F70" s="87"/>
      <c r="G70" s="87"/>
      <c r="H70" s="87"/>
    </row>
    <row r="71" spans="2:8" ht="12.75">
      <c r="B71" s="73" t="s">
        <v>243</v>
      </c>
      <c r="C71" s="86">
        <f aca="true" t="shared" si="15" ref="C71:H71">C42+C66+C68</f>
        <v>265015708</v>
      </c>
      <c r="D71" s="86">
        <f t="shared" si="15"/>
        <v>194640245.79</v>
      </c>
      <c r="E71" s="86">
        <f t="shared" si="15"/>
        <v>459655953.78999996</v>
      </c>
      <c r="F71" s="86">
        <f t="shared" si="15"/>
        <v>459655953.78999996</v>
      </c>
      <c r="G71" s="86">
        <f t="shared" si="15"/>
        <v>459655953.78999996</v>
      </c>
      <c r="H71" s="86">
        <f t="shared" si="15"/>
        <v>194640245.79</v>
      </c>
    </row>
    <row r="72" spans="2:8" ht="12.75">
      <c r="B72" s="88"/>
      <c r="C72" s="87"/>
      <c r="D72" s="87"/>
      <c r="E72" s="87"/>
      <c r="F72" s="87"/>
      <c r="G72" s="87"/>
      <c r="H72" s="87"/>
    </row>
    <row r="73" spans="2:8" ht="12.75">
      <c r="B73" s="73" t="s">
        <v>242</v>
      </c>
      <c r="C73" s="87"/>
      <c r="D73" s="87"/>
      <c r="E73" s="87"/>
      <c r="F73" s="87"/>
      <c r="G73" s="87"/>
      <c r="H73" s="87"/>
    </row>
    <row r="74" spans="2:8" ht="25.5">
      <c r="B74" s="88" t="s">
        <v>241</v>
      </c>
      <c r="C74" s="87"/>
      <c r="D74" s="87"/>
      <c r="E74" s="87">
        <f>C74+D74</f>
        <v>0</v>
      </c>
      <c r="F74" s="87"/>
      <c r="G74" s="87"/>
      <c r="H74" s="87">
        <f>G74-C74</f>
        <v>0</v>
      </c>
    </row>
    <row r="75" spans="2:8" ht="25.5">
      <c r="B75" s="88" t="s">
        <v>240</v>
      </c>
      <c r="C75" s="87"/>
      <c r="D75" s="87"/>
      <c r="E75" s="87">
        <f>C75+D75</f>
        <v>0</v>
      </c>
      <c r="F75" s="87"/>
      <c r="G75" s="87"/>
      <c r="H75" s="87">
        <f>G75-C75</f>
        <v>0</v>
      </c>
    </row>
    <row r="76" spans="2:8" ht="25.5">
      <c r="B76" s="73" t="s">
        <v>239</v>
      </c>
      <c r="C76" s="86">
        <f aca="true" t="shared" si="16" ref="C76:H76">SUM(C74:C75)</f>
        <v>0</v>
      </c>
      <c r="D76" s="86">
        <f t="shared" si="16"/>
        <v>0</v>
      </c>
      <c r="E76" s="86">
        <f t="shared" si="16"/>
        <v>0</v>
      </c>
      <c r="F76" s="86">
        <f t="shared" si="16"/>
        <v>0</v>
      </c>
      <c r="G76" s="86">
        <f t="shared" si="16"/>
        <v>0</v>
      </c>
      <c r="H76" s="86">
        <f t="shared" si="16"/>
        <v>0</v>
      </c>
    </row>
    <row r="77" spans="2:8" ht="13.5" thickBot="1">
      <c r="B77" s="85"/>
      <c r="C77" s="84"/>
      <c r="D77" s="84"/>
      <c r="E77" s="84"/>
      <c r="F77" s="84"/>
      <c r="G77" s="84"/>
      <c r="H77" s="84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1.3385826771653544" header="0.31496062992125984" footer="0.31496062992125984"/>
  <pageSetup fitToHeight="0" horizontalDpi="600" verticalDpi="600" orientation="portrait" scale="66" r:id="rId2"/>
  <rowBreaks count="1" manualBreakCount="1">
    <brk id="62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3"/>
  <sheetViews>
    <sheetView view="pageBreakPreview" zoomScale="80" zoomScaleNormal="7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B6" sqref="B6:I6"/>
    </sheetView>
  </sheetViews>
  <sheetFormatPr defaultColWidth="11.00390625" defaultRowHeight="15"/>
  <cols>
    <col min="1" max="1" width="2.00390625" style="1" customWidth="1"/>
    <col min="2" max="2" width="11.00390625" style="1" customWidth="1"/>
    <col min="3" max="3" width="51.140625" style="1" customWidth="1"/>
    <col min="4" max="4" width="17.00390625" style="1" bestFit="1" customWidth="1"/>
    <col min="5" max="5" width="18.140625" style="1" customWidth="1"/>
    <col min="6" max="6" width="16.140625" style="1" bestFit="1" customWidth="1"/>
    <col min="7" max="7" width="14.57421875" style="1" bestFit="1" customWidth="1"/>
    <col min="8" max="8" width="14.28125" style="1" bestFit="1" customWidth="1"/>
    <col min="9" max="9" width="19.140625" style="1" bestFit="1" customWidth="1"/>
    <col min="10" max="16384" width="11.00390625" style="1" customWidth="1"/>
  </cols>
  <sheetData>
    <row r="1" ht="13.5" thickBot="1"/>
    <row r="2" spans="2:9" ht="12.75">
      <c r="B2" s="194" t="s">
        <v>120</v>
      </c>
      <c r="C2" s="195"/>
      <c r="D2" s="195"/>
      <c r="E2" s="195"/>
      <c r="F2" s="195"/>
      <c r="G2" s="195"/>
      <c r="H2" s="195"/>
      <c r="I2" s="196"/>
    </row>
    <row r="3" spans="2:9" ht="12.75">
      <c r="B3" s="197" t="s">
        <v>389</v>
      </c>
      <c r="C3" s="198"/>
      <c r="D3" s="198"/>
      <c r="E3" s="198"/>
      <c r="F3" s="198"/>
      <c r="G3" s="198"/>
      <c r="H3" s="198"/>
      <c r="I3" s="199"/>
    </row>
    <row r="4" spans="2:9" ht="12.75">
      <c r="B4" s="197" t="s">
        <v>388</v>
      </c>
      <c r="C4" s="198"/>
      <c r="D4" s="198"/>
      <c r="E4" s="198"/>
      <c r="F4" s="198"/>
      <c r="G4" s="198"/>
      <c r="H4" s="198"/>
      <c r="I4" s="199"/>
    </row>
    <row r="5" spans="2:9" ht="12.75">
      <c r="B5" s="197" t="s">
        <v>456</v>
      </c>
      <c r="C5" s="198"/>
      <c r="D5" s="198"/>
      <c r="E5" s="198"/>
      <c r="F5" s="198"/>
      <c r="G5" s="198"/>
      <c r="H5" s="198"/>
      <c r="I5" s="199"/>
    </row>
    <row r="6" spans="2:9" ht="13.5" thickBot="1">
      <c r="B6" s="200" t="s">
        <v>1</v>
      </c>
      <c r="C6" s="201"/>
      <c r="D6" s="201"/>
      <c r="E6" s="201"/>
      <c r="F6" s="201"/>
      <c r="G6" s="201"/>
      <c r="H6" s="201"/>
      <c r="I6" s="202"/>
    </row>
    <row r="7" spans="2:9" ht="15.75" customHeight="1">
      <c r="B7" s="194" t="s">
        <v>2</v>
      </c>
      <c r="C7" s="203"/>
      <c r="D7" s="194" t="s">
        <v>387</v>
      </c>
      <c r="E7" s="195"/>
      <c r="F7" s="195"/>
      <c r="G7" s="195"/>
      <c r="H7" s="203"/>
      <c r="I7" s="208" t="s">
        <v>386</v>
      </c>
    </row>
    <row r="8" spans="2:9" ht="15" customHeight="1" thickBot="1">
      <c r="B8" s="197"/>
      <c r="C8" s="207"/>
      <c r="D8" s="200"/>
      <c r="E8" s="201"/>
      <c r="F8" s="201"/>
      <c r="G8" s="201"/>
      <c r="H8" s="204"/>
      <c r="I8" s="209"/>
    </row>
    <row r="9" spans="2:9" ht="26.25" thickBot="1">
      <c r="B9" s="200"/>
      <c r="C9" s="204"/>
      <c r="D9" s="110" t="s">
        <v>237</v>
      </c>
      <c r="E9" s="111" t="s">
        <v>385</v>
      </c>
      <c r="F9" s="110" t="s">
        <v>384</v>
      </c>
      <c r="G9" s="110" t="s">
        <v>207</v>
      </c>
      <c r="H9" s="110" t="s">
        <v>236</v>
      </c>
      <c r="I9" s="210"/>
    </row>
    <row r="10" spans="2:9" ht="12.75">
      <c r="B10" s="109" t="s">
        <v>383</v>
      </c>
      <c r="C10" s="108"/>
      <c r="D10" s="101">
        <f aca="true" t="shared" si="0" ref="D10:I10">D11+D19+D29+D39+D49+D59+D72+D76+D63</f>
        <v>108652758</v>
      </c>
      <c r="E10" s="101">
        <f t="shared" si="0"/>
        <v>35169019.79</v>
      </c>
      <c r="F10" s="101">
        <f t="shared" si="0"/>
        <v>143821777.79</v>
      </c>
      <c r="G10" s="101">
        <f t="shared" si="0"/>
        <v>142882757.75</v>
      </c>
      <c r="H10" s="101">
        <f t="shared" si="0"/>
        <v>142705004.51999998</v>
      </c>
      <c r="I10" s="101">
        <f t="shared" si="0"/>
        <v>939020.0399999993</v>
      </c>
    </row>
    <row r="11" spans="2:9" ht="12.75">
      <c r="B11" s="105" t="s">
        <v>381</v>
      </c>
      <c r="C11" s="104"/>
      <c r="D11" s="92">
        <f aca="true" t="shared" si="1" ref="D11:I11">SUM(D12:D18)</f>
        <v>55692658</v>
      </c>
      <c r="E11" s="92">
        <f t="shared" si="1"/>
        <v>-372772.18000000017</v>
      </c>
      <c r="F11" s="92">
        <f t="shared" si="1"/>
        <v>55319885.81999999</v>
      </c>
      <c r="G11" s="92">
        <f t="shared" si="1"/>
        <v>55319885.81999999</v>
      </c>
      <c r="H11" s="92">
        <f t="shared" si="1"/>
        <v>55319885.81999999</v>
      </c>
      <c r="I11" s="92">
        <f t="shared" si="1"/>
        <v>0</v>
      </c>
    </row>
    <row r="12" spans="2:9" ht="12.75">
      <c r="B12" s="107" t="s">
        <v>380</v>
      </c>
      <c r="C12" s="106"/>
      <c r="D12" s="92">
        <v>23265587</v>
      </c>
      <c r="E12" s="87">
        <v>58961.63</v>
      </c>
      <c r="F12" s="87">
        <f>D12+E12</f>
        <v>23324548.63</v>
      </c>
      <c r="G12" s="87">
        <v>23324548.63</v>
      </c>
      <c r="H12" s="87">
        <v>23324548.63</v>
      </c>
      <c r="I12" s="87">
        <f>F12-G12</f>
        <v>0</v>
      </c>
    </row>
    <row r="13" spans="2:9" ht="12.75">
      <c r="B13" s="107" t="s">
        <v>379</v>
      </c>
      <c r="C13" s="106"/>
      <c r="D13" s="92"/>
      <c r="E13" s="87"/>
      <c r="F13" s="87">
        <f aca="true" t="shared" si="2" ref="F13:F18">D13+E13</f>
        <v>0</v>
      </c>
      <c r="G13" s="87"/>
      <c r="H13" s="87"/>
      <c r="I13" s="87">
        <f aca="true" t="shared" si="3" ref="I13:I18">F13-G13</f>
        <v>0</v>
      </c>
    </row>
    <row r="14" spans="2:9" ht="12.75">
      <c r="B14" s="107" t="s">
        <v>378</v>
      </c>
      <c r="C14" s="106"/>
      <c r="D14" s="92">
        <v>6035761</v>
      </c>
      <c r="E14" s="87">
        <v>-240569.07</v>
      </c>
      <c r="F14" s="87">
        <f t="shared" si="2"/>
        <v>5795191.93</v>
      </c>
      <c r="G14" s="87">
        <v>5795191.93</v>
      </c>
      <c r="H14" s="87">
        <v>5795191.93</v>
      </c>
      <c r="I14" s="87">
        <f t="shared" si="3"/>
        <v>0</v>
      </c>
    </row>
    <row r="15" spans="2:9" ht="12.75">
      <c r="B15" s="107" t="s">
        <v>377</v>
      </c>
      <c r="C15" s="106"/>
      <c r="D15" s="92">
        <v>954073</v>
      </c>
      <c r="E15" s="87">
        <v>-354179.64</v>
      </c>
      <c r="F15" s="87">
        <f t="shared" si="2"/>
        <v>599893.36</v>
      </c>
      <c r="G15" s="87">
        <v>599893.36</v>
      </c>
      <c r="H15" s="87">
        <v>599893.36</v>
      </c>
      <c r="I15" s="87">
        <f t="shared" si="3"/>
        <v>0</v>
      </c>
    </row>
    <row r="16" spans="2:9" ht="12.75">
      <c r="B16" s="107" t="s">
        <v>376</v>
      </c>
      <c r="C16" s="106"/>
      <c r="D16" s="92">
        <v>25437237</v>
      </c>
      <c r="E16" s="87">
        <v>-1236985.1</v>
      </c>
      <c r="F16" s="87">
        <f t="shared" si="2"/>
        <v>24200251.9</v>
      </c>
      <c r="G16" s="87">
        <v>24200251.9</v>
      </c>
      <c r="H16" s="87">
        <v>24200251.9</v>
      </c>
      <c r="I16" s="87">
        <f t="shared" si="3"/>
        <v>0</v>
      </c>
    </row>
    <row r="17" spans="2:9" ht="12.75">
      <c r="B17" s="107" t="s">
        <v>375</v>
      </c>
      <c r="C17" s="106"/>
      <c r="D17" s="92"/>
      <c r="E17" s="87"/>
      <c r="F17" s="87">
        <f t="shared" si="2"/>
        <v>0</v>
      </c>
      <c r="G17" s="87"/>
      <c r="H17" s="87"/>
      <c r="I17" s="87">
        <f t="shared" si="3"/>
        <v>0</v>
      </c>
    </row>
    <row r="18" spans="2:9" ht="12.75">
      <c r="B18" s="107" t="s">
        <v>374</v>
      </c>
      <c r="C18" s="106"/>
      <c r="D18" s="92"/>
      <c r="E18" s="87">
        <v>1400000</v>
      </c>
      <c r="F18" s="87">
        <f t="shared" si="2"/>
        <v>1400000</v>
      </c>
      <c r="G18" s="87">
        <v>1400000</v>
      </c>
      <c r="H18" s="87">
        <v>1400000</v>
      </c>
      <c r="I18" s="87">
        <f t="shared" si="3"/>
        <v>0</v>
      </c>
    </row>
    <row r="19" spans="2:9" ht="12.75">
      <c r="B19" s="105" t="s">
        <v>373</v>
      </c>
      <c r="C19" s="104"/>
      <c r="D19" s="92">
        <f aca="true" t="shared" si="4" ref="D19:I19">SUM(D20:D28)</f>
        <v>4688200</v>
      </c>
      <c r="E19" s="92">
        <f t="shared" si="4"/>
        <v>1296946.8</v>
      </c>
      <c r="F19" s="92">
        <f t="shared" si="4"/>
        <v>5985146.8</v>
      </c>
      <c r="G19" s="92">
        <f t="shared" si="4"/>
        <v>5953828.83</v>
      </c>
      <c r="H19" s="92">
        <f t="shared" si="4"/>
        <v>5953828.83</v>
      </c>
      <c r="I19" s="92">
        <f t="shared" si="4"/>
        <v>31317.969999999827</v>
      </c>
    </row>
    <row r="20" spans="2:9" ht="12.75">
      <c r="B20" s="107" t="s">
        <v>372</v>
      </c>
      <c r="C20" s="106"/>
      <c r="D20" s="92">
        <v>1515700</v>
      </c>
      <c r="E20" s="87">
        <v>612053.61</v>
      </c>
      <c r="F20" s="92">
        <f aca="true" t="shared" si="5" ref="F20:F28">D20+E20</f>
        <v>2127753.61</v>
      </c>
      <c r="G20" s="87">
        <v>2111290.38</v>
      </c>
      <c r="H20" s="87">
        <v>2111290.38</v>
      </c>
      <c r="I20" s="87">
        <f>F20-G20</f>
        <v>16463.22999999998</v>
      </c>
    </row>
    <row r="21" spans="2:9" ht="12.75">
      <c r="B21" s="107" t="s">
        <v>371</v>
      </c>
      <c r="C21" s="106"/>
      <c r="D21" s="92">
        <v>156000</v>
      </c>
      <c r="E21" s="87">
        <v>112632.48</v>
      </c>
      <c r="F21" s="92">
        <f t="shared" si="5"/>
        <v>268632.48</v>
      </c>
      <c r="G21" s="87">
        <v>268632.48</v>
      </c>
      <c r="H21" s="87">
        <v>268632.48</v>
      </c>
      <c r="I21" s="87">
        <f aca="true" t="shared" si="6" ref="I21:I83">F21-G21</f>
        <v>0</v>
      </c>
    </row>
    <row r="22" spans="2:9" ht="12.75">
      <c r="B22" s="107" t="s">
        <v>370</v>
      </c>
      <c r="C22" s="106"/>
      <c r="D22" s="92"/>
      <c r="E22" s="87"/>
      <c r="F22" s="92">
        <f t="shared" si="5"/>
        <v>0</v>
      </c>
      <c r="G22" s="87"/>
      <c r="H22" s="87"/>
      <c r="I22" s="87">
        <f t="shared" si="6"/>
        <v>0</v>
      </c>
    </row>
    <row r="23" spans="2:9" ht="12.75">
      <c r="B23" s="107" t="s">
        <v>369</v>
      </c>
      <c r="C23" s="106"/>
      <c r="D23" s="92">
        <v>61800</v>
      </c>
      <c r="E23" s="87">
        <v>20313.84</v>
      </c>
      <c r="F23" s="92">
        <f t="shared" si="5"/>
        <v>82113.84</v>
      </c>
      <c r="G23" s="87">
        <v>82113.84</v>
      </c>
      <c r="H23" s="87">
        <v>82113.84</v>
      </c>
      <c r="I23" s="87">
        <f t="shared" si="6"/>
        <v>0</v>
      </c>
    </row>
    <row r="24" spans="2:9" ht="12.75">
      <c r="B24" s="107" t="s">
        <v>368</v>
      </c>
      <c r="C24" s="106"/>
      <c r="D24" s="92">
        <v>1790400</v>
      </c>
      <c r="E24" s="87">
        <v>10640.4</v>
      </c>
      <c r="F24" s="92">
        <f t="shared" si="5"/>
        <v>1801040.4</v>
      </c>
      <c r="G24" s="87">
        <v>1801040.4</v>
      </c>
      <c r="H24" s="87">
        <v>1801040.4</v>
      </c>
      <c r="I24" s="87">
        <f t="shared" si="6"/>
        <v>0</v>
      </c>
    </row>
    <row r="25" spans="2:9" ht="12.75">
      <c r="B25" s="107" t="s">
        <v>367</v>
      </c>
      <c r="C25" s="106"/>
      <c r="D25" s="92">
        <v>983900</v>
      </c>
      <c r="E25" s="87">
        <v>151976.67</v>
      </c>
      <c r="F25" s="92">
        <f t="shared" si="5"/>
        <v>1135876.67</v>
      </c>
      <c r="G25" s="87">
        <v>1121863.8</v>
      </c>
      <c r="H25" s="87">
        <v>1121863.8</v>
      </c>
      <c r="I25" s="87">
        <f t="shared" si="6"/>
        <v>14012.869999999879</v>
      </c>
    </row>
    <row r="26" spans="2:9" ht="12.75">
      <c r="B26" s="107" t="s">
        <v>366</v>
      </c>
      <c r="C26" s="106"/>
      <c r="D26" s="92">
        <v>100000</v>
      </c>
      <c r="E26" s="87">
        <v>283982.6</v>
      </c>
      <c r="F26" s="92">
        <f t="shared" si="5"/>
        <v>383982.6</v>
      </c>
      <c r="G26" s="87">
        <v>383796.2</v>
      </c>
      <c r="H26" s="87">
        <v>383796.2</v>
      </c>
      <c r="I26" s="87">
        <f t="shared" si="6"/>
        <v>186.39999999996508</v>
      </c>
    </row>
    <row r="27" spans="2:9" ht="12.75">
      <c r="B27" s="107" t="s">
        <v>365</v>
      </c>
      <c r="C27" s="106"/>
      <c r="D27" s="92"/>
      <c r="E27" s="87"/>
      <c r="F27" s="92">
        <f t="shared" si="5"/>
        <v>0</v>
      </c>
      <c r="G27" s="87"/>
      <c r="H27" s="87"/>
      <c r="I27" s="87">
        <f t="shared" si="6"/>
        <v>0</v>
      </c>
    </row>
    <row r="28" spans="2:9" ht="12.75">
      <c r="B28" s="107" t="s">
        <v>364</v>
      </c>
      <c r="C28" s="106"/>
      <c r="D28" s="92">
        <v>80400</v>
      </c>
      <c r="E28" s="87">
        <v>105347.2</v>
      </c>
      <c r="F28" s="92">
        <f t="shared" si="5"/>
        <v>185747.2</v>
      </c>
      <c r="G28" s="87">
        <v>185091.73</v>
      </c>
      <c r="H28" s="87">
        <v>185091.73</v>
      </c>
      <c r="I28" s="87">
        <f t="shared" si="6"/>
        <v>655.4700000000012</v>
      </c>
    </row>
    <row r="29" spans="2:9" ht="12.75">
      <c r="B29" s="105" t="s">
        <v>363</v>
      </c>
      <c r="C29" s="104"/>
      <c r="D29" s="92">
        <f aca="true" t="shared" si="7" ref="D29:I29">SUM(D30:D38)</f>
        <v>17166200</v>
      </c>
      <c r="E29" s="92">
        <f t="shared" si="7"/>
        <v>3573380.5400000005</v>
      </c>
      <c r="F29" s="92">
        <f t="shared" si="7"/>
        <v>20739580.539999995</v>
      </c>
      <c r="G29" s="92">
        <f t="shared" si="7"/>
        <v>20682748.97</v>
      </c>
      <c r="H29" s="92">
        <f t="shared" si="7"/>
        <v>20504995.740000002</v>
      </c>
      <c r="I29" s="92">
        <f t="shared" si="7"/>
        <v>56831.56999999983</v>
      </c>
    </row>
    <row r="30" spans="2:9" ht="12.75">
      <c r="B30" s="107" t="s">
        <v>362</v>
      </c>
      <c r="C30" s="106"/>
      <c r="D30" s="92">
        <v>1248200</v>
      </c>
      <c r="E30" s="87">
        <v>-397105.37</v>
      </c>
      <c r="F30" s="92">
        <f aca="true" t="shared" si="8" ref="F30:F38">D30+E30</f>
        <v>851094.63</v>
      </c>
      <c r="G30" s="87">
        <v>851094.63</v>
      </c>
      <c r="H30" s="87">
        <v>851094.61</v>
      </c>
      <c r="I30" s="87">
        <f t="shared" si="6"/>
        <v>0</v>
      </c>
    </row>
    <row r="31" spans="2:9" ht="12.75">
      <c r="B31" s="107" t="s">
        <v>361</v>
      </c>
      <c r="C31" s="106"/>
      <c r="D31" s="92">
        <v>0</v>
      </c>
      <c r="E31" s="87">
        <v>36018</v>
      </c>
      <c r="F31" s="92">
        <f t="shared" si="8"/>
        <v>36018</v>
      </c>
      <c r="G31" s="87">
        <v>36018</v>
      </c>
      <c r="H31" s="87">
        <v>36018</v>
      </c>
      <c r="I31" s="87">
        <f t="shared" si="6"/>
        <v>0</v>
      </c>
    </row>
    <row r="32" spans="2:9" ht="12.75">
      <c r="B32" s="107" t="s">
        <v>360</v>
      </c>
      <c r="C32" s="106"/>
      <c r="D32" s="92">
        <v>5304000</v>
      </c>
      <c r="E32" s="87">
        <v>-88867.7</v>
      </c>
      <c r="F32" s="92">
        <f t="shared" si="8"/>
        <v>5215132.3</v>
      </c>
      <c r="G32" s="87">
        <v>5215132.3</v>
      </c>
      <c r="H32" s="87">
        <v>5215132.3</v>
      </c>
      <c r="I32" s="87">
        <f t="shared" si="6"/>
        <v>0</v>
      </c>
    </row>
    <row r="33" spans="2:9" ht="12.75">
      <c r="B33" s="107" t="s">
        <v>359</v>
      </c>
      <c r="C33" s="106"/>
      <c r="D33" s="92">
        <v>444000</v>
      </c>
      <c r="E33" s="87">
        <v>-54479.27</v>
      </c>
      <c r="F33" s="92">
        <f t="shared" si="8"/>
        <v>389520.73</v>
      </c>
      <c r="G33" s="87">
        <v>389520.73</v>
      </c>
      <c r="H33" s="87">
        <v>389520.73</v>
      </c>
      <c r="I33" s="87">
        <f t="shared" si="6"/>
        <v>0</v>
      </c>
    </row>
    <row r="34" spans="2:9" ht="12.75">
      <c r="B34" s="107" t="s">
        <v>358</v>
      </c>
      <c r="C34" s="106"/>
      <c r="D34" s="92">
        <v>1470000</v>
      </c>
      <c r="E34" s="87">
        <v>2636195.35</v>
      </c>
      <c r="F34" s="92">
        <f t="shared" si="8"/>
        <v>4106195.35</v>
      </c>
      <c r="G34" s="87">
        <v>4105699.93</v>
      </c>
      <c r="H34" s="87">
        <v>4105699.91</v>
      </c>
      <c r="I34" s="87">
        <f t="shared" si="6"/>
        <v>495.4199999999255</v>
      </c>
    </row>
    <row r="35" spans="2:9" ht="12.75">
      <c r="B35" s="107" t="s">
        <v>357</v>
      </c>
      <c r="C35" s="106"/>
      <c r="D35" s="92"/>
      <c r="E35" s="87"/>
      <c r="F35" s="92">
        <f t="shared" si="8"/>
        <v>0</v>
      </c>
      <c r="G35" s="87"/>
      <c r="H35" s="87"/>
      <c r="I35" s="87">
        <f t="shared" si="6"/>
        <v>0</v>
      </c>
    </row>
    <row r="36" spans="2:9" ht="12.75">
      <c r="B36" s="107" t="s">
        <v>356</v>
      </c>
      <c r="C36" s="106"/>
      <c r="D36" s="92">
        <v>406200</v>
      </c>
      <c r="E36" s="87">
        <v>-53674.81</v>
      </c>
      <c r="F36" s="92">
        <f t="shared" si="8"/>
        <v>352525.19</v>
      </c>
      <c r="G36" s="87">
        <v>352287.2</v>
      </c>
      <c r="H36" s="87">
        <v>352287.2</v>
      </c>
      <c r="I36" s="87">
        <f t="shared" si="6"/>
        <v>237.9899999999907</v>
      </c>
    </row>
    <row r="37" spans="2:9" ht="12.75">
      <c r="B37" s="107" t="s">
        <v>355</v>
      </c>
      <c r="C37" s="106"/>
      <c r="D37" s="92">
        <v>6460000</v>
      </c>
      <c r="E37" s="87">
        <v>1549212.6</v>
      </c>
      <c r="F37" s="92">
        <f t="shared" si="8"/>
        <v>8009212.6</v>
      </c>
      <c r="G37" s="87">
        <v>7960873.6</v>
      </c>
      <c r="H37" s="87">
        <v>7960873.6</v>
      </c>
      <c r="I37" s="87">
        <f t="shared" si="6"/>
        <v>48339</v>
      </c>
    </row>
    <row r="38" spans="2:9" ht="12.75">
      <c r="B38" s="107" t="s">
        <v>354</v>
      </c>
      <c r="C38" s="106"/>
      <c r="D38" s="92">
        <v>1833800</v>
      </c>
      <c r="E38" s="87">
        <v>-53918.26</v>
      </c>
      <c r="F38" s="92">
        <f t="shared" si="8"/>
        <v>1779881.74</v>
      </c>
      <c r="G38" s="87">
        <v>1772122.58</v>
      </c>
      <c r="H38" s="87">
        <v>1594369.39</v>
      </c>
      <c r="I38" s="87">
        <f t="shared" si="6"/>
        <v>7759.159999999916</v>
      </c>
    </row>
    <row r="39" spans="2:9" ht="25.5" customHeight="1">
      <c r="B39" s="205" t="s">
        <v>353</v>
      </c>
      <c r="C39" s="206"/>
      <c r="D39" s="92">
        <f aca="true" t="shared" si="9" ref="D39:I39">SUM(D40:D48)</f>
        <v>31105700</v>
      </c>
      <c r="E39" s="92">
        <f t="shared" si="9"/>
        <v>28444517.32</v>
      </c>
      <c r="F39" s="92">
        <f t="shared" si="9"/>
        <v>59550217.32</v>
      </c>
      <c r="G39" s="92">
        <f t="shared" si="9"/>
        <v>58718853.14</v>
      </c>
      <c r="H39" s="92">
        <f t="shared" si="9"/>
        <v>58718853.14</v>
      </c>
      <c r="I39" s="92">
        <f t="shared" si="9"/>
        <v>831364.1799999997</v>
      </c>
    </row>
    <row r="40" spans="2:9" ht="12.75">
      <c r="B40" s="107" t="s">
        <v>352</v>
      </c>
      <c r="C40" s="106"/>
      <c r="D40" s="92"/>
      <c r="E40" s="87"/>
      <c r="F40" s="92">
        <f>D40+E40</f>
        <v>0</v>
      </c>
      <c r="G40" s="87"/>
      <c r="H40" s="87"/>
      <c r="I40" s="87">
        <f t="shared" si="6"/>
        <v>0</v>
      </c>
    </row>
    <row r="41" spans="2:9" ht="12.75">
      <c r="B41" s="107" t="s">
        <v>351</v>
      </c>
      <c r="C41" s="106"/>
      <c r="D41" s="92"/>
      <c r="E41" s="87"/>
      <c r="F41" s="92">
        <f aca="true" t="shared" si="10" ref="F41:F83">D41+E41</f>
        <v>0</v>
      </c>
      <c r="G41" s="87"/>
      <c r="H41" s="87"/>
      <c r="I41" s="87">
        <f t="shared" si="6"/>
        <v>0</v>
      </c>
    </row>
    <row r="42" spans="2:9" ht="12.75">
      <c r="B42" s="107" t="s">
        <v>350</v>
      </c>
      <c r="C42" s="106"/>
      <c r="D42" s="92"/>
      <c r="E42" s="87"/>
      <c r="F42" s="92">
        <f t="shared" si="10"/>
        <v>0</v>
      </c>
      <c r="G42" s="87"/>
      <c r="H42" s="87"/>
      <c r="I42" s="87">
        <f t="shared" si="6"/>
        <v>0</v>
      </c>
    </row>
    <row r="43" spans="2:9" ht="12.75">
      <c r="B43" s="107" t="s">
        <v>349</v>
      </c>
      <c r="C43" s="106"/>
      <c r="D43" s="92">
        <v>31105700</v>
      </c>
      <c r="E43" s="87">
        <v>28444517.32</v>
      </c>
      <c r="F43" s="92">
        <f t="shared" si="10"/>
        <v>59550217.32</v>
      </c>
      <c r="G43" s="87">
        <v>58718853.14</v>
      </c>
      <c r="H43" s="87">
        <v>58718853.14</v>
      </c>
      <c r="I43" s="87">
        <f t="shared" si="6"/>
        <v>831364.1799999997</v>
      </c>
    </row>
    <row r="44" spans="2:9" ht="12.75">
      <c r="B44" s="107" t="s">
        <v>348</v>
      </c>
      <c r="C44" s="106"/>
      <c r="D44" s="92"/>
      <c r="E44" s="87"/>
      <c r="F44" s="92">
        <f t="shared" si="10"/>
        <v>0</v>
      </c>
      <c r="G44" s="87"/>
      <c r="H44" s="87"/>
      <c r="I44" s="87">
        <f t="shared" si="6"/>
        <v>0</v>
      </c>
    </row>
    <row r="45" spans="2:9" ht="12.75">
      <c r="B45" s="107" t="s">
        <v>347</v>
      </c>
      <c r="C45" s="106"/>
      <c r="D45" s="92"/>
      <c r="E45" s="87"/>
      <c r="F45" s="92">
        <f t="shared" si="10"/>
        <v>0</v>
      </c>
      <c r="G45" s="87"/>
      <c r="H45" s="87"/>
      <c r="I45" s="87">
        <f t="shared" si="6"/>
        <v>0</v>
      </c>
    </row>
    <row r="46" spans="2:9" ht="12.75">
      <c r="B46" s="107" t="s">
        <v>346</v>
      </c>
      <c r="C46" s="106"/>
      <c r="D46" s="92"/>
      <c r="E46" s="87"/>
      <c r="F46" s="92">
        <f t="shared" si="10"/>
        <v>0</v>
      </c>
      <c r="G46" s="87"/>
      <c r="H46" s="87"/>
      <c r="I46" s="87">
        <f t="shared" si="6"/>
        <v>0</v>
      </c>
    </row>
    <row r="47" spans="2:9" ht="12.75">
      <c r="B47" s="107" t="s">
        <v>345</v>
      </c>
      <c r="C47" s="106"/>
      <c r="D47" s="92"/>
      <c r="E47" s="87"/>
      <c r="F47" s="92">
        <f t="shared" si="10"/>
        <v>0</v>
      </c>
      <c r="G47" s="87"/>
      <c r="H47" s="87"/>
      <c r="I47" s="87">
        <f t="shared" si="6"/>
        <v>0</v>
      </c>
    </row>
    <row r="48" spans="2:9" ht="12.75">
      <c r="B48" s="107" t="s">
        <v>344</v>
      </c>
      <c r="C48" s="106"/>
      <c r="D48" s="92"/>
      <c r="E48" s="87"/>
      <c r="F48" s="92">
        <f t="shared" si="10"/>
        <v>0</v>
      </c>
      <c r="G48" s="87"/>
      <c r="H48" s="87"/>
      <c r="I48" s="87">
        <f t="shared" si="6"/>
        <v>0</v>
      </c>
    </row>
    <row r="49" spans="2:9" ht="12.75">
      <c r="B49" s="205" t="s">
        <v>343</v>
      </c>
      <c r="C49" s="206"/>
      <c r="D49" s="92">
        <f aca="true" t="shared" si="11" ref="D49:I49">SUM(D50:D58)</f>
        <v>0</v>
      </c>
      <c r="E49" s="92">
        <f t="shared" si="11"/>
        <v>2226947.31</v>
      </c>
      <c r="F49" s="92">
        <f t="shared" si="11"/>
        <v>2226947.31</v>
      </c>
      <c r="G49" s="92">
        <f t="shared" si="11"/>
        <v>2207440.99</v>
      </c>
      <c r="H49" s="92">
        <f t="shared" si="11"/>
        <v>2207440.99</v>
      </c>
      <c r="I49" s="92">
        <f t="shared" si="11"/>
        <v>19506.32</v>
      </c>
    </row>
    <row r="50" spans="2:9" ht="12.75">
      <c r="B50" s="107" t="s">
        <v>342</v>
      </c>
      <c r="C50" s="106"/>
      <c r="D50" s="92">
        <v>0</v>
      </c>
      <c r="E50" s="87">
        <v>355346.02</v>
      </c>
      <c r="F50" s="92">
        <f t="shared" si="10"/>
        <v>355346.02</v>
      </c>
      <c r="G50" s="87">
        <v>355346.02</v>
      </c>
      <c r="H50" s="87">
        <v>355346.02</v>
      </c>
      <c r="I50" s="87">
        <f t="shared" si="6"/>
        <v>0</v>
      </c>
    </row>
    <row r="51" spans="2:9" ht="12.75">
      <c r="B51" s="107" t="s">
        <v>341</v>
      </c>
      <c r="C51" s="106"/>
      <c r="D51" s="92">
        <v>0</v>
      </c>
      <c r="E51" s="87">
        <v>28130</v>
      </c>
      <c r="F51" s="92">
        <f t="shared" si="10"/>
        <v>28130</v>
      </c>
      <c r="G51" s="87">
        <v>28130</v>
      </c>
      <c r="H51" s="87">
        <v>28130</v>
      </c>
      <c r="I51" s="87">
        <f t="shared" si="6"/>
        <v>0</v>
      </c>
    </row>
    <row r="52" spans="2:9" ht="12.75">
      <c r="B52" s="107" t="s">
        <v>340</v>
      </c>
      <c r="C52" s="106"/>
      <c r="D52" s="92"/>
      <c r="E52" s="87">
        <v>39908</v>
      </c>
      <c r="F52" s="92">
        <f t="shared" si="10"/>
        <v>39908</v>
      </c>
      <c r="G52" s="87">
        <v>39901.68</v>
      </c>
      <c r="H52" s="87">
        <v>39901.68</v>
      </c>
      <c r="I52" s="87">
        <f t="shared" si="6"/>
        <v>6.319999999999709</v>
      </c>
    </row>
    <row r="53" spans="2:9" ht="12.75">
      <c r="B53" s="107" t="s">
        <v>339</v>
      </c>
      <c r="C53" s="106"/>
      <c r="D53" s="92"/>
      <c r="E53" s="87">
        <v>1718500</v>
      </c>
      <c r="F53" s="92">
        <f t="shared" si="10"/>
        <v>1718500</v>
      </c>
      <c r="G53" s="87">
        <v>1699000</v>
      </c>
      <c r="H53" s="87">
        <v>1699000</v>
      </c>
      <c r="I53" s="87">
        <f t="shared" si="6"/>
        <v>19500</v>
      </c>
    </row>
    <row r="54" spans="2:9" ht="12.75">
      <c r="B54" s="107" t="s">
        <v>338</v>
      </c>
      <c r="C54" s="106"/>
      <c r="D54" s="92"/>
      <c r="E54" s="87"/>
      <c r="F54" s="92">
        <f t="shared" si="10"/>
        <v>0</v>
      </c>
      <c r="G54" s="87"/>
      <c r="H54" s="87"/>
      <c r="I54" s="87">
        <f t="shared" si="6"/>
        <v>0</v>
      </c>
    </row>
    <row r="55" spans="2:9" ht="12.75">
      <c r="B55" s="107" t="s">
        <v>337</v>
      </c>
      <c r="C55" s="106"/>
      <c r="D55" s="92">
        <v>0</v>
      </c>
      <c r="E55" s="87">
        <v>85063.29</v>
      </c>
      <c r="F55" s="92">
        <f t="shared" si="10"/>
        <v>85063.29</v>
      </c>
      <c r="G55" s="87">
        <v>85063.29</v>
      </c>
      <c r="H55" s="87">
        <v>85063.29</v>
      </c>
      <c r="I55" s="87">
        <f t="shared" si="6"/>
        <v>0</v>
      </c>
    </row>
    <row r="56" spans="2:9" ht="12.75">
      <c r="B56" s="107" t="s">
        <v>336</v>
      </c>
      <c r="C56" s="106"/>
      <c r="D56" s="92"/>
      <c r="E56" s="87"/>
      <c r="F56" s="92">
        <f t="shared" si="10"/>
        <v>0</v>
      </c>
      <c r="G56" s="87"/>
      <c r="H56" s="87"/>
      <c r="I56" s="87">
        <f t="shared" si="6"/>
        <v>0</v>
      </c>
    </row>
    <row r="57" spans="2:9" ht="12.75">
      <c r="B57" s="107" t="s">
        <v>335</v>
      </c>
      <c r="C57" s="106"/>
      <c r="D57" s="92"/>
      <c r="E57" s="87"/>
      <c r="F57" s="92">
        <f t="shared" si="10"/>
        <v>0</v>
      </c>
      <c r="G57" s="87"/>
      <c r="H57" s="87"/>
      <c r="I57" s="87">
        <f t="shared" si="6"/>
        <v>0</v>
      </c>
    </row>
    <row r="58" spans="2:9" ht="12.75">
      <c r="B58" s="107" t="s">
        <v>334</v>
      </c>
      <c r="C58" s="106"/>
      <c r="D58" s="92"/>
      <c r="E58" s="87"/>
      <c r="F58" s="92">
        <f t="shared" si="10"/>
        <v>0</v>
      </c>
      <c r="G58" s="87"/>
      <c r="H58" s="87"/>
      <c r="I58" s="87">
        <f t="shared" si="6"/>
        <v>0</v>
      </c>
    </row>
    <row r="59" spans="2:9" ht="12.75">
      <c r="B59" s="105" t="s">
        <v>333</v>
      </c>
      <c r="C59" s="104"/>
      <c r="D59" s="92">
        <f>SUM(D60:D62)</f>
        <v>0</v>
      </c>
      <c r="E59" s="92">
        <f>SUM(E60:E62)</f>
        <v>0</v>
      </c>
      <c r="F59" s="92">
        <f>SUM(F60:F62)</f>
        <v>0</v>
      </c>
      <c r="G59" s="92">
        <f>SUM(G60:G62)</f>
        <v>0</v>
      </c>
      <c r="H59" s="92">
        <f>SUM(H60:H62)</f>
        <v>0</v>
      </c>
      <c r="I59" s="87">
        <f t="shared" si="6"/>
        <v>0</v>
      </c>
    </row>
    <row r="60" spans="2:9" ht="12.75">
      <c r="B60" s="107" t="s">
        <v>332</v>
      </c>
      <c r="C60" s="106"/>
      <c r="D60" s="92"/>
      <c r="E60" s="87"/>
      <c r="F60" s="92">
        <f t="shared" si="10"/>
        <v>0</v>
      </c>
      <c r="G60" s="87"/>
      <c r="H60" s="87"/>
      <c r="I60" s="87">
        <f t="shared" si="6"/>
        <v>0</v>
      </c>
    </row>
    <row r="61" spans="2:9" ht="12.75">
      <c r="B61" s="107" t="s">
        <v>331</v>
      </c>
      <c r="C61" s="106"/>
      <c r="D61" s="92"/>
      <c r="E61" s="87"/>
      <c r="F61" s="92">
        <f t="shared" si="10"/>
        <v>0</v>
      </c>
      <c r="G61" s="87"/>
      <c r="H61" s="87"/>
      <c r="I61" s="87">
        <f t="shared" si="6"/>
        <v>0</v>
      </c>
    </row>
    <row r="62" spans="2:9" ht="12.75">
      <c r="B62" s="107" t="s">
        <v>330</v>
      </c>
      <c r="C62" s="106"/>
      <c r="D62" s="92"/>
      <c r="E62" s="87"/>
      <c r="F62" s="92">
        <f t="shared" si="10"/>
        <v>0</v>
      </c>
      <c r="G62" s="87"/>
      <c r="H62" s="87"/>
      <c r="I62" s="87">
        <f t="shared" si="6"/>
        <v>0</v>
      </c>
    </row>
    <row r="63" spans="2:9" ht="12.75">
      <c r="B63" s="205" t="s">
        <v>329</v>
      </c>
      <c r="C63" s="206"/>
      <c r="D63" s="92">
        <f>SUM(D64:D71)</f>
        <v>0</v>
      </c>
      <c r="E63" s="92">
        <f>SUM(E64:E71)</f>
        <v>0</v>
      </c>
      <c r="F63" s="92">
        <f>F64+F65+F66+F67+F68+F70+F71</f>
        <v>0</v>
      </c>
      <c r="G63" s="92">
        <f>SUM(G64:G71)</f>
        <v>0</v>
      </c>
      <c r="H63" s="92">
        <f>SUM(H64:H71)</f>
        <v>0</v>
      </c>
      <c r="I63" s="87">
        <f t="shared" si="6"/>
        <v>0</v>
      </c>
    </row>
    <row r="64" spans="2:9" ht="12.75">
      <c r="B64" s="107" t="s">
        <v>328</v>
      </c>
      <c r="C64" s="106"/>
      <c r="D64" s="92"/>
      <c r="E64" s="87"/>
      <c r="F64" s="92">
        <f t="shared" si="10"/>
        <v>0</v>
      </c>
      <c r="G64" s="87"/>
      <c r="H64" s="87"/>
      <c r="I64" s="87">
        <f t="shared" si="6"/>
        <v>0</v>
      </c>
    </row>
    <row r="65" spans="2:9" ht="12.75">
      <c r="B65" s="107" t="s">
        <v>327</v>
      </c>
      <c r="C65" s="106"/>
      <c r="D65" s="92"/>
      <c r="E65" s="87"/>
      <c r="F65" s="92">
        <f t="shared" si="10"/>
        <v>0</v>
      </c>
      <c r="G65" s="87"/>
      <c r="H65" s="87"/>
      <c r="I65" s="87">
        <f t="shared" si="6"/>
        <v>0</v>
      </c>
    </row>
    <row r="66" spans="2:9" ht="12.75">
      <c r="B66" s="107" t="s">
        <v>326</v>
      </c>
      <c r="C66" s="106"/>
      <c r="D66" s="92"/>
      <c r="E66" s="87"/>
      <c r="F66" s="92">
        <f t="shared" si="10"/>
        <v>0</v>
      </c>
      <c r="G66" s="87"/>
      <c r="H66" s="87"/>
      <c r="I66" s="87">
        <f t="shared" si="6"/>
        <v>0</v>
      </c>
    </row>
    <row r="67" spans="2:9" ht="12.75">
      <c r="B67" s="107" t="s">
        <v>325</v>
      </c>
      <c r="C67" s="106"/>
      <c r="D67" s="92"/>
      <c r="E67" s="87"/>
      <c r="F67" s="92">
        <f t="shared" si="10"/>
        <v>0</v>
      </c>
      <c r="G67" s="87"/>
      <c r="H67" s="87"/>
      <c r="I67" s="87">
        <f t="shared" si="6"/>
        <v>0</v>
      </c>
    </row>
    <row r="68" spans="2:9" ht="12.75">
      <c r="B68" s="107" t="s">
        <v>324</v>
      </c>
      <c r="C68" s="106"/>
      <c r="D68" s="92"/>
      <c r="E68" s="87"/>
      <c r="F68" s="92">
        <f t="shared" si="10"/>
        <v>0</v>
      </c>
      <c r="G68" s="87"/>
      <c r="H68" s="87"/>
      <c r="I68" s="87">
        <f t="shared" si="6"/>
        <v>0</v>
      </c>
    </row>
    <row r="69" spans="2:9" ht="12.75">
      <c r="B69" s="107" t="s">
        <v>323</v>
      </c>
      <c r="C69" s="106"/>
      <c r="D69" s="92"/>
      <c r="E69" s="87"/>
      <c r="F69" s="92">
        <f t="shared" si="10"/>
        <v>0</v>
      </c>
      <c r="G69" s="87"/>
      <c r="H69" s="87"/>
      <c r="I69" s="87">
        <f t="shared" si="6"/>
        <v>0</v>
      </c>
    </row>
    <row r="70" spans="2:9" ht="12.75">
      <c r="B70" s="107" t="s">
        <v>322</v>
      </c>
      <c r="C70" s="106"/>
      <c r="D70" s="92"/>
      <c r="E70" s="87"/>
      <c r="F70" s="92">
        <f t="shared" si="10"/>
        <v>0</v>
      </c>
      <c r="G70" s="87"/>
      <c r="H70" s="87"/>
      <c r="I70" s="87">
        <f t="shared" si="6"/>
        <v>0</v>
      </c>
    </row>
    <row r="71" spans="2:9" ht="12.75">
      <c r="B71" s="107" t="s">
        <v>321</v>
      </c>
      <c r="C71" s="106"/>
      <c r="D71" s="92"/>
      <c r="E71" s="87"/>
      <c r="F71" s="92">
        <f t="shared" si="10"/>
        <v>0</v>
      </c>
      <c r="G71" s="87"/>
      <c r="H71" s="87"/>
      <c r="I71" s="87">
        <f t="shared" si="6"/>
        <v>0</v>
      </c>
    </row>
    <row r="72" spans="2:9" ht="12.75">
      <c r="B72" s="105" t="s">
        <v>320</v>
      </c>
      <c r="C72" s="104"/>
      <c r="D72" s="92">
        <f>SUM(D73:D75)</f>
        <v>0</v>
      </c>
      <c r="E72" s="92">
        <f>SUM(E73:E75)</f>
        <v>0</v>
      </c>
      <c r="F72" s="92">
        <f>SUM(F73:F75)</f>
        <v>0</v>
      </c>
      <c r="G72" s="92">
        <f>SUM(G73:G75)</f>
        <v>0</v>
      </c>
      <c r="H72" s="92">
        <f>SUM(H73:H75)</f>
        <v>0</v>
      </c>
      <c r="I72" s="87">
        <f t="shared" si="6"/>
        <v>0</v>
      </c>
    </row>
    <row r="73" spans="2:9" ht="12.75">
      <c r="B73" s="107" t="s">
        <v>319</v>
      </c>
      <c r="C73" s="106"/>
      <c r="D73" s="92"/>
      <c r="E73" s="87"/>
      <c r="F73" s="92">
        <f t="shared" si="10"/>
        <v>0</v>
      </c>
      <c r="G73" s="87"/>
      <c r="H73" s="87"/>
      <c r="I73" s="87">
        <f t="shared" si="6"/>
        <v>0</v>
      </c>
    </row>
    <row r="74" spans="2:9" ht="12.75">
      <c r="B74" s="107" t="s">
        <v>318</v>
      </c>
      <c r="C74" s="106"/>
      <c r="D74" s="92"/>
      <c r="E74" s="87"/>
      <c r="F74" s="92">
        <f t="shared" si="10"/>
        <v>0</v>
      </c>
      <c r="G74" s="87"/>
      <c r="H74" s="87"/>
      <c r="I74" s="87">
        <f t="shared" si="6"/>
        <v>0</v>
      </c>
    </row>
    <row r="75" spans="2:9" ht="12.75">
      <c r="B75" s="107" t="s">
        <v>317</v>
      </c>
      <c r="C75" s="106"/>
      <c r="D75" s="92"/>
      <c r="E75" s="87"/>
      <c r="F75" s="92">
        <f t="shared" si="10"/>
        <v>0</v>
      </c>
      <c r="G75" s="87"/>
      <c r="H75" s="87"/>
      <c r="I75" s="87">
        <f t="shared" si="6"/>
        <v>0</v>
      </c>
    </row>
    <row r="76" spans="2:9" ht="12.75">
      <c r="B76" s="105" t="s">
        <v>316</v>
      </c>
      <c r="C76" s="104"/>
      <c r="D76" s="92">
        <f>SUM(D77:D83)</f>
        <v>0</v>
      </c>
      <c r="E76" s="92">
        <f>SUM(E77:E83)</f>
        <v>0</v>
      </c>
      <c r="F76" s="92">
        <f>SUM(F77:F83)</f>
        <v>0</v>
      </c>
      <c r="G76" s="92">
        <f>SUM(G77:G83)</f>
        <v>0</v>
      </c>
      <c r="H76" s="92">
        <f>SUM(H77:H83)</f>
        <v>0</v>
      </c>
      <c r="I76" s="87">
        <f t="shared" si="6"/>
        <v>0</v>
      </c>
    </row>
    <row r="77" spans="2:9" ht="12.75">
      <c r="B77" s="107" t="s">
        <v>315</v>
      </c>
      <c r="C77" s="106"/>
      <c r="D77" s="92"/>
      <c r="E77" s="87"/>
      <c r="F77" s="92">
        <f t="shared" si="10"/>
        <v>0</v>
      </c>
      <c r="G77" s="87"/>
      <c r="H77" s="87"/>
      <c r="I77" s="87">
        <f t="shared" si="6"/>
        <v>0</v>
      </c>
    </row>
    <row r="78" spans="2:9" ht="12.75">
      <c r="B78" s="107" t="s">
        <v>314</v>
      </c>
      <c r="C78" s="106"/>
      <c r="D78" s="92"/>
      <c r="E78" s="87"/>
      <c r="F78" s="92">
        <f t="shared" si="10"/>
        <v>0</v>
      </c>
      <c r="G78" s="87"/>
      <c r="H78" s="87"/>
      <c r="I78" s="87">
        <f t="shared" si="6"/>
        <v>0</v>
      </c>
    </row>
    <row r="79" spans="2:9" ht="12.75">
      <c r="B79" s="107" t="s">
        <v>313</v>
      </c>
      <c r="C79" s="106"/>
      <c r="D79" s="92"/>
      <c r="E79" s="87"/>
      <c r="F79" s="92">
        <f t="shared" si="10"/>
        <v>0</v>
      </c>
      <c r="G79" s="87"/>
      <c r="H79" s="87"/>
      <c r="I79" s="87">
        <f t="shared" si="6"/>
        <v>0</v>
      </c>
    </row>
    <row r="80" spans="2:9" ht="12.75">
      <c r="B80" s="107" t="s">
        <v>312</v>
      </c>
      <c r="C80" s="106"/>
      <c r="D80" s="92"/>
      <c r="E80" s="87"/>
      <c r="F80" s="92">
        <f t="shared" si="10"/>
        <v>0</v>
      </c>
      <c r="G80" s="87"/>
      <c r="H80" s="87"/>
      <c r="I80" s="87">
        <f t="shared" si="6"/>
        <v>0</v>
      </c>
    </row>
    <row r="81" spans="2:9" ht="12.75">
      <c r="B81" s="107" t="s">
        <v>311</v>
      </c>
      <c r="C81" s="106"/>
      <c r="D81" s="92"/>
      <c r="E81" s="87"/>
      <c r="F81" s="92">
        <f t="shared" si="10"/>
        <v>0</v>
      </c>
      <c r="G81" s="87"/>
      <c r="H81" s="87"/>
      <c r="I81" s="87">
        <f t="shared" si="6"/>
        <v>0</v>
      </c>
    </row>
    <row r="82" spans="2:9" ht="12.75">
      <c r="B82" s="107" t="s">
        <v>310</v>
      </c>
      <c r="C82" s="106"/>
      <c r="D82" s="92"/>
      <c r="E82" s="87"/>
      <c r="F82" s="92">
        <f t="shared" si="10"/>
        <v>0</v>
      </c>
      <c r="G82" s="87"/>
      <c r="H82" s="87"/>
      <c r="I82" s="87">
        <f t="shared" si="6"/>
        <v>0</v>
      </c>
    </row>
    <row r="83" spans="2:9" ht="12.75">
      <c r="B83" s="107" t="s">
        <v>309</v>
      </c>
      <c r="C83" s="106"/>
      <c r="D83" s="92"/>
      <c r="E83" s="87"/>
      <c r="F83" s="92">
        <f t="shared" si="10"/>
        <v>0</v>
      </c>
      <c r="G83" s="87"/>
      <c r="H83" s="87"/>
      <c r="I83" s="87">
        <f t="shared" si="6"/>
        <v>0</v>
      </c>
    </row>
    <row r="84" spans="2:9" ht="13.5" thickBot="1">
      <c r="B84" s="146" t="s">
        <v>382</v>
      </c>
      <c r="C84" s="99"/>
      <c r="D84" s="147">
        <f aca="true" t="shared" si="12" ref="D84:I84">D85+D103+D93+D113+D123+D133+D137+D146+D150</f>
        <v>156362950</v>
      </c>
      <c r="E84" s="147">
        <f t="shared" si="12"/>
        <v>159471226</v>
      </c>
      <c r="F84" s="147">
        <f t="shared" si="12"/>
        <v>315834176</v>
      </c>
      <c r="G84" s="147">
        <f t="shared" si="12"/>
        <v>311418743.96000004</v>
      </c>
      <c r="H84" s="147">
        <f t="shared" si="12"/>
        <v>288681602.46</v>
      </c>
      <c r="I84" s="147">
        <f t="shared" si="12"/>
        <v>4415432.0400000075</v>
      </c>
    </row>
    <row r="85" spans="2:9" ht="12.75">
      <c r="B85" s="105" t="s">
        <v>381</v>
      </c>
      <c r="C85" s="104"/>
      <c r="D85" s="92">
        <v>0</v>
      </c>
      <c r="E85" s="92">
        <f>SUM(E86:E92)</f>
        <v>13681852.8</v>
      </c>
      <c r="F85" s="92">
        <f>SUM(F86:F92)</f>
        <v>13681852.8</v>
      </c>
      <c r="G85" s="92">
        <f>SUM(G86:G92)</f>
        <v>13210066.32</v>
      </c>
      <c r="H85" s="92">
        <f>SUM(H86:H92)</f>
        <v>13210066.32</v>
      </c>
      <c r="I85" s="87">
        <f aca="true" t="shared" si="13" ref="I85:I148">F85-G85</f>
        <v>471786.48000000045</v>
      </c>
    </row>
    <row r="86" spans="2:9" ht="12.75">
      <c r="B86" s="107" t="s">
        <v>380</v>
      </c>
      <c r="C86" s="106"/>
      <c r="D86" s="92"/>
      <c r="E86" s="87"/>
      <c r="F86" s="92">
        <f aca="true" t="shared" si="14" ref="F86:F102">D86+E86</f>
        <v>0</v>
      </c>
      <c r="G86" s="87"/>
      <c r="H86" s="87"/>
      <c r="I86" s="87">
        <f t="shared" si="13"/>
        <v>0</v>
      </c>
    </row>
    <row r="87" spans="2:9" ht="12.75">
      <c r="B87" s="107" t="s">
        <v>379</v>
      </c>
      <c r="C87" s="106"/>
      <c r="D87" s="92">
        <v>0</v>
      </c>
      <c r="E87" s="87">
        <v>13681852.8</v>
      </c>
      <c r="F87" s="92">
        <f t="shared" si="14"/>
        <v>13681852.8</v>
      </c>
      <c r="G87" s="87">
        <v>13210066.32</v>
      </c>
      <c r="H87" s="87">
        <v>13210066.32</v>
      </c>
      <c r="I87" s="87">
        <f t="shared" si="13"/>
        <v>471786.48000000045</v>
      </c>
    </row>
    <row r="88" spans="2:9" ht="12.75">
      <c r="B88" s="107" t="s">
        <v>378</v>
      </c>
      <c r="C88" s="106"/>
      <c r="D88" s="92"/>
      <c r="E88" s="87"/>
      <c r="F88" s="92">
        <f t="shared" si="14"/>
        <v>0</v>
      </c>
      <c r="G88" s="87"/>
      <c r="H88" s="87"/>
      <c r="I88" s="87">
        <f t="shared" si="13"/>
        <v>0</v>
      </c>
    </row>
    <row r="89" spans="2:9" ht="12.75">
      <c r="B89" s="107" t="s">
        <v>377</v>
      </c>
      <c r="C89" s="106"/>
      <c r="D89" s="92"/>
      <c r="E89" s="87"/>
      <c r="F89" s="92">
        <f t="shared" si="14"/>
        <v>0</v>
      </c>
      <c r="G89" s="87"/>
      <c r="H89" s="87"/>
      <c r="I89" s="87">
        <f t="shared" si="13"/>
        <v>0</v>
      </c>
    </row>
    <row r="90" spans="2:9" ht="12.75">
      <c r="B90" s="107" t="s">
        <v>376</v>
      </c>
      <c r="C90" s="106"/>
      <c r="D90" s="92"/>
      <c r="E90" s="87"/>
      <c r="F90" s="92">
        <f t="shared" si="14"/>
        <v>0</v>
      </c>
      <c r="G90" s="87"/>
      <c r="H90" s="87"/>
      <c r="I90" s="87">
        <f t="shared" si="13"/>
        <v>0</v>
      </c>
    </row>
    <row r="91" spans="2:9" ht="12.75">
      <c r="B91" s="107" t="s">
        <v>375</v>
      </c>
      <c r="C91" s="106"/>
      <c r="D91" s="92"/>
      <c r="E91" s="87"/>
      <c r="F91" s="92">
        <f t="shared" si="14"/>
        <v>0</v>
      </c>
      <c r="G91" s="87"/>
      <c r="H91" s="87"/>
      <c r="I91" s="87">
        <f t="shared" si="13"/>
        <v>0</v>
      </c>
    </row>
    <row r="92" spans="2:9" ht="12.75">
      <c r="B92" s="107" t="s">
        <v>374</v>
      </c>
      <c r="C92" s="106"/>
      <c r="D92" s="92"/>
      <c r="E92" s="87"/>
      <c r="F92" s="92">
        <f t="shared" si="14"/>
        <v>0</v>
      </c>
      <c r="G92" s="87"/>
      <c r="H92" s="87"/>
      <c r="I92" s="87">
        <f t="shared" si="13"/>
        <v>0</v>
      </c>
    </row>
    <row r="93" spans="2:9" ht="12.75">
      <c r="B93" s="105" t="s">
        <v>373</v>
      </c>
      <c r="C93" s="104"/>
      <c r="D93" s="92">
        <f>SUM(D94:D102)</f>
        <v>0</v>
      </c>
      <c r="E93" s="92">
        <f>SUM(E94:E102)</f>
        <v>35329285.160000004</v>
      </c>
      <c r="F93" s="92">
        <f>SUM(F94:F102)</f>
        <v>35329285.160000004</v>
      </c>
      <c r="G93" s="92">
        <f>SUM(G94:G102)</f>
        <v>32802903.689999998</v>
      </c>
      <c r="H93" s="92">
        <f>SUM(H94:H102)</f>
        <v>19633302.32</v>
      </c>
      <c r="I93" s="87">
        <f t="shared" si="13"/>
        <v>2526381.4700000063</v>
      </c>
    </row>
    <row r="94" spans="2:9" ht="12.75">
      <c r="B94" s="107" t="s">
        <v>372</v>
      </c>
      <c r="C94" s="106"/>
      <c r="D94" s="92">
        <v>0</v>
      </c>
      <c r="E94" s="87">
        <v>10490515.96</v>
      </c>
      <c r="F94" s="92">
        <f t="shared" si="14"/>
        <v>10490515.96</v>
      </c>
      <c r="G94" s="87">
        <v>9781561.07</v>
      </c>
      <c r="H94" s="87">
        <v>9399153.5</v>
      </c>
      <c r="I94" s="87">
        <f t="shared" si="13"/>
        <v>708954.8900000006</v>
      </c>
    </row>
    <row r="95" spans="2:9" ht="12.75">
      <c r="B95" s="107" t="s">
        <v>371</v>
      </c>
      <c r="C95" s="106"/>
      <c r="D95" s="92">
        <v>0</v>
      </c>
      <c r="E95" s="87">
        <v>6949001.08</v>
      </c>
      <c r="F95" s="92">
        <f t="shared" si="14"/>
        <v>6949001.08</v>
      </c>
      <c r="G95" s="87">
        <v>6949001.08</v>
      </c>
      <c r="H95" s="87">
        <v>6215667.75</v>
      </c>
      <c r="I95" s="87">
        <f t="shared" si="13"/>
        <v>0</v>
      </c>
    </row>
    <row r="96" spans="2:9" ht="12.75">
      <c r="B96" s="107" t="s">
        <v>370</v>
      </c>
      <c r="C96" s="106"/>
      <c r="D96" s="92"/>
      <c r="E96" s="87"/>
      <c r="F96" s="92">
        <f t="shared" si="14"/>
        <v>0</v>
      </c>
      <c r="G96" s="87"/>
      <c r="H96" s="87"/>
      <c r="I96" s="87">
        <f t="shared" si="13"/>
        <v>0</v>
      </c>
    </row>
    <row r="97" spans="2:9" ht="12.75">
      <c r="B97" s="107" t="s">
        <v>369</v>
      </c>
      <c r="C97" s="106"/>
      <c r="D97" s="92"/>
      <c r="E97" s="87"/>
      <c r="F97" s="92">
        <f t="shared" si="14"/>
        <v>0</v>
      </c>
      <c r="G97" s="87"/>
      <c r="H97" s="87"/>
      <c r="I97" s="87">
        <f t="shared" si="13"/>
        <v>0</v>
      </c>
    </row>
    <row r="98" spans="2:9" ht="12.75">
      <c r="B98" s="107" t="s">
        <v>368</v>
      </c>
      <c r="C98" s="106"/>
      <c r="D98" s="92">
        <v>0</v>
      </c>
      <c r="E98" s="87">
        <v>5343000</v>
      </c>
      <c r="F98" s="92">
        <f t="shared" si="14"/>
        <v>5343000</v>
      </c>
      <c r="G98" s="87">
        <v>4616070.88</v>
      </c>
      <c r="H98" s="87">
        <v>918172.97</v>
      </c>
      <c r="I98" s="87">
        <f t="shared" si="13"/>
        <v>726929.1200000001</v>
      </c>
    </row>
    <row r="99" spans="2:9" ht="12.75">
      <c r="B99" s="107" t="s">
        <v>367</v>
      </c>
      <c r="C99" s="106"/>
      <c r="D99" s="92"/>
      <c r="E99" s="87"/>
      <c r="F99" s="92">
        <f t="shared" si="14"/>
        <v>0</v>
      </c>
      <c r="G99" s="87"/>
      <c r="H99" s="87"/>
      <c r="I99" s="87">
        <f t="shared" si="13"/>
        <v>0</v>
      </c>
    </row>
    <row r="100" spans="2:9" ht="12.75">
      <c r="B100" s="107" t="s">
        <v>366</v>
      </c>
      <c r="C100" s="106"/>
      <c r="D100" s="92">
        <v>0</v>
      </c>
      <c r="E100" s="87">
        <v>12289991.56</v>
      </c>
      <c r="F100" s="92">
        <f t="shared" si="14"/>
        <v>12289991.56</v>
      </c>
      <c r="G100" s="87">
        <v>11199496.08</v>
      </c>
      <c r="H100" s="87">
        <v>2843533.52</v>
      </c>
      <c r="I100" s="87">
        <f t="shared" si="13"/>
        <v>1090495.4800000004</v>
      </c>
    </row>
    <row r="101" spans="2:9" ht="12.75">
      <c r="B101" s="107" t="s">
        <v>365</v>
      </c>
      <c r="C101" s="106"/>
      <c r="D101" s="92"/>
      <c r="E101" s="87"/>
      <c r="F101" s="92">
        <f t="shared" si="14"/>
        <v>0</v>
      </c>
      <c r="G101" s="87"/>
      <c r="H101" s="87"/>
      <c r="I101" s="87">
        <f t="shared" si="13"/>
        <v>0</v>
      </c>
    </row>
    <row r="102" spans="2:9" ht="12.75">
      <c r="B102" s="107" t="s">
        <v>364</v>
      </c>
      <c r="C102" s="106"/>
      <c r="D102" s="92">
        <v>0</v>
      </c>
      <c r="E102" s="87">
        <v>256776.56</v>
      </c>
      <c r="F102" s="92">
        <f t="shared" si="14"/>
        <v>256776.56</v>
      </c>
      <c r="G102" s="87">
        <v>256774.58</v>
      </c>
      <c r="H102" s="87">
        <v>256774.58</v>
      </c>
      <c r="I102" s="87">
        <f t="shared" si="13"/>
        <v>1.9800000000104774</v>
      </c>
    </row>
    <row r="103" spans="2:9" ht="12.75">
      <c r="B103" s="105" t="s">
        <v>363</v>
      </c>
      <c r="C103" s="104"/>
      <c r="D103" s="92">
        <f>SUM(D104:D112)</f>
        <v>0</v>
      </c>
      <c r="E103" s="92">
        <f>SUM(E104:E112)</f>
        <v>6926834.14</v>
      </c>
      <c r="F103" s="92">
        <f>SUM(F104:F112)</f>
        <v>6926834.14</v>
      </c>
      <c r="G103" s="92">
        <f>SUM(G104:G112)</f>
        <v>6073843.3100000005</v>
      </c>
      <c r="H103" s="92">
        <f>SUM(H104:H112)</f>
        <v>5449071.970000001</v>
      </c>
      <c r="I103" s="87">
        <f t="shared" si="13"/>
        <v>852990.8299999991</v>
      </c>
    </row>
    <row r="104" spans="2:9" ht="12.75">
      <c r="B104" s="107" t="s">
        <v>362</v>
      </c>
      <c r="C104" s="106"/>
      <c r="D104" s="92">
        <v>0</v>
      </c>
      <c r="E104" s="87">
        <v>1000027.94</v>
      </c>
      <c r="F104" s="87">
        <f>D104+E104</f>
        <v>1000027.94</v>
      </c>
      <c r="G104" s="87">
        <v>147037.15</v>
      </c>
      <c r="H104" s="87">
        <v>147037.15</v>
      </c>
      <c r="I104" s="87">
        <f t="shared" si="13"/>
        <v>852990.7899999999</v>
      </c>
    </row>
    <row r="105" spans="2:9" ht="12.75">
      <c r="B105" s="107" t="s">
        <v>361</v>
      </c>
      <c r="C105" s="106"/>
      <c r="D105" s="92"/>
      <c r="E105" s="87"/>
      <c r="F105" s="87">
        <f aca="true" t="shared" si="15" ref="F105:F112">D105+E105</f>
        <v>0</v>
      </c>
      <c r="G105" s="87"/>
      <c r="H105" s="87"/>
      <c r="I105" s="87">
        <f t="shared" si="13"/>
        <v>0</v>
      </c>
    </row>
    <row r="106" spans="2:9" ht="12.75">
      <c r="B106" s="107" t="s">
        <v>360</v>
      </c>
      <c r="C106" s="106"/>
      <c r="D106" s="92">
        <v>0</v>
      </c>
      <c r="E106" s="87">
        <v>5600000</v>
      </c>
      <c r="F106" s="87">
        <f t="shared" si="15"/>
        <v>5600000</v>
      </c>
      <c r="G106" s="87">
        <v>5599999.96</v>
      </c>
      <c r="H106" s="87">
        <v>5014516.08</v>
      </c>
      <c r="I106" s="87">
        <f t="shared" si="13"/>
        <v>0.0400000000372529</v>
      </c>
    </row>
    <row r="107" spans="2:9" ht="12.75">
      <c r="B107" s="107" t="s">
        <v>359</v>
      </c>
      <c r="C107" s="106"/>
      <c r="D107" s="92"/>
      <c r="E107" s="87"/>
      <c r="F107" s="87">
        <f t="shared" si="15"/>
        <v>0</v>
      </c>
      <c r="G107" s="87"/>
      <c r="H107" s="87"/>
      <c r="I107" s="87">
        <f t="shared" si="13"/>
        <v>0</v>
      </c>
    </row>
    <row r="108" spans="2:9" ht="12.75">
      <c r="B108" s="107" t="s">
        <v>358</v>
      </c>
      <c r="C108" s="106"/>
      <c r="D108" s="92">
        <v>0</v>
      </c>
      <c r="E108" s="87">
        <v>0</v>
      </c>
      <c r="F108" s="87">
        <f t="shared" si="15"/>
        <v>0</v>
      </c>
      <c r="G108" s="87">
        <v>0</v>
      </c>
      <c r="H108" s="87">
        <v>0</v>
      </c>
      <c r="I108" s="87">
        <f t="shared" si="13"/>
        <v>0</v>
      </c>
    </row>
    <row r="109" spans="2:9" ht="12.75">
      <c r="B109" s="107" t="s">
        <v>357</v>
      </c>
      <c r="C109" s="106"/>
      <c r="D109" s="92"/>
      <c r="E109" s="87"/>
      <c r="F109" s="87">
        <f t="shared" si="15"/>
        <v>0</v>
      </c>
      <c r="G109" s="87"/>
      <c r="H109" s="87"/>
      <c r="I109" s="87">
        <f t="shared" si="13"/>
        <v>0</v>
      </c>
    </row>
    <row r="110" spans="2:9" ht="12.75">
      <c r="B110" s="107" t="s">
        <v>356</v>
      </c>
      <c r="C110" s="106"/>
      <c r="D110" s="92"/>
      <c r="E110" s="87"/>
      <c r="F110" s="87">
        <f t="shared" si="15"/>
        <v>0</v>
      </c>
      <c r="G110" s="87"/>
      <c r="H110" s="87"/>
      <c r="I110" s="87">
        <f t="shared" si="13"/>
        <v>0</v>
      </c>
    </row>
    <row r="111" spans="2:9" ht="12.75">
      <c r="B111" s="107" t="s">
        <v>355</v>
      </c>
      <c r="C111" s="106"/>
      <c r="D111" s="92"/>
      <c r="E111" s="87"/>
      <c r="F111" s="87">
        <f t="shared" si="15"/>
        <v>0</v>
      </c>
      <c r="G111" s="87"/>
      <c r="H111" s="87"/>
      <c r="I111" s="87">
        <f t="shared" si="13"/>
        <v>0</v>
      </c>
    </row>
    <row r="112" spans="2:9" ht="12.75">
      <c r="B112" s="107" t="s">
        <v>354</v>
      </c>
      <c r="C112" s="106"/>
      <c r="D112" s="92"/>
      <c r="E112" s="87">
        <v>326806.2</v>
      </c>
      <c r="F112" s="87">
        <f t="shared" si="15"/>
        <v>326806.2</v>
      </c>
      <c r="G112" s="87">
        <v>326806.2</v>
      </c>
      <c r="H112" s="87">
        <v>287518.74</v>
      </c>
      <c r="I112" s="87">
        <f t="shared" si="13"/>
        <v>0</v>
      </c>
    </row>
    <row r="113" spans="2:9" ht="25.5" customHeight="1">
      <c r="B113" s="205" t="s">
        <v>353</v>
      </c>
      <c r="C113" s="206"/>
      <c r="D113" s="92">
        <f>SUM(D114:D122)</f>
        <v>156362950</v>
      </c>
      <c r="E113" s="92">
        <f>SUM(E114:E122)</f>
        <v>-1728774</v>
      </c>
      <c r="F113" s="92">
        <f>SUM(F114:F122)</f>
        <v>154634176</v>
      </c>
      <c r="G113" s="87">
        <v>154626975.97</v>
      </c>
      <c r="H113" s="87">
        <v>154626975.97</v>
      </c>
      <c r="I113" s="87">
        <f t="shared" si="13"/>
        <v>7200.030000001192</v>
      </c>
    </row>
    <row r="114" spans="2:9" ht="12.75">
      <c r="B114" s="107" t="s">
        <v>352</v>
      </c>
      <c r="C114" s="106"/>
      <c r="D114" s="92"/>
      <c r="E114" s="87"/>
      <c r="F114" s="87">
        <f>D114+E114</f>
        <v>0</v>
      </c>
      <c r="G114" s="87"/>
      <c r="H114" s="87"/>
      <c r="I114" s="87">
        <f t="shared" si="13"/>
        <v>0</v>
      </c>
    </row>
    <row r="115" spans="2:9" ht="12.75">
      <c r="B115" s="107" t="s">
        <v>351</v>
      </c>
      <c r="C115" s="106"/>
      <c r="D115" s="92"/>
      <c r="E115" s="87"/>
      <c r="F115" s="87">
        <f aca="true" t="shared" si="16" ref="F115:F122">D115+E115</f>
        <v>0</v>
      </c>
      <c r="G115" s="87"/>
      <c r="H115" s="87"/>
      <c r="I115" s="87">
        <f t="shared" si="13"/>
        <v>0</v>
      </c>
    </row>
    <row r="116" spans="2:9" ht="12.75">
      <c r="B116" s="107" t="s">
        <v>350</v>
      </c>
      <c r="C116" s="106"/>
      <c r="D116" s="92"/>
      <c r="E116" s="87"/>
      <c r="F116" s="87">
        <f t="shared" si="16"/>
        <v>0</v>
      </c>
      <c r="G116" s="87"/>
      <c r="H116" s="87"/>
      <c r="I116" s="87">
        <f t="shared" si="13"/>
        <v>0</v>
      </c>
    </row>
    <row r="117" spans="2:9" ht="12.75">
      <c r="B117" s="107" t="s">
        <v>349</v>
      </c>
      <c r="C117" s="106"/>
      <c r="D117" s="92">
        <v>156362950</v>
      </c>
      <c r="E117" s="87">
        <v>-1728774</v>
      </c>
      <c r="F117" s="87">
        <f t="shared" si="16"/>
        <v>154634176</v>
      </c>
      <c r="G117" s="87">
        <v>111441037.06</v>
      </c>
      <c r="H117" s="87">
        <v>105155962.76</v>
      </c>
      <c r="I117" s="87">
        <f t="shared" si="13"/>
        <v>43193138.94</v>
      </c>
    </row>
    <row r="118" spans="2:9" ht="12.75">
      <c r="B118" s="107" t="s">
        <v>348</v>
      </c>
      <c r="C118" s="106"/>
      <c r="D118" s="92"/>
      <c r="E118" s="87"/>
      <c r="F118" s="87">
        <f t="shared" si="16"/>
        <v>0</v>
      </c>
      <c r="G118" s="87"/>
      <c r="H118" s="87"/>
      <c r="I118" s="87">
        <f t="shared" si="13"/>
        <v>0</v>
      </c>
    </row>
    <row r="119" spans="2:9" ht="12.75">
      <c r="B119" s="107" t="s">
        <v>347</v>
      </c>
      <c r="C119" s="106"/>
      <c r="D119" s="92"/>
      <c r="E119" s="87"/>
      <c r="F119" s="87">
        <f t="shared" si="16"/>
        <v>0</v>
      </c>
      <c r="G119" s="87"/>
      <c r="H119" s="87"/>
      <c r="I119" s="87">
        <f t="shared" si="13"/>
        <v>0</v>
      </c>
    </row>
    <row r="120" spans="2:9" ht="12.75">
      <c r="B120" s="107" t="s">
        <v>346</v>
      </c>
      <c r="C120" s="106"/>
      <c r="D120" s="92"/>
      <c r="E120" s="87"/>
      <c r="F120" s="87">
        <f t="shared" si="16"/>
        <v>0</v>
      </c>
      <c r="G120" s="87"/>
      <c r="H120" s="87"/>
      <c r="I120" s="87">
        <f t="shared" si="13"/>
        <v>0</v>
      </c>
    </row>
    <row r="121" spans="2:9" ht="12.75">
      <c r="B121" s="107" t="s">
        <v>345</v>
      </c>
      <c r="C121" s="106"/>
      <c r="D121" s="92"/>
      <c r="E121" s="87"/>
      <c r="F121" s="87">
        <f t="shared" si="16"/>
        <v>0</v>
      </c>
      <c r="G121" s="87"/>
      <c r="H121" s="87"/>
      <c r="I121" s="87">
        <f t="shared" si="13"/>
        <v>0</v>
      </c>
    </row>
    <row r="122" spans="2:9" ht="12.75">
      <c r="B122" s="107" t="s">
        <v>344</v>
      </c>
      <c r="C122" s="106"/>
      <c r="D122" s="92"/>
      <c r="E122" s="87"/>
      <c r="F122" s="87">
        <f t="shared" si="16"/>
        <v>0</v>
      </c>
      <c r="G122" s="87"/>
      <c r="H122" s="87"/>
      <c r="I122" s="87">
        <f t="shared" si="13"/>
        <v>0</v>
      </c>
    </row>
    <row r="123" spans="2:9" ht="12.75">
      <c r="B123" s="105" t="s">
        <v>343</v>
      </c>
      <c r="C123" s="104"/>
      <c r="D123" s="92">
        <f>SUM(D124:D132)</f>
        <v>0</v>
      </c>
      <c r="E123" s="92">
        <f>SUM(E124:E132)</f>
        <v>14265701.56</v>
      </c>
      <c r="F123" s="92">
        <f>SUM(F124:F132)</f>
        <v>14265701.56</v>
      </c>
      <c r="G123" s="92">
        <f>SUM(G124:G132)</f>
        <v>13773874.549999999</v>
      </c>
      <c r="H123" s="92">
        <f>SUM(H124:H132)</f>
        <v>13773874.549999999</v>
      </c>
      <c r="I123" s="87">
        <f t="shared" si="13"/>
        <v>491827.01000000164</v>
      </c>
    </row>
    <row r="124" spans="2:9" ht="12.75">
      <c r="B124" s="107" t="s">
        <v>342</v>
      </c>
      <c r="C124" s="106"/>
      <c r="D124" s="92">
        <v>0</v>
      </c>
      <c r="E124" s="87">
        <v>12255487.99</v>
      </c>
      <c r="F124" s="87">
        <f>D124+E124</f>
        <v>12255487.99</v>
      </c>
      <c r="G124" s="87">
        <v>11990978.19</v>
      </c>
      <c r="H124" s="87">
        <v>11990978.19</v>
      </c>
      <c r="I124" s="87">
        <f t="shared" si="13"/>
        <v>264509.80000000075</v>
      </c>
    </row>
    <row r="125" spans="2:9" ht="12.75">
      <c r="B125" s="107" t="s">
        <v>341</v>
      </c>
      <c r="C125" s="106"/>
      <c r="D125" s="92">
        <v>0</v>
      </c>
      <c r="E125" s="87">
        <v>845247.05</v>
      </c>
      <c r="F125" s="87">
        <f aca="true" t="shared" si="17" ref="F125:F132">D125+E125</f>
        <v>845247.05</v>
      </c>
      <c r="G125" s="87">
        <v>841246.16</v>
      </c>
      <c r="H125" s="87">
        <v>841246.16</v>
      </c>
      <c r="I125" s="87">
        <f t="shared" si="13"/>
        <v>4000.890000000014</v>
      </c>
    </row>
    <row r="126" spans="2:9" ht="12.75">
      <c r="B126" s="107" t="s">
        <v>340</v>
      </c>
      <c r="C126" s="106"/>
      <c r="D126" s="92">
        <v>0</v>
      </c>
      <c r="E126" s="87">
        <v>564966.52</v>
      </c>
      <c r="F126" s="87">
        <f t="shared" si="17"/>
        <v>564966.52</v>
      </c>
      <c r="G126" s="87">
        <v>419940.2</v>
      </c>
      <c r="H126" s="87">
        <v>419940.2</v>
      </c>
      <c r="I126" s="87">
        <f t="shared" si="13"/>
        <v>145026.32</v>
      </c>
    </row>
    <row r="127" spans="2:9" ht="12.75">
      <c r="B127" s="107" t="s">
        <v>339</v>
      </c>
      <c r="C127" s="106"/>
      <c r="D127" s="92"/>
      <c r="E127" s="87"/>
      <c r="F127" s="87">
        <f t="shared" si="17"/>
        <v>0</v>
      </c>
      <c r="G127" s="87"/>
      <c r="H127" s="87"/>
      <c r="I127" s="87">
        <f t="shared" si="13"/>
        <v>0</v>
      </c>
    </row>
    <row r="128" spans="2:9" ht="12.75">
      <c r="B128" s="107" t="s">
        <v>338</v>
      </c>
      <c r="C128" s="106"/>
      <c r="D128" s="92"/>
      <c r="E128" s="87"/>
      <c r="F128" s="87">
        <f t="shared" si="17"/>
        <v>0</v>
      </c>
      <c r="G128" s="87"/>
      <c r="H128" s="87"/>
      <c r="I128" s="87">
        <f t="shared" si="13"/>
        <v>0</v>
      </c>
    </row>
    <row r="129" spans="2:9" ht="12.75">
      <c r="B129" s="107" t="s">
        <v>337</v>
      </c>
      <c r="C129" s="106"/>
      <c r="D129" s="92">
        <v>0</v>
      </c>
      <c r="E129" s="87">
        <v>0</v>
      </c>
      <c r="F129" s="87">
        <f t="shared" si="17"/>
        <v>0</v>
      </c>
      <c r="G129" s="87">
        <v>0</v>
      </c>
      <c r="H129" s="87">
        <v>0</v>
      </c>
      <c r="I129" s="87">
        <f t="shared" si="13"/>
        <v>0</v>
      </c>
    </row>
    <row r="130" spans="2:9" ht="12.75">
      <c r="B130" s="107" t="s">
        <v>336</v>
      </c>
      <c r="C130" s="106"/>
      <c r="D130" s="92"/>
      <c r="E130" s="87"/>
      <c r="F130" s="87">
        <f t="shared" si="17"/>
        <v>0</v>
      </c>
      <c r="G130" s="87"/>
      <c r="H130" s="87"/>
      <c r="I130" s="87">
        <f t="shared" si="13"/>
        <v>0</v>
      </c>
    </row>
    <row r="131" spans="2:9" ht="12.75">
      <c r="B131" s="107" t="s">
        <v>335</v>
      </c>
      <c r="C131" s="106"/>
      <c r="D131" s="92"/>
      <c r="E131" s="87"/>
      <c r="F131" s="87">
        <f t="shared" si="17"/>
        <v>0</v>
      </c>
      <c r="G131" s="87"/>
      <c r="H131" s="87"/>
      <c r="I131" s="87">
        <f t="shared" si="13"/>
        <v>0</v>
      </c>
    </row>
    <row r="132" spans="2:9" ht="12.75">
      <c r="B132" s="107" t="s">
        <v>334</v>
      </c>
      <c r="C132" s="106"/>
      <c r="D132" s="92">
        <v>0</v>
      </c>
      <c r="E132" s="87">
        <v>600000</v>
      </c>
      <c r="F132" s="87">
        <f t="shared" si="17"/>
        <v>600000</v>
      </c>
      <c r="G132" s="87">
        <v>521710</v>
      </c>
      <c r="H132" s="87">
        <v>521710</v>
      </c>
      <c r="I132" s="87">
        <f t="shared" si="13"/>
        <v>78290</v>
      </c>
    </row>
    <row r="133" spans="2:9" ht="12.75">
      <c r="B133" s="105" t="s">
        <v>333</v>
      </c>
      <c r="C133" s="104"/>
      <c r="D133" s="92">
        <f>SUM(D134:D136)</f>
        <v>0</v>
      </c>
      <c r="E133" s="92">
        <f>SUM(E134:E136)</f>
        <v>90996326.34</v>
      </c>
      <c r="F133" s="92">
        <f>SUM(F134:F136)</f>
        <v>90996326.34</v>
      </c>
      <c r="G133" s="92">
        <f>SUM(G134:G136)</f>
        <v>90931080.12</v>
      </c>
      <c r="H133" s="92">
        <f>SUM(H134:H136)</f>
        <v>81988311.33</v>
      </c>
      <c r="I133" s="87">
        <f t="shared" si="13"/>
        <v>65246.21999999881</v>
      </c>
    </row>
    <row r="134" spans="2:9" ht="12.75">
      <c r="B134" s="107" t="s">
        <v>332</v>
      </c>
      <c r="C134" s="106"/>
      <c r="D134" s="92">
        <v>0</v>
      </c>
      <c r="E134" s="87">
        <v>90996326.34</v>
      </c>
      <c r="F134" s="87">
        <f>D134+E134</f>
        <v>90996326.34</v>
      </c>
      <c r="G134" s="87">
        <v>90931080.12</v>
      </c>
      <c r="H134" s="87">
        <v>81988311.33</v>
      </c>
      <c r="I134" s="87">
        <f t="shared" si="13"/>
        <v>65246.21999999881</v>
      </c>
    </row>
    <row r="135" spans="2:9" ht="12.75">
      <c r="B135" s="107" t="s">
        <v>331</v>
      </c>
      <c r="C135" s="106"/>
      <c r="D135" s="92"/>
      <c r="E135" s="87"/>
      <c r="F135" s="87">
        <f>D135+E135</f>
        <v>0</v>
      </c>
      <c r="G135" s="87"/>
      <c r="H135" s="87"/>
      <c r="I135" s="87">
        <f t="shared" si="13"/>
        <v>0</v>
      </c>
    </row>
    <row r="136" spans="2:9" ht="12.75">
      <c r="B136" s="107" t="s">
        <v>330</v>
      </c>
      <c r="C136" s="106"/>
      <c r="D136" s="92"/>
      <c r="E136" s="87"/>
      <c r="F136" s="87">
        <f>D136+E136</f>
        <v>0</v>
      </c>
      <c r="G136" s="87"/>
      <c r="H136" s="87"/>
      <c r="I136" s="87">
        <f t="shared" si="13"/>
        <v>0</v>
      </c>
    </row>
    <row r="137" spans="2:9" ht="12.75">
      <c r="B137" s="105" t="s">
        <v>329</v>
      </c>
      <c r="C137" s="104"/>
      <c r="D137" s="92">
        <f>SUM(D138:D145)</f>
        <v>0</v>
      </c>
      <c r="E137" s="92">
        <f>SUM(E138:E145)</f>
        <v>0</v>
      </c>
      <c r="F137" s="92">
        <f>F138+F139+F140+F141+F142+F144+F145</f>
        <v>0</v>
      </c>
      <c r="G137" s="92">
        <f>SUM(G138:G145)</f>
        <v>0</v>
      </c>
      <c r="H137" s="92">
        <f>SUM(H138:H145)</f>
        <v>0</v>
      </c>
      <c r="I137" s="87">
        <f t="shared" si="13"/>
        <v>0</v>
      </c>
    </row>
    <row r="138" spans="2:9" ht="12.75">
      <c r="B138" s="107" t="s">
        <v>328</v>
      </c>
      <c r="C138" s="106"/>
      <c r="D138" s="92"/>
      <c r="E138" s="87"/>
      <c r="F138" s="87">
        <f>D138+E138</f>
        <v>0</v>
      </c>
      <c r="G138" s="87"/>
      <c r="H138" s="87"/>
      <c r="I138" s="87">
        <f t="shared" si="13"/>
        <v>0</v>
      </c>
    </row>
    <row r="139" spans="2:9" ht="12.75">
      <c r="B139" s="107" t="s">
        <v>327</v>
      </c>
      <c r="C139" s="106"/>
      <c r="D139" s="92"/>
      <c r="E139" s="87"/>
      <c r="F139" s="87">
        <f aca="true" t="shared" si="18" ref="F139:F145">D139+E139</f>
        <v>0</v>
      </c>
      <c r="G139" s="87"/>
      <c r="H139" s="87"/>
      <c r="I139" s="87">
        <f t="shared" si="13"/>
        <v>0</v>
      </c>
    </row>
    <row r="140" spans="2:9" ht="12.75">
      <c r="B140" s="107" t="s">
        <v>326</v>
      </c>
      <c r="C140" s="106"/>
      <c r="D140" s="92"/>
      <c r="E140" s="87"/>
      <c r="F140" s="87">
        <f t="shared" si="18"/>
        <v>0</v>
      </c>
      <c r="G140" s="87"/>
      <c r="H140" s="87"/>
      <c r="I140" s="87">
        <f t="shared" si="13"/>
        <v>0</v>
      </c>
    </row>
    <row r="141" spans="2:9" ht="12.75">
      <c r="B141" s="107" t="s">
        <v>325</v>
      </c>
      <c r="C141" s="106"/>
      <c r="D141" s="92"/>
      <c r="E141" s="87"/>
      <c r="F141" s="87">
        <f t="shared" si="18"/>
        <v>0</v>
      </c>
      <c r="G141" s="87"/>
      <c r="H141" s="87"/>
      <c r="I141" s="87">
        <f t="shared" si="13"/>
        <v>0</v>
      </c>
    </row>
    <row r="142" spans="2:9" ht="12.75">
      <c r="B142" s="107" t="s">
        <v>324</v>
      </c>
      <c r="C142" s="106"/>
      <c r="D142" s="92"/>
      <c r="E142" s="87"/>
      <c r="F142" s="87">
        <f t="shared" si="18"/>
        <v>0</v>
      </c>
      <c r="G142" s="87"/>
      <c r="H142" s="87"/>
      <c r="I142" s="87">
        <f t="shared" si="13"/>
        <v>0</v>
      </c>
    </row>
    <row r="143" spans="2:9" ht="12.75">
      <c r="B143" s="107" t="s">
        <v>323</v>
      </c>
      <c r="C143" s="106"/>
      <c r="D143" s="92"/>
      <c r="E143" s="87"/>
      <c r="F143" s="87">
        <f t="shared" si="18"/>
        <v>0</v>
      </c>
      <c r="G143" s="87"/>
      <c r="H143" s="87"/>
      <c r="I143" s="87">
        <f t="shared" si="13"/>
        <v>0</v>
      </c>
    </row>
    <row r="144" spans="2:9" ht="12.75">
      <c r="B144" s="107" t="s">
        <v>322</v>
      </c>
      <c r="C144" s="106"/>
      <c r="D144" s="92"/>
      <c r="E144" s="87"/>
      <c r="F144" s="87">
        <f t="shared" si="18"/>
        <v>0</v>
      </c>
      <c r="G144" s="87"/>
      <c r="H144" s="87"/>
      <c r="I144" s="87">
        <f t="shared" si="13"/>
        <v>0</v>
      </c>
    </row>
    <row r="145" spans="2:9" ht="12.75">
      <c r="B145" s="107" t="s">
        <v>321</v>
      </c>
      <c r="C145" s="106"/>
      <c r="D145" s="92"/>
      <c r="E145" s="87"/>
      <c r="F145" s="87">
        <f t="shared" si="18"/>
        <v>0</v>
      </c>
      <c r="G145" s="87"/>
      <c r="H145" s="87"/>
      <c r="I145" s="87">
        <f t="shared" si="13"/>
        <v>0</v>
      </c>
    </row>
    <row r="146" spans="2:9" ht="12.75">
      <c r="B146" s="105" t="s">
        <v>320</v>
      </c>
      <c r="C146" s="104"/>
      <c r="D146" s="92">
        <f>SUM(D147:D149)</f>
        <v>0</v>
      </c>
      <c r="E146" s="92">
        <f>SUM(E147:E149)</f>
        <v>0</v>
      </c>
      <c r="F146" s="92">
        <f>SUM(F147:F149)</f>
        <v>0</v>
      </c>
      <c r="G146" s="92">
        <f>SUM(G147:G149)</f>
        <v>0</v>
      </c>
      <c r="H146" s="92">
        <f>SUM(H147:H149)</f>
        <v>0</v>
      </c>
      <c r="I146" s="87">
        <f t="shared" si="13"/>
        <v>0</v>
      </c>
    </row>
    <row r="147" spans="2:9" ht="12.75">
      <c r="B147" s="107" t="s">
        <v>319</v>
      </c>
      <c r="C147" s="106"/>
      <c r="D147" s="92"/>
      <c r="E147" s="87"/>
      <c r="F147" s="87">
        <f>D147+E147</f>
        <v>0</v>
      </c>
      <c r="G147" s="87"/>
      <c r="H147" s="87"/>
      <c r="I147" s="87">
        <f t="shared" si="13"/>
        <v>0</v>
      </c>
    </row>
    <row r="148" spans="2:9" ht="12.75">
      <c r="B148" s="107" t="s">
        <v>318</v>
      </c>
      <c r="C148" s="106"/>
      <c r="D148" s="92"/>
      <c r="E148" s="87"/>
      <c r="F148" s="87">
        <f>D148+E148</f>
        <v>0</v>
      </c>
      <c r="G148" s="87"/>
      <c r="H148" s="87"/>
      <c r="I148" s="87">
        <f t="shared" si="13"/>
        <v>0</v>
      </c>
    </row>
    <row r="149" spans="2:9" ht="12.75">
      <c r="B149" s="107" t="s">
        <v>317</v>
      </c>
      <c r="C149" s="106"/>
      <c r="D149" s="92"/>
      <c r="E149" s="87"/>
      <c r="F149" s="87">
        <f>D149+E149</f>
        <v>0</v>
      </c>
      <c r="G149" s="87"/>
      <c r="H149" s="87"/>
      <c r="I149" s="87">
        <f aca="true" t="shared" si="19" ref="I149:I157">F149-G149</f>
        <v>0</v>
      </c>
    </row>
    <row r="150" spans="2:9" ht="12.75">
      <c r="B150" s="105" t="s">
        <v>316</v>
      </c>
      <c r="C150" s="104"/>
      <c r="D150" s="92">
        <f>SUM(D151:D157)</f>
        <v>0</v>
      </c>
      <c r="E150" s="92">
        <f>SUM(E151:E157)</f>
        <v>0</v>
      </c>
      <c r="F150" s="92">
        <f>SUM(F151:F157)</f>
        <v>0</v>
      </c>
      <c r="G150" s="92">
        <f>SUM(G151:G157)</f>
        <v>0</v>
      </c>
      <c r="H150" s="92">
        <f>SUM(H151:H157)</f>
        <v>0</v>
      </c>
      <c r="I150" s="87">
        <f t="shared" si="19"/>
        <v>0</v>
      </c>
    </row>
    <row r="151" spans="2:9" ht="12.75">
      <c r="B151" s="107" t="s">
        <v>315</v>
      </c>
      <c r="C151" s="106"/>
      <c r="D151" s="92"/>
      <c r="E151" s="87"/>
      <c r="F151" s="87">
        <f>D151+E151</f>
        <v>0</v>
      </c>
      <c r="G151" s="87"/>
      <c r="H151" s="87"/>
      <c r="I151" s="87">
        <f t="shared" si="19"/>
        <v>0</v>
      </c>
    </row>
    <row r="152" spans="2:9" ht="12.75">
      <c r="B152" s="107" t="s">
        <v>314</v>
      </c>
      <c r="C152" s="106"/>
      <c r="D152" s="92"/>
      <c r="E152" s="87"/>
      <c r="F152" s="87">
        <f aca="true" t="shared" si="20" ref="F152:F157">D152+E152</f>
        <v>0</v>
      </c>
      <c r="G152" s="87"/>
      <c r="H152" s="87"/>
      <c r="I152" s="87">
        <f t="shared" si="19"/>
        <v>0</v>
      </c>
    </row>
    <row r="153" spans="2:9" ht="12.75">
      <c r="B153" s="107" t="s">
        <v>313</v>
      </c>
      <c r="C153" s="106"/>
      <c r="D153" s="92"/>
      <c r="E153" s="87"/>
      <c r="F153" s="87">
        <f t="shared" si="20"/>
        <v>0</v>
      </c>
      <c r="G153" s="87"/>
      <c r="H153" s="87"/>
      <c r="I153" s="87">
        <f t="shared" si="19"/>
        <v>0</v>
      </c>
    </row>
    <row r="154" spans="2:9" ht="12.75">
      <c r="B154" s="107" t="s">
        <v>312</v>
      </c>
      <c r="C154" s="106"/>
      <c r="D154" s="92"/>
      <c r="E154" s="87"/>
      <c r="F154" s="87">
        <f t="shared" si="20"/>
        <v>0</v>
      </c>
      <c r="G154" s="87"/>
      <c r="H154" s="87"/>
      <c r="I154" s="87">
        <f t="shared" si="19"/>
        <v>0</v>
      </c>
    </row>
    <row r="155" spans="2:9" ht="12.75">
      <c r="B155" s="107" t="s">
        <v>311</v>
      </c>
      <c r="C155" s="106"/>
      <c r="D155" s="92"/>
      <c r="E155" s="87"/>
      <c r="F155" s="87">
        <f t="shared" si="20"/>
        <v>0</v>
      </c>
      <c r="G155" s="87"/>
      <c r="H155" s="87"/>
      <c r="I155" s="87">
        <f t="shared" si="19"/>
        <v>0</v>
      </c>
    </row>
    <row r="156" spans="2:9" ht="12.75">
      <c r="B156" s="107" t="s">
        <v>310</v>
      </c>
      <c r="C156" s="106"/>
      <c r="D156" s="92"/>
      <c r="E156" s="87"/>
      <c r="F156" s="87">
        <f t="shared" si="20"/>
        <v>0</v>
      </c>
      <c r="G156" s="87"/>
      <c r="H156" s="87"/>
      <c r="I156" s="87">
        <f t="shared" si="19"/>
        <v>0</v>
      </c>
    </row>
    <row r="157" spans="2:9" ht="12.75">
      <c r="B157" s="107" t="s">
        <v>309</v>
      </c>
      <c r="C157" s="106"/>
      <c r="D157" s="92"/>
      <c r="E157" s="87"/>
      <c r="F157" s="87">
        <f t="shared" si="20"/>
        <v>0</v>
      </c>
      <c r="G157" s="87"/>
      <c r="H157" s="87"/>
      <c r="I157" s="87">
        <f t="shared" si="19"/>
        <v>0</v>
      </c>
    </row>
    <row r="158" spans="2:9" ht="12.75">
      <c r="B158" s="105"/>
      <c r="C158" s="104"/>
      <c r="D158" s="92"/>
      <c r="E158" s="87"/>
      <c r="F158" s="87"/>
      <c r="G158" s="87"/>
      <c r="H158" s="87"/>
      <c r="I158" s="87"/>
    </row>
    <row r="159" spans="2:9" ht="12.75">
      <c r="B159" s="103" t="s">
        <v>308</v>
      </c>
      <c r="C159" s="102"/>
      <c r="D159" s="101">
        <f aca="true" t="shared" si="21" ref="D159:I159">D10+D84</f>
        <v>265015708</v>
      </c>
      <c r="E159" s="101">
        <f t="shared" si="21"/>
        <v>194640245.79</v>
      </c>
      <c r="F159" s="101">
        <f t="shared" si="21"/>
        <v>459655953.78999996</v>
      </c>
      <c r="G159" s="101">
        <f t="shared" si="21"/>
        <v>454301501.71000004</v>
      </c>
      <c r="H159" s="101">
        <f t="shared" si="21"/>
        <v>431386606.97999996</v>
      </c>
      <c r="I159" s="101">
        <f t="shared" si="21"/>
        <v>5354452.080000007</v>
      </c>
    </row>
    <row r="160" spans="2:9" ht="13.5" thickBot="1">
      <c r="B160" s="100"/>
      <c r="C160" s="99"/>
      <c r="D160" s="98"/>
      <c r="E160" s="84"/>
      <c r="F160" s="84"/>
      <c r="G160" s="84"/>
      <c r="H160" s="84"/>
      <c r="I160" s="84"/>
    </row>
    <row r="163" ht="12.75">
      <c r="G163" s="59"/>
    </row>
  </sheetData>
  <sheetProtection/>
  <mergeCells count="12">
    <mergeCell ref="B39:C39"/>
    <mergeCell ref="B49:C49"/>
    <mergeCell ref="B63:C63"/>
    <mergeCell ref="B113:C113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scale="55" r:id="rId2"/>
  <rowBreaks count="1" manualBreakCount="1">
    <brk id="84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22" sqref="J22"/>
    </sheetView>
  </sheetViews>
  <sheetFormatPr defaultColWidth="11.00390625" defaultRowHeight="15"/>
  <cols>
    <col min="1" max="1" width="4.421875" style="1" customWidth="1"/>
    <col min="2" max="2" width="47.57421875" style="1" customWidth="1"/>
    <col min="3" max="3" width="16.7109375" style="1" customWidth="1"/>
    <col min="4" max="5" width="16.28125" style="1" customWidth="1"/>
    <col min="6" max="6" width="16.140625" style="1" customWidth="1"/>
    <col min="7" max="7" width="16.00390625" style="1" customWidth="1"/>
    <col min="8" max="8" width="16.28125" style="1" customWidth="1"/>
    <col min="9" max="16384" width="11.00390625" style="1" customWidth="1"/>
  </cols>
  <sheetData>
    <row r="1" ht="13.5" thickBot="1"/>
    <row r="2" spans="2:8" ht="12.75">
      <c r="B2" s="216" t="s">
        <v>120</v>
      </c>
      <c r="C2" s="217"/>
      <c r="D2" s="217"/>
      <c r="E2" s="217"/>
      <c r="F2" s="217"/>
      <c r="G2" s="217"/>
      <c r="H2" s="218"/>
    </row>
    <row r="3" spans="2:8" ht="12.75">
      <c r="B3" s="219" t="s">
        <v>389</v>
      </c>
      <c r="C3" s="220"/>
      <c r="D3" s="220"/>
      <c r="E3" s="220"/>
      <c r="F3" s="220"/>
      <c r="G3" s="220"/>
      <c r="H3" s="221"/>
    </row>
    <row r="4" spans="2:8" ht="12.75">
      <c r="B4" s="219" t="s">
        <v>400</v>
      </c>
      <c r="C4" s="220"/>
      <c r="D4" s="220"/>
      <c r="E4" s="220"/>
      <c r="F4" s="220"/>
      <c r="G4" s="220"/>
      <c r="H4" s="221"/>
    </row>
    <row r="5" spans="2:8" ht="12.75">
      <c r="B5" s="219" t="s">
        <v>456</v>
      </c>
      <c r="C5" s="220"/>
      <c r="D5" s="220"/>
      <c r="E5" s="220"/>
      <c r="F5" s="220"/>
      <c r="G5" s="220"/>
      <c r="H5" s="221"/>
    </row>
    <row r="6" spans="2:8" ht="13.5" thickBot="1">
      <c r="B6" s="222" t="s">
        <v>1</v>
      </c>
      <c r="C6" s="223"/>
      <c r="D6" s="223"/>
      <c r="E6" s="223"/>
      <c r="F6" s="223"/>
      <c r="G6" s="223"/>
      <c r="H6" s="224"/>
    </row>
    <row r="7" spans="2:8" ht="13.5" thickBot="1">
      <c r="B7" s="211" t="s">
        <v>2</v>
      </c>
      <c r="C7" s="213" t="s">
        <v>387</v>
      </c>
      <c r="D7" s="214"/>
      <c r="E7" s="214"/>
      <c r="F7" s="214"/>
      <c r="G7" s="215"/>
      <c r="H7" s="211" t="s">
        <v>386</v>
      </c>
    </row>
    <row r="8" spans="2:8" ht="26.25" thickBot="1">
      <c r="B8" s="212"/>
      <c r="C8" s="111" t="s">
        <v>237</v>
      </c>
      <c r="D8" s="111" t="s">
        <v>303</v>
      </c>
      <c r="E8" s="111" t="s">
        <v>302</v>
      </c>
      <c r="F8" s="111" t="s">
        <v>207</v>
      </c>
      <c r="G8" s="111" t="s">
        <v>205</v>
      </c>
      <c r="H8" s="212"/>
    </row>
    <row r="9" spans="2:8" ht="12.75">
      <c r="B9" s="113" t="s">
        <v>399</v>
      </c>
      <c r="C9" s="119">
        <f aca="true" t="shared" si="0" ref="C9:H9">SUM(C10:C17)</f>
        <v>108652758</v>
      </c>
      <c r="D9" s="119">
        <f t="shared" si="0"/>
        <v>35169019.79000001</v>
      </c>
      <c r="E9" s="119">
        <f t="shared" si="0"/>
        <v>143821777.79</v>
      </c>
      <c r="F9" s="119">
        <f t="shared" si="0"/>
        <v>142882757.75</v>
      </c>
      <c r="G9" s="119">
        <f t="shared" si="0"/>
        <v>142705004.52</v>
      </c>
      <c r="H9" s="119">
        <f t="shared" si="0"/>
        <v>939020.0400000047</v>
      </c>
    </row>
    <row r="10" spans="2:8" ht="12.75" customHeight="1">
      <c r="B10" s="115" t="s">
        <v>397</v>
      </c>
      <c r="C10" s="116">
        <v>6795449</v>
      </c>
      <c r="D10" s="116">
        <v>7230063.82</v>
      </c>
      <c r="E10" s="116">
        <f aca="true" t="shared" si="1" ref="E10:E17">C10+D10</f>
        <v>14025512.82</v>
      </c>
      <c r="F10" s="116">
        <v>14009486.17</v>
      </c>
      <c r="G10" s="116">
        <v>14002532.15</v>
      </c>
      <c r="H10" s="87">
        <f aca="true" t="shared" si="2" ref="H10:H17">E10-F10</f>
        <v>16026.650000000373</v>
      </c>
    </row>
    <row r="11" spans="2:8" ht="12.75">
      <c r="B11" s="115" t="s">
        <v>392</v>
      </c>
      <c r="C11" s="6">
        <v>7671510</v>
      </c>
      <c r="D11" s="6">
        <v>2108620.15</v>
      </c>
      <c r="E11" s="6">
        <f t="shared" si="1"/>
        <v>9780130.15</v>
      </c>
      <c r="F11" s="6">
        <v>9729236.26</v>
      </c>
      <c r="G11" s="6">
        <v>9724193.26</v>
      </c>
      <c r="H11" s="87">
        <f t="shared" si="2"/>
        <v>50893.890000000596</v>
      </c>
    </row>
    <row r="12" spans="2:8" ht="12.75">
      <c r="B12" s="115" t="s">
        <v>396</v>
      </c>
      <c r="C12" s="6">
        <v>16921165</v>
      </c>
      <c r="D12" s="6">
        <v>1066645.47</v>
      </c>
      <c r="E12" s="6">
        <f t="shared" si="1"/>
        <v>17987810.47</v>
      </c>
      <c r="F12" s="6">
        <v>17985339.68</v>
      </c>
      <c r="G12" s="6">
        <v>17975339.68</v>
      </c>
      <c r="H12" s="87">
        <f t="shared" si="2"/>
        <v>2470.789999999106</v>
      </c>
    </row>
    <row r="13" spans="2:8" ht="12.75">
      <c r="B13" s="115" t="s">
        <v>395</v>
      </c>
      <c r="C13" s="6">
        <v>9440582</v>
      </c>
      <c r="D13" s="6">
        <v>21286866.8</v>
      </c>
      <c r="E13" s="6">
        <f t="shared" si="1"/>
        <v>30727448.8</v>
      </c>
      <c r="F13" s="6">
        <v>30005676.68</v>
      </c>
      <c r="G13" s="6">
        <v>29990670.68</v>
      </c>
      <c r="H13" s="87">
        <f t="shared" si="2"/>
        <v>721772.120000001</v>
      </c>
    </row>
    <row r="14" spans="2:8" ht="25.5">
      <c r="B14" s="115" t="s">
        <v>393</v>
      </c>
      <c r="C14" s="6">
        <v>29214985</v>
      </c>
      <c r="D14" s="6">
        <v>2114705.66</v>
      </c>
      <c r="E14" s="6">
        <f t="shared" si="1"/>
        <v>31329690.66</v>
      </c>
      <c r="F14" s="6">
        <v>31320323.58</v>
      </c>
      <c r="G14" s="6">
        <v>31317844.58</v>
      </c>
      <c r="H14" s="87">
        <f t="shared" si="2"/>
        <v>9367.080000001937</v>
      </c>
    </row>
    <row r="15" spans="2:8" ht="25.5">
      <c r="B15" s="115" t="s">
        <v>394</v>
      </c>
      <c r="C15" s="6">
        <v>18004487</v>
      </c>
      <c r="D15" s="6">
        <v>1125647.84</v>
      </c>
      <c r="E15" s="6">
        <f t="shared" si="1"/>
        <v>19130134.84</v>
      </c>
      <c r="F15" s="6">
        <v>19060478.18</v>
      </c>
      <c r="G15" s="6">
        <v>19024043.7</v>
      </c>
      <c r="H15" s="87">
        <f t="shared" si="2"/>
        <v>69656.66000000015</v>
      </c>
    </row>
    <row r="16" spans="2:8" ht="12.75">
      <c r="B16" s="115" t="s">
        <v>390</v>
      </c>
      <c r="C16" s="6">
        <v>9663165</v>
      </c>
      <c r="D16" s="6">
        <v>205606.05</v>
      </c>
      <c r="E16" s="6">
        <f t="shared" si="1"/>
        <v>9868771.05</v>
      </c>
      <c r="F16" s="6">
        <v>9800185.01</v>
      </c>
      <c r="G16" s="6">
        <v>9779957.53</v>
      </c>
      <c r="H16" s="87">
        <f t="shared" si="2"/>
        <v>68586.04000000097</v>
      </c>
    </row>
    <row r="17" spans="2:8" ht="12.75">
      <c r="B17" s="115" t="s">
        <v>391</v>
      </c>
      <c r="C17" s="6">
        <v>10941415</v>
      </c>
      <c r="D17" s="6">
        <v>30864</v>
      </c>
      <c r="E17" s="6">
        <f t="shared" si="1"/>
        <v>10972279</v>
      </c>
      <c r="F17" s="6">
        <v>10972032.19</v>
      </c>
      <c r="G17" s="6">
        <v>10890422.94</v>
      </c>
      <c r="H17" s="87">
        <f t="shared" si="2"/>
        <v>246.81000000052154</v>
      </c>
    </row>
    <row r="18" spans="2:8" ht="12.75">
      <c r="B18" s="114"/>
      <c r="C18" s="6"/>
      <c r="D18" s="6"/>
      <c r="E18" s="6"/>
      <c r="F18" s="6"/>
      <c r="G18" s="6"/>
      <c r="H18" s="6"/>
    </row>
    <row r="19" spans="2:8" ht="12.75">
      <c r="B19" s="118" t="s">
        <v>398</v>
      </c>
      <c r="C19" s="117">
        <f aca="true" t="shared" si="3" ref="C19:H19">SUM(C20:C27)</f>
        <v>156362950</v>
      </c>
      <c r="D19" s="117">
        <f t="shared" si="3"/>
        <v>159471226</v>
      </c>
      <c r="E19" s="117">
        <f t="shared" si="3"/>
        <v>315834176</v>
      </c>
      <c r="F19" s="117">
        <f t="shared" si="3"/>
        <v>311418743.96000004</v>
      </c>
      <c r="G19" s="117">
        <f t="shared" si="3"/>
        <v>288681602.46</v>
      </c>
      <c r="H19" s="117">
        <f t="shared" si="3"/>
        <v>4415432.039999991</v>
      </c>
    </row>
    <row r="20" spans="2:8" ht="12.75">
      <c r="B20" s="115" t="s">
        <v>397</v>
      </c>
      <c r="C20" s="116">
        <v>0</v>
      </c>
      <c r="D20" s="116">
        <v>0</v>
      </c>
      <c r="E20" s="116">
        <f aca="true" t="shared" si="4" ref="E20:E27">C20+D20</f>
        <v>0</v>
      </c>
      <c r="F20" s="116">
        <v>0</v>
      </c>
      <c r="G20" s="116">
        <v>0</v>
      </c>
      <c r="H20" s="87">
        <f aca="true" t="shared" si="5" ref="H20:H28">E20-F20</f>
        <v>0</v>
      </c>
    </row>
    <row r="21" spans="2:8" ht="12.75">
      <c r="B21" s="115" t="s">
        <v>392</v>
      </c>
      <c r="C21" s="116">
        <v>0</v>
      </c>
      <c r="D21" s="116">
        <v>599200</v>
      </c>
      <c r="E21" s="116">
        <f t="shared" si="4"/>
        <v>599200</v>
      </c>
      <c r="F21" s="116">
        <v>591999.97</v>
      </c>
      <c r="G21" s="116">
        <v>591999.97</v>
      </c>
      <c r="H21" s="87">
        <f t="shared" si="5"/>
        <v>7200.030000000028</v>
      </c>
    </row>
    <row r="22" spans="2:8" ht="12.75">
      <c r="B22" s="115" t="s">
        <v>396</v>
      </c>
      <c r="C22" s="116">
        <v>0</v>
      </c>
      <c r="D22" s="116">
        <v>0</v>
      </c>
      <c r="E22" s="116">
        <f t="shared" si="4"/>
        <v>0</v>
      </c>
      <c r="F22" s="116">
        <v>0</v>
      </c>
      <c r="G22" s="116">
        <v>0</v>
      </c>
      <c r="H22" s="87">
        <f t="shared" si="5"/>
        <v>0</v>
      </c>
    </row>
    <row r="23" spans="2:8" ht="12.75">
      <c r="B23" s="115" t="s">
        <v>395</v>
      </c>
      <c r="C23" s="116">
        <v>156362950</v>
      </c>
      <c r="D23" s="116">
        <v>-2327974</v>
      </c>
      <c r="E23" s="116">
        <f t="shared" si="4"/>
        <v>154034976</v>
      </c>
      <c r="F23" s="116">
        <v>154034976</v>
      </c>
      <c r="G23" s="116">
        <v>154034976</v>
      </c>
      <c r="H23" s="87">
        <f t="shared" si="5"/>
        <v>0</v>
      </c>
    </row>
    <row r="24" spans="2:8" ht="25.5">
      <c r="B24" s="115" t="s">
        <v>393</v>
      </c>
      <c r="C24" s="6">
        <v>0</v>
      </c>
      <c r="D24" s="6">
        <v>1200000</v>
      </c>
      <c r="E24" s="6">
        <f t="shared" si="4"/>
        <v>1200000</v>
      </c>
      <c r="F24" s="6">
        <v>1200000</v>
      </c>
      <c r="G24" s="6">
        <v>1200000</v>
      </c>
      <c r="H24" s="87">
        <f t="shared" si="5"/>
        <v>0</v>
      </c>
    </row>
    <row r="25" spans="2:8" ht="25.5">
      <c r="B25" s="115" t="s">
        <v>394</v>
      </c>
      <c r="C25" s="6">
        <v>0</v>
      </c>
      <c r="D25" s="6">
        <v>0</v>
      </c>
      <c r="E25" s="6">
        <f t="shared" si="4"/>
        <v>0</v>
      </c>
      <c r="F25" s="6">
        <v>0</v>
      </c>
      <c r="G25" s="6">
        <v>0</v>
      </c>
      <c r="H25" s="87">
        <f t="shared" si="5"/>
        <v>0</v>
      </c>
    </row>
    <row r="26" spans="2:8" ht="12.75">
      <c r="B26" s="115" t="s">
        <v>390</v>
      </c>
      <c r="C26" s="6">
        <v>0</v>
      </c>
      <c r="D26" s="6">
        <v>0</v>
      </c>
      <c r="E26" s="6">
        <f t="shared" si="4"/>
        <v>0</v>
      </c>
      <c r="F26" s="6">
        <v>0</v>
      </c>
      <c r="G26" s="6">
        <v>0</v>
      </c>
      <c r="H26" s="87">
        <f t="shared" si="5"/>
        <v>0</v>
      </c>
    </row>
    <row r="27" spans="2:8" ht="12.75">
      <c r="B27" s="115" t="s">
        <v>391</v>
      </c>
      <c r="C27" s="6">
        <v>0</v>
      </c>
      <c r="D27" s="6">
        <v>160000000</v>
      </c>
      <c r="E27" s="6">
        <f t="shared" si="4"/>
        <v>160000000</v>
      </c>
      <c r="F27" s="6">
        <v>155591767.99</v>
      </c>
      <c r="G27" s="6">
        <v>132854626.49</v>
      </c>
      <c r="H27" s="87">
        <f t="shared" si="5"/>
        <v>4408232.00999999</v>
      </c>
    </row>
    <row r="28" spans="2:8" ht="12.75">
      <c r="B28" s="114"/>
      <c r="C28" s="6"/>
      <c r="D28" s="6"/>
      <c r="E28" s="6"/>
      <c r="F28" s="6"/>
      <c r="G28" s="6"/>
      <c r="H28" s="87">
        <f t="shared" si="5"/>
        <v>0</v>
      </c>
    </row>
    <row r="29" spans="2:8" ht="12.75">
      <c r="B29" s="113" t="s">
        <v>308</v>
      </c>
      <c r="C29" s="4">
        <f aca="true" t="shared" si="6" ref="C29:H29">C9+C19</f>
        <v>265015708</v>
      </c>
      <c r="D29" s="4">
        <f t="shared" si="6"/>
        <v>194640245.79000002</v>
      </c>
      <c r="E29" s="4">
        <f t="shared" si="6"/>
        <v>459655953.78999996</v>
      </c>
      <c r="F29" s="4">
        <f t="shared" si="6"/>
        <v>454301501.71000004</v>
      </c>
      <c r="G29" s="4">
        <f t="shared" si="6"/>
        <v>431386606.98</v>
      </c>
      <c r="H29" s="4">
        <f t="shared" si="6"/>
        <v>5354452.079999995</v>
      </c>
    </row>
    <row r="30" spans="2:8" ht="13.5" thickBot="1">
      <c r="B30" s="112"/>
      <c r="C30" s="16"/>
      <c r="D30" s="16"/>
      <c r="E30" s="16"/>
      <c r="F30" s="16"/>
      <c r="G30" s="16"/>
      <c r="H30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25" sqref="D25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94" t="s">
        <v>120</v>
      </c>
      <c r="B2" s="195"/>
      <c r="C2" s="195"/>
      <c r="D2" s="195"/>
      <c r="E2" s="195"/>
      <c r="F2" s="195"/>
      <c r="G2" s="196"/>
    </row>
    <row r="3" spans="1:7" ht="12.75">
      <c r="A3" s="197" t="s">
        <v>389</v>
      </c>
      <c r="B3" s="198"/>
      <c r="C3" s="198"/>
      <c r="D3" s="198"/>
      <c r="E3" s="198"/>
      <c r="F3" s="198"/>
      <c r="G3" s="199"/>
    </row>
    <row r="4" spans="1:7" ht="12.75">
      <c r="A4" s="197" t="s">
        <v>435</v>
      </c>
      <c r="B4" s="198"/>
      <c r="C4" s="198"/>
      <c r="D4" s="198"/>
      <c r="E4" s="198"/>
      <c r="F4" s="198"/>
      <c r="G4" s="199"/>
    </row>
    <row r="5" spans="1:7" ht="12.75">
      <c r="A5" s="197" t="s">
        <v>456</v>
      </c>
      <c r="B5" s="198"/>
      <c r="C5" s="198"/>
      <c r="D5" s="198"/>
      <c r="E5" s="198"/>
      <c r="F5" s="198"/>
      <c r="G5" s="199"/>
    </row>
    <row r="6" spans="1:7" ht="13.5" thickBot="1">
      <c r="A6" s="200" t="s">
        <v>1</v>
      </c>
      <c r="B6" s="201"/>
      <c r="C6" s="201"/>
      <c r="D6" s="201"/>
      <c r="E6" s="201"/>
      <c r="F6" s="201"/>
      <c r="G6" s="202"/>
    </row>
    <row r="7" spans="1:7" ht="15.75" customHeight="1">
      <c r="A7" s="194" t="s">
        <v>2</v>
      </c>
      <c r="B7" s="216" t="s">
        <v>387</v>
      </c>
      <c r="C7" s="217"/>
      <c r="D7" s="217"/>
      <c r="E7" s="217"/>
      <c r="F7" s="218"/>
      <c r="G7" s="211" t="s">
        <v>386</v>
      </c>
    </row>
    <row r="8" spans="1:7" ht="15.75" customHeight="1" thickBot="1">
      <c r="A8" s="197"/>
      <c r="B8" s="222"/>
      <c r="C8" s="223"/>
      <c r="D8" s="223"/>
      <c r="E8" s="223"/>
      <c r="F8" s="224"/>
      <c r="G8" s="225"/>
    </row>
    <row r="9" spans="1:7" ht="26.25" thickBot="1">
      <c r="A9" s="200"/>
      <c r="B9" s="129" t="s">
        <v>237</v>
      </c>
      <c r="C9" s="111" t="s">
        <v>385</v>
      </c>
      <c r="D9" s="111" t="s">
        <v>384</v>
      </c>
      <c r="E9" s="111" t="s">
        <v>207</v>
      </c>
      <c r="F9" s="111" t="s">
        <v>205</v>
      </c>
      <c r="G9" s="212"/>
    </row>
    <row r="10" spans="1:7" ht="12.75">
      <c r="A10" s="128"/>
      <c r="B10" s="127"/>
      <c r="C10" s="127"/>
      <c r="D10" s="127"/>
      <c r="E10" s="127"/>
      <c r="F10" s="127"/>
      <c r="G10" s="127"/>
    </row>
    <row r="11" spans="1:7" ht="12.75">
      <c r="A11" s="122" t="s">
        <v>434</v>
      </c>
      <c r="B11" s="57">
        <f aca="true" t="shared" si="0" ref="B11:G11">B12+B22+B31+B42</f>
        <v>108652758</v>
      </c>
      <c r="C11" s="57">
        <f t="shared" si="0"/>
        <v>35169019.79</v>
      </c>
      <c r="D11" s="57">
        <f t="shared" si="0"/>
        <v>143821777.79</v>
      </c>
      <c r="E11" s="57">
        <f t="shared" si="0"/>
        <v>142882757.75</v>
      </c>
      <c r="F11" s="57">
        <f t="shared" si="0"/>
        <v>142705004.52</v>
      </c>
      <c r="G11" s="57">
        <f t="shared" si="0"/>
        <v>939020.0399999917</v>
      </c>
    </row>
    <row r="12" spans="1:7" ht="12.75">
      <c r="A12" s="122" t="s">
        <v>432</v>
      </c>
      <c r="B12" s="57">
        <f>SUM(B13:B20)</f>
        <v>0</v>
      </c>
      <c r="C12" s="57">
        <f>SUM(C13:C20)</f>
        <v>0</v>
      </c>
      <c r="D12" s="57">
        <f>SUM(D13:D20)</f>
        <v>0</v>
      </c>
      <c r="E12" s="57">
        <f>SUM(E13:E20)</f>
        <v>0</v>
      </c>
      <c r="F12" s="57">
        <f>SUM(F13:F20)</f>
        <v>0</v>
      </c>
      <c r="G12" s="57">
        <f>D12-E12</f>
        <v>0</v>
      </c>
    </row>
    <row r="13" spans="1:7" ht="12.75">
      <c r="A13" s="124" t="s">
        <v>431</v>
      </c>
      <c r="B13" s="61"/>
      <c r="C13" s="61"/>
      <c r="D13" s="61">
        <f>B13+C13</f>
        <v>0</v>
      </c>
      <c r="E13" s="61"/>
      <c r="F13" s="61"/>
      <c r="G13" s="61">
        <f aca="true" t="shared" si="1" ref="G13:G20">D13-E13</f>
        <v>0</v>
      </c>
    </row>
    <row r="14" spans="1:7" ht="12.75">
      <c r="A14" s="124" t="s">
        <v>430</v>
      </c>
      <c r="B14" s="61"/>
      <c r="C14" s="61"/>
      <c r="D14" s="61">
        <f aca="true" t="shared" si="2" ref="D14:D20">B14+C14</f>
        <v>0</v>
      </c>
      <c r="E14" s="61"/>
      <c r="F14" s="61"/>
      <c r="G14" s="61">
        <f t="shared" si="1"/>
        <v>0</v>
      </c>
    </row>
    <row r="15" spans="1:7" ht="12.75">
      <c r="A15" s="124" t="s">
        <v>429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ht="12.75">
      <c r="A16" s="124" t="s">
        <v>428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ht="12.75">
      <c r="A17" s="124" t="s">
        <v>427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ht="12.75">
      <c r="A18" s="124" t="s">
        <v>426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2.75">
      <c r="A19" s="124" t="s">
        <v>425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2.75">
      <c r="A20" s="124" t="s">
        <v>424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2.75">
      <c r="A21" s="123"/>
      <c r="B21" s="61"/>
      <c r="C21" s="61"/>
      <c r="D21" s="61"/>
      <c r="E21" s="61"/>
      <c r="F21" s="61"/>
      <c r="G21" s="61"/>
    </row>
    <row r="22" spans="1:7" ht="12.75">
      <c r="A22" s="122" t="s">
        <v>423</v>
      </c>
      <c r="B22" s="57">
        <f>SUM(B23:B29)</f>
        <v>108652758</v>
      </c>
      <c r="C22" s="57">
        <f>SUM(C23:C29)</f>
        <v>35169019.79</v>
      </c>
      <c r="D22" s="57">
        <f>SUM(D23:D29)</f>
        <v>143821777.79</v>
      </c>
      <c r="E22" s="57">
        <f>SUM(E23:E29)</f>
        <v>142882757.75</v>
      </c>
      <c r="F22" s="57">
        <f>SUM(F23:F29)</f>
        <v>142705004.52</v>
      </c>
      <c r="G22" s="57">
        <f aca="true" t="shared" si="3" ref="G22:G29">D22-E22</f>
        <v>939020.0399999917</v>
      </c>
    </row>
    <row r="23" spans="1:7" ht="12.75">
      <c r="A23" s="124" t="s">
        <v>422</v>
      </c>
      <c r="B23" s="61"/>
      <c r="C23" s="61"/>
      <c r="D23" s="61">
        <f>B23+C23</f>
        <v>0</v>
      </c>
      <c r="E23" s="61"/>
      <c r="F23" s="61"/>
      <c r="G23" s="61">
        <f t="shared" si="3"/>
        <v>0</v>
      </c>
    </row>
    <row r="24" spans="1:7" ht="12.75">
      <c r="A24" s="124" t="s">
        <v>421</v>
      </c>
      <c r="B24" s="61"/>
      <c r="C24" s="61"/>
      <c r="D24" s="61">
        <f aca="true" t="shared" si="4" ref="D24:D29">B24+C24</f>
        <v>0</v>
      </c>
      <c r="E24" s="61"/>
      <c r="F24" s="61"/>
      <c r="G24" s="61">
        <f t="shared" si="3"/>
        <v>0</v>
      </c>
    </row>
    <row r="25" spans="1:7" ht="12.75">
      <c r="A25" s="124" t="s">
        <v>420</v>
      </c>
      <c r="B25" s="61">
        <v>6795449</v>
      </c>
      <c r="C25" s="61">
        <v>7230063.82</v>
      </c>
      <c r="D25" s="61">
        <f t="shared" si="4"/>
        <v>14025512.82</v>
      </c>
      <c r="E25" s="61">
        <v>14009486.17</v>
      </c>
      <c r="F25" s="61">
        <v>14002532.15</v>
      </c>
      <c r="G25" s="61">
        <f t="shared" si="3"/>
        <v>16026.650000000373</v>
      </c>
    </row>
    <row r="26" spans="1:7" ht="12.75">
      <c r="A26" s="124" t="s">
        <v>419</v>
      </c>
      <c r="B26" s="61"/>
      <c r="C26" s="61"/>
      <c r="D26" s="61">
        <f t="shared" si="4"/>
        <v>0</v>
      </c>
      <c r="E26" s="61"/>
      <c r="F26" s="61"/>
      <c r="G26" s="61">
        <f t="shared" si="3"/>
        <v>0</v>
      </c>
    </row>
    <row r="27" spans="1:7" ht="12.75">
      <c r="A27" s="124" t="s">
        <v>418</v>
      </c>
      <c r="B27" s="61"/>
      <c r="C27" s="61"/>
      <c r="D27" s="61">
        <f t="shared" si="4"/>
        <v>0</v>
      </c>
      <c r="E27" s="61"/>
      <c r="F27" s="61"/>
      <c r="G27" s="61">
        <f t="shared" si="3"/>
        <v>0</v>
      </c>
    </row>
    <row r="28" spans="1:7" ht="12.75">
      <c r="A28" s="124" t="s">
        <v>417</v>
      </c>
      <c r="B28" s="61">
        <v>101857309</v>
      </c>
      <c r="C28" s="61">
        <v>27938955.97</v>
      </c>
      <c r="D28" s="61">
        <f t="shared" si="4"/>
        <v>129796264.97</v>
      </c>
      <c r="E28" s="61">
        <v>128873271.58</v>
      </c>
      <c r="F28" s="61">
        <v>128702472.37</v>
      </c>
      <c r="G28" s="61">
        <f t="shared" si="3"/>
        <v>922993.3900000006</v>
      </c>
    </row>
    <row r="29" spans="1:7" ht="12.75">
      <c r="A29" s="124" t="s">
        <v>416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ht="12.75">
      <c r="A30" s="123"/>
      <c r="B30" s="61"/>
      <c r="C30" s="61"/>
      <c r="D30" s="61"/>
      <c r="E30" s="61"/>
      <c r="F30" s="61"/>
      <c r="G30" s="61"/>
    </row>
    <row r="31" spans="1:7" ht="12.75">
      <c r="A31" s="122" t="s">
        <v>415</v>
      </c>
      <c r="B31" s="57">
        <f>SUM(B32:B40)</f>
        <v>0</v>
      </c>
      <c r="C31" s="57">
        <f>SUM(C32:C40)</f>
        <v>0</v>
      </c>
      <c r="D31" s="57">
        <f>SUM(D32:D40)</f>
        <v>0</v>
      </c>
      <c r="E31" s="57">
        <f>SUM(E32:E40)</f>
        <v>0</v>
      </c>
      <c r="F31" s="57">
        <f>SUM(F32:F40)</f>
        <v>0</v>
      </c>
      <c r="G31" s="57">
        <f aca="true" t="shared" si="5" ref="G31:G40">D31-E31</f>
        <v>0</v>
      </c>
    </row>
    <row r="32" spans="1:7" ht="12.75">
      <c r="A32" s="124" t="s">
        <v>414</v>
      </c>
      <c r="B32" s="61"/>
      <c r="C32" s="61"/>
      <c r="D32" s="61">
        <f>B32+C32</f>
        <v>0</v>
      </c>
      <c r="E32" s="61"/>
      <c r="F32" s="61"/>
      <c r="G32" s="61">
        <f t="shared" si="5"/>
        <v>0</v>
      </c>
    </row>
    <row r="33" spans="1:7" ht="12.75">
      <c r="A33" s="124" t="s">
        <v>413</v>
      </c>
      <c r="B33" s="61"/>
      <c r="C33" s="61"/>
      <c r="D33" s="61">
        <f aca="true" t="shared" si="6" ref="D33:D40">B33+C33</f>
        <v>0</v>
      </c>
      <c r="E33" s="61"/>
      <c r="F33" s="61"/>
      <c r="G33" s="61">
        <f t="shared" si="5"/>
        <v>0</v>
      </c>
    </row>
    <row r="34" spans="1:7" ht="12.75">
      <c r="A34" s="124" t="s">
        <v>412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ht="12.75">
      <c r="A35" s="124" t="s">
        <v>411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ht="12.75">
      <c r="A36" s="124" t="s">
        <v>410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ht="12.75">
      <c r="A37" s="124" t="s">
        <v>409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ht="12.75">
      <c r="A38" s="124" t="s">
        <v>408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ht="12.75">
      <c r="A39" s="124" t="s">
        <v>407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ht="12.75">
      <c r="A40" s="124" t="s">
        <v>406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ht="12.75">
      <c r="A41" s="123"/>
      <c r="B41" s="61"/>
      <c r="C41" s="61"/>
      <c r="D41" s="61"/>
      <c r="E41" s="61"/>
      <c r="F41" s="61"/>
      <c r="G41" s="61"/>
    </row>
    <row r="42" spans="1:7" ht="12.75">
      <c r="A42" s="122" t="s">
        <v>405</v>
      </c>
      <c r="B42" s="57">
        <f>SUM(B43:B46)</f>
        <v>0</v>
      </c>
      <c r="C42" s="57">
        <f>SUM(C43:C46)</f>
        <v>0</v>
      </c>
      <c r="D42" s="57">
        <f>SUM(D43:D46)</f>
        <v>0</v>
      </c>
      <c r="E42" s="57">
        <f>SUM(E43:E46)</f>
        <v>0</v>
      </c>
      <c r="F42" s="57">
        <f>SUM(F43:F46)</f>
        <v>0</v>
      </c>
      <c r="G42" s="57">
        <f>D42-E42</f>
        <v>0</v>
      </c>
    </row>
    <row r="43" spans="1:7" ht="12.75">
      <c r="A43" s="124" t="s">
        <v>404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>
      <c r="A44" s="7" t="s">
        <v>403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ht="12.75">
      <c r="A45" s="124" t="s">
        <v>402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ht="12.75">
      <c r="A46" s="124" t="s">
        <v>401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ht="12.75">
      <c r="A47" s="123"/>
      <c r="B47" s="61"/>
      <c r="C47" s="61"/>
      <c r="D47" s="61"/>
      <c r="E47" s="61"/>
      <c r="F47" s="61"/>
      <c r="G47" s="61"/>
    </row>
    <row r="48" spans="1:7" ht="12.75">
      <c r="A48" s="122" t="s">
        <v>433</v>
      </c>
      <c r="B48" s="57">
        <f>B49+B59+B68+B79</f>
        <v>156362950</v>
      </c>
      <c r="C48" s="57">
        <f>C49+C59+C68+C79</f>
        <v>159471226</v>
      </c>
      <c r="D48" s="57">
        <f>D49+D59+D68+D79</f>
        <v>315834176</v>
      </c>
      <c r="E48" s="57">
        <f>E49+E59+E68+E79</f>
        <v>311418743.96</v>
      </c>
      <c r="F48" s="57">
        <f>F49+F59+F68+F79</f>
        <v>288681602.46</v>
      </c>
      <c r="G48" s="57">
        <f aca="true" t="shared" si="7" ref="G48:G83">D48-E48</f>
        <v>4415432.040000021</v>
      </c>
    </row>
    <row r="49" spans="1:7" ht="12.75">
      <c r="A49" s="122" t="s">
        <v>432</v>
      </c>
      <c r="B49" s="57">
        <f>SUM(B50:B57)</f>
        <v>0</v>
      </c>
      <c r="C49" s="57">
        <f>SUM(C50:C57)</f>
        <v>0</v>
      </c>
      <c r="D49" s="57">
        <f>SUM(D50:D57)</f>
        <v>0</v>
      </c>
      <c r="E49" s="57">
        <f>SUM(E50:E57)</f>
        <v>0</v>
      </c>
      <c r="F49" s="57">
        <f>SUM(F50:F57)</f>
        <v>0</v>
      </c>
      <c r="G49" s="57">
        <f t="shared" si="7"/>
        <v>0</v>
      </c>
    </row>
    <row r="50" spans="1:7" ht="12.75">
      <c r="A50" s="124" t="s">
        <v>431</v>
      </c>
      <c r="B50" s="61"/>
      <c r="C50" s="61"/>
      <c r="D50" s="61">
        <f>B50+C50</f>
        <v>0</v>
      </c>
      <c r="E50" s="61"/>
      <c r="F50" s="61"/>
      <c r="G50" s="61">
        <f t="shared" si="7"/>
        <v>0</v>
      </c>
    </row>
    <row r="51" spans="1:7" ht="12.75">
      <c r="A51" s="124" t="s">
        <v>430</v>
      </c>
      <c r="B51" s="61"/>
      <c r="C51" s="61"/>
      <c r="D51" s="61">
        <f aca="true" t="shared" si="8" ref="D51:D57">B51+C51</f>
        <v>0</v>
      </c>
      <c r="E51" s="61"/>
      <c r="F51" s="61"/>
      <c r="G51" s="61">
        <f t="shared" si="7"/>
        <v>0</v>
      </c>
    </row>
    <row r="52" spans="1:7" ht="12.75">
      <c r="A52" s="124" t="s">
        <v>429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ht="12.75">
      <c r="A53" s="124" t="s">
        <v>428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ht="12.75">
      <c r="A54" s="124" t="s">
        <v>427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ht="12.75">
      <c r="A55" s="124" t="s">
        <v>426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ht="12.75">
      <c r="A56" s="124" t="s">
        <v>425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ht="12.75">
      <c r="A57" s="124" t="s">
        <v>424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ht="12.75">
      <c r="A58" s="123"/>
      <c r="B58" s="61"/>
      <c r="C58" s="61"/>
      <c r="D58" s="61"/>
      <c r="E58" s="61"/>
      <c r="F58" s="61"/>
      <c r="G58" s="61"/>
    </row>
    <row r="59" spans="1:7" ht="12.75">
      <c r="A59" s="122" t="s">
        <v>423</v>
      </c>
      <c r="B59" s="57">
        <f>SUM(B60:B66)</f>
        <v>156362950</v>
      </c>
      <c r="C59" s="57">
        <f>SUM(C60:C66)</f>
        <v>159471226</v>
      </c>
      <c r="D59" s="57">
        <f>SUM(D60:D66)</f>
        <v>315834176</v>
      </c>
      <c r="E59" s="57">
        <f>SUM(E60:E66)</f>
        <v>311418743.96</v>
      </c>
      <c r="F59" s="57">
        <f>SUM(F60:F66)</f>
        <v>288681602.46</v>
      </c>
      <c r="G59" s="57">
        <f t="shared" si="7"/>
        <v>4415432.040000021</v>
      </c>
    </row>
    <row r="60" spans="1:7" ht="12.75">
      <c r="A60" s="124" t="s">
        <v>422</v>
      </c>
      <c r="B60" s="61"/>
      <c r="C60" s="61"/>
      <c r="D60" s="61">
        <f>B60+C60</f>
        <v>0</v>
      </c>
      <c r="E60" s="61"/>
      <c r="F60" s="61"/>
      <c r="G60" s="61">
        <f t="shared" si="7"/>
        <v>0</v>
      </c>
    </row>
    <row r="61" spans="1:7" ht="12.75">
      <c r="A61" s="124" t="s">
        <v>421</v>
      </c>
      <c r="B61" s="61"/>
      <c r="C61" s="61"/>
      <c r="D61" s="61">
        <f aca="true" t="shared" si="9" ref="D61:D66">B61+C61</f>
        <v>0</v>
      </c>
      <c r="E61" s="61"/>
      <c r="F61" s="61"/>
      <c r="G61" s="61">
        <f t="shared" si="7"/>
        <v>0</v>
      </c>
    </row>
    <row r="62" spans="1:7" ht="12.75">
      <c r="A62" s="124" t="s">
        <v>420</v>
      </c>
      <c r="B62" s="61"/>
      <c r="C62" s="61"/>
      <c r="D62" s="61">
        <f t="shared" si="9"/>
        <v>0</v>
      </c>
      <c r="E62" s="61"/>
      <c r="F62" s="61"/>
      <c r="G62" s="61">
        <f t="shared" si="7"/>
        <v>0</v>
      </c>
    </row>
    <row r="63" spans="1:7" ht="12.75">
      <c r="A63" s="124" t="s">
        <v>419</v>
      </c>
      <c r="B63" s="61"/>
      <c r="C63" s="61"/>
      <c r="D63" s="61">
        <f t="shared" si="9"/>
        <v>0</v>
      </c>
      <c r="E63" s="61"/>
      <c r="F63" s="61"/>
      <c r="G63" s="61">
        <f t="shared" si="7"/>
        <v>0</v>
      </c>
    </row>
    <row r="64" spans="1:7" ht="12.75">
      <c r="A64" s="124" t="s">
        <v>418</v>
      </c>
      <c r="B64" s="61"/>
      <c r="C64" s="61"/>
      <c r="D64" s="61">
        <f t="shared" si="9"/>
        <v>0</v>
      </c>
      <c r="E64" s="61"/>
      <c r="F64" s="61"/>
      <c r="G64" s="61">
        <f t="shared" si="7"/>
        <v>0</v>
      </c>
    </row>
    <row r="65" spans="1:7" ht="12.75">
      <c r="A65" s="124" t="s">
        <v>417</v>
      </c>
      <c r="B65" s="61">
        <v>156362950</v>
      </c>
      <c r="C65" s="61">
        <v>159471226</v>
      </c>
      <c r="D65" s="61">
        <f t="shared" si="9"/>
        <v>315834176</v>
      </c>
      <c r="E65" s="61">
        <v>311418743.96</v>
      </c>
      <c r="F65" s="61">
        <v>288681602.46</v>
      </c>
      <c r="G65" s="61">
        <f t="shared" si="7"/>
        <v>4415432.040000021</v>
      </c>
    </row>
    <row r="66" spans="1:7" ht="12.75">
      <c r="A66" s="124" t="s">
        <v>416</v>
      </c>
      <c r="B66" s="61"/>
      <c r="C66" s="61"/>
      <c r="D66" s="61">
        <f t="shared" si="9"/>
        <v>0</v>
      </c>
      <c r="E66" s="61"/>
      <c r="F66" s="61"/>
      <c r="G66" s="61">
        <f t="shared" si="7"/>
        <v>0</v>
      </c>
    </row>
    <row r="67" spans="1:7" ht="12.75">
      <c r="A67" s="123"/>
      <c r="B67" s="61"/>
      <c r="C67" s="61"/>
      <c r="D67" s="61"/>
      <c r="E67" s="61"/>
      <c r="F67" s="61"/>
      <c r="G67" s="61"/>
    </row>
    <row r="68" spans="1:7" ht="12.75">
      <c r="A68" s="122" t="s">
        <v>415</v>
      </c>
      <c r="B68" s="57">
        <f>SUM(B69:B77)</f>
        <v>0</v>
      </c>
      <c r="C68" s="57">
        <f>SUM(C69:C77)</f>
        <v>0</v>
      </c>
      <c r="D68" s="57">
        <f>SUM(D69:D77)</f>
        <v>0</v>
      </c>
      <c r="E68" s="57">
        <f>SUM(E69:E77)</f>
        <v>0</v>
      </c>
      <c r="F68" s="57">
        <f>SUM(F69:F77)</f>
        <v>0</v>
      </c>
      <c r="G68" s="57">
        <f t="shared" si="7"/>
        <v>0</v>
      </c>
    </row>
    <row r="69" spans="1:7" ht="12.75">
      <c r="A69" s="124" t="s">
        <v>414</v>
      </c>
      <c r="B69" s="61"/>
      <c r="C69" s="61"/>
      <c r="D69" s="61">
        <f>B69+C69</f>
        <v>0</v>
      </c>
      <c r="E69" s="61"/>
      <c r="F69" s="61"/>
      <c r="G69" s="61">
        <f t="shared" si="7"/>
        <v>0</v>
      </c>
    </row>
    <row r="70" spans="1:7" ht="12.75">
      <c r="A70" s="124" t="s">
        <v>413</v>
      </c>
      <c r="B70" s="61"/>
      <c r="C70" s="61"/>
      <c r="D70" s="61">
        <f aca="true" t="shared" si="10" ref="D70:D77">B70+C70</f>
        <v>0</v>
      </c>
      <c r="E70" s="61"/>
      <c r="F70" s="61"/>
      <c r="G70" s="61">
        <f t="shared" si="7"/>
        <v>0</v>
      </c>
    </row>
    <row r="71" spans="1:7" ht="12.75">
      <c r="A71" s="124" t="s">
        <v>412</v>
      </c>
      <c r="B71" s="61"/>
      <c r="C71" s="61"/>
      <c r="D71" s="61">
        <f t="shared" si="10"/>
        <v>0</v>
      </c>
      <c r="E71" s="61"/>
      <c r="F71" s="61"/>
      <c r="G71" s="61">
        <f t="shared" si="7"/>
        <v>0</v>
      </c>
    </row>
    <row r="72" spans="1:7" ht="12.75">
      <c r="A72" s="124" t="s">
        <v>411</v>
      </c>
      <c r="B72" s="61"/>
      <c r="C72" s="61"/>
      <c r="D72" s="61">
        <f t="shared" si="10"/>
        <v>0</v>
      </c>
      <c r="E72" s="61"/>
      <c r="F72" s="61"/>
      <c r="G72" s="61">
        <f t="shared" si="7"/>
        <v>0</v>
      </c>
    </row>
    <row r="73" spans="1:7" ht="12.75">
      <c r="A73" s="124" t="s">
        <v>410</v>
      </c>
      <c r="B73" s="61"/>
      <c r="C73" s="61"/>
      <c r="D73" s="61">
        <f t="shared" si="10"/>
        <v>0</v>
      </c>
      <c r="E73" s="61"/>
      <c r="F73" s="61"/>
      <c r="G73" s="61">
        <f t="shared" si="7"/>
        <v>0</v>
      </c>
    </row>
    <row r="74" spans="1:7" ht="12.75">
      <c r="A74" s="124" t="s">
        <v>409</v>
      </c>
      <c r="B74" s="61"/>
      <c r="C74" s="61"/>
      <c r="D74" s="61">
        <f t="shared" si="10"/>
        <v>0</v>
      </c>
      <c r="E74" s="61"/>
      <c r="F74" s="61"/>
      <c r="G74" s="61">
        <f t="shared" si="7"/>
        <v>0</v>
      </c>
    </row>
    <row r="75" spans="1:7" ht="12.75">
      <c r="A75" s="124" t="s">
        <v>408</v>
      </c>
      <c r="B75" s="61"/>
      <c r="C75" s="61"/>
      <c r="D75" s="61">
        <f t="shared" si="10"/>
        <v>0</v>
      </c>
      <c r="E75" s="61"/>
      <c r="F75" s="61"/>
      <c r="G75" s="61">
        <f t="shared" si="7"/>
        <v>0</v>
      </c>
    </row>
    <row r="76" spans="1:7" ht="12.75">
      <c r="A76" s="124" t="s">
        <v>407</v>
      </c>
      <c r="B76" s="61"/>
      <c r="C76" s="61"/>
      <c r="D76" s="61">
        <f t="shared" si="10"/>
        <v>0</v>
      </c>
      <c r="E76" s="61"/>
      <c r="F76" s="61"/>
      <c r="G76" s="61">
        <f t="shared" si="7"/>
        <v>0</v>
      </c>
    </row>
    <row r="77" spans="1:7" ht="12.75">
      <c r="A77" s="126" t="s">
        <v>406</v>
      </c>
      <c r="B77" s="125"/>
      <c r="C77" s="125"/>
      <c r="D77" s="125">
        <f t="shared" si="10"/>
        <v>0</v>
      </c>
      <c r="E77" s="125"/>
      <c r="F77" s="125"/>
      <c r="G77" s="125">
        <f t="shared" si="7"/>
        <v>0</v>
      </c>
    </row>
    <row r="78" spans="1:7" ht="12.75">
      <c r="A78" s="123"/>
      <c r="B78" s="61"/>
      <c r="C78" s="61"/>
      <c r="D78" s="61"/>
      <c r="E78" s="61"/>
      <c r="F78" s="61"/>
      <c r="G78" s="61"/>
    </row>
    <row r="79" spans="1:7" ht="12.75">
      <c r="A79" s="122" t="s">
        <v>405</v>
      </c>
      <c r="B79" s="57">
        <f>SUM(B80:B83)</f>
        <v>0</v>
      </c>
      <c r="C79" s="57">
        <f>SUM(C80:C83)</f>
        <v>0</v>
      </c>
      <c r="D79" s="57">
        <f>SUM(D80:D83)</f>
        <v>0</v>
      </c>
      <c r="E79" s="57">
        <f>SUM(E80:E83)</f>
        <v>0</v>
      </c>
      <c r="F79" s="57">
        <f>SUM(F80:F83)</f>
        <v>0</v>
      </c>
      <c r="G79" s="57">
        <f t="shared" si="7"/>
        <v>0</v>
      </c>
    </row>
    <row r="80" spans="1:7" ht="12.75">
      <c r="A80" s="124" t="s">
        <v>404</v>
      </c>
      <c r="B80" s="61"/>
      <c r="C80" s="61"/>
      <c r="D80" s="61">
        <f>B80+C80</f>
        <v>0</v>
      </c>
      <c r="E80" s="61"/>
      <c r="F80" s="61"/>
      <c r="G80" s="61">
        <f t="shared" si="7"/>
        <v>0</v>
      </c>
    </row>
    <row r="81" spans="1:7" ht="25.5">
      <c r="A81" s="7" t="s">
        <v>403</v>
      </c>
      <c r="B81" s="61"/>
      <c r="C81" s="61"/>
      <c r="D81" s="61">
        <f>B81+C81</f>
        <v>0</v>
      </c>
      <c r="E81" s="61"/>
      <c r="F81" s="61"/>
      <c r="G81" s="61">
        <f t="shared" si="7"/>
        <v>0</v>
      </c>
    </row>
    <row r="82" spans="1:7" ht="12.75">
      <c r="A82" s="124" t="s">
        <v>402</v>
      </c>
      <c r="B82" s="61"/>
      <c r="C82" s="61"/>
      <c r="D82" s="61">
        <f>B82+C82</f>
        <v>0</v>
      </c>
      <c r="E82" s="61"/>
      <c r="F82" s="61"/>
      <c r="G82" s="61">
        <f t="shared" si="7"/>
        <v>0</v>
      </c>
    </row>
    <row r="83" spans="1:7" ht="12.75">
      <c r="A83" s="124" t="s">
        <v>401</v>
      </c>
      <c r="B83" s="61"/>
      <c r="C83" s="61"/>
      <c r="D83" s="61">
        <f>B83+C83</f>
        <v>0</v>
      </c>
      <c r="E83" s="61"/>
      <c r="F83" s="61"/>
      <c r="G83" s="61">
        <f t="shared" si="7"/>
        <v>0</v>
      </c>
    </row>
    <row r="84" spans="1:7" ht="12.75">
      <c r="A84" s="123"/>
      <c r="B84" s="61"/>
      <c r="C84" s="61"/>
      <c r="D84" s="61"/>
      <c r="E84" s="61"/>
      <c r="F84" s="61"/>
      <c r="G84" s="61"/>
    </row>
    <row r="85" spans="1:7" ht="12.75">
      <c r="A85" s="122" t="s">
        <v>308</v>
      </c>
      <c r="B85" s="57">
        <f aca="true" t="shared" si="11" ref="B85:G85">B11+B48</f>
        <v>265015708</v>
      </c>
      <c r="C85" s="57">
        <f t="shared" si="11"/>
        <v>194640245.79</v>
      </c>
      <c r="D85" s="57">
        <f t="shared" si="11"/>
        <v>459655953.78999996</v>
      </c>
      <c r="E85" s="57">
        <f t="shared" si="11"/>
        <v>454301501.71</v>
      </c>
      <c r="F85" s="57">
        <f t="shared" si="11"/>
        <v>431386606.98</v>
      </c>
      <c r="G85" s="57">
        <f t="shared" si="11"/>
        <v>5354452.080000013</v>
      </c>
    </row>
    <row r="86" spans="1:7" ht="13.5" thickBot="1">
      <c r="A86" s="121"/>
      <c r="B86" s="120"/>
      <c r="C86" s="120"/>
      <c r="D86" s="120"/>
      <c r="E86" s="120"/>
      <c r="F86" s="120"/>
      <c r="G86" s="120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E26" sqref="E26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26" t="s">
        <v>120</v>
      </c>
      <c r="C2" s="227"/>
      <c r="D2" s="227"/>
      <c r="E2" s="227"/>
      <c r="F2" s="227"/>
      <c r="G2" s="227"/>
      <c r="H2" s="228"/>
    </row>
    <row r="3" spans="2:8" ht="12.75">
      <c r="B3" s="229" t="s">
        <v>389</v>
      </c>
      <c r="C3" s="230"/>
      <c r="D3" s="230"/>
      <c r="E3" s="230"/>
      <c r="F3" s="230"/>
      <c r="G3" s="230"/>
      <c r="H3" s="231"/>
    </row>
    <row r="4" spans="2:8" ht="12.75">
      <c r="B4" s="229" t="s">
        <v>436</v>
      </c>
      <c r="C4" s="230"/>
      <c r="D4" s="230"/>
      <c r="E4" s="230"/>
      <c r="F4" s="230"/>
      <c r="G4" s="230"/>
      <c r="H4" s="231"/>
    </row>
    <row r="5" spans="2:8" ht="12.75">
      <c r="B5" s="229" t="s">
        <v>456</v>
      </c>
      <c r="C5" s="230"/>
      <c r="D5" s="230"/>
      <c r="E5" s="230"/>
      <c r="F5" s="230"/>
      <c r="G5" s="230"/>
      <c r="H5" s="231"/>
    </row>
    <row r="6" spans="2:8" ht="13.5" thickBot="1">
      <c r="B6" s="232" t="s">
        <v>1</v>
      </c>
      <c r="C6" s="233"/>
      <c r="D6" s="233"/>
      <c r="E6" s="233"/>
      <c r="F6" s="233"/>
      <c r="G6" s="233"/>
      <c r="H6" s="234"/>
    </row>
    <row r="7" spans="2:8" ht="13.5" thickBot="1">
      <c r="B7" s="235" t="s">
        <v>2</v>
      </c>
      <c r="C7" s="237" t="s">
        <v>387</v>
      </c>
      <c r="D7" s="238"/>
      <c r="E7" s="238"/>
      <c r="F7" s="238"/>
      <c r="G7" s="239"/>
      <c r="H7" s="240" t="s">
        <v>386</v>
      </c>
    </row>
    <row r="8" spans="2:8" ht="26.25" thickBot="1">
      <c r="B8" s="236"/>
      <c r="C8" s="131" t="s">
        <v>237</v>
      </c>
      <c r="D8" s="131" t="s">
        <v>385</v>
      </c>
      <c r="E8" s="131" t="s">
        <v>384</v>
      </c>
      <c r="F8" s="131" t="s">
        <v>437</v>
      </c>
      <c r="G8" s="131" t="s">
        <v>205</v>
      </c>
      <c r="H8" s="241"/>
    </row>
    <row r="9" spans="2:8" ht="12.75">
      <c r="B9" s="132" t="s">
        <v>438</v>
      </c>
      <c r="C9" s="117">
        <f>C10+C11+C12+C15+C16+C19</f>
        <v>55692658</v>
      </c>
      <c r="D9" s="117">
        <f>D10+D11+D12+D15+D16+D19</f>
        <v>-372772</v>
      </c>
      <c r="E9" s="117">
        <f>E10+E11+E12+E15+E16+E19</f>
        <v>55319886</v>
      </c>
      <c r="F9" s="117">
        <f>F10+F11+F12+F15+F16+F19</f>
        <v>55319886</v>
      </c>
      <c r="G9" s="117">
        <f>G10+G11+G12+G15+G16+G19</f>
        <v>55319886</v>
      </c>
      <c r="H9" s="4">
        <f>E9-F9</f>
        <v>0</v>
      </c>
    </row>
    <row r="10" spans="2:8" ht="20.25" customHeight="1">
      <c r="B10" s="130" t="s">
        <v>439</v>
      </c>
      <c r="C10" s="117">
        <v>55692658</v>
      </c>
      <c r="D10" s="4">
        <v>-372772</v>
      </c>
      <c r="E10" s="6">
        <f>C10+D10</f>
        <v>55319886</v>
      </c>
      <c r="F10" s="6">
        <v>55319886</v>
      </c>
      <c r="G10" s="6">
        <v>55319886</v>
      </c>
      <c r="H10" s="6">
        <f aca="true" t="shared" si="0" ref="H10:H31">E10-F10</f>
        <v>0</v>
      </c>
    </row>
    <row r="11" spans="2:8" ht="12.75">
      <c r="B11" s="130" t="s">
        <v>440</v>
      </c>
      <c r="C11" s="117"/>
      <c r="D11" s="4"/>
      <c r="E11" s="6">
        <f>C11+D11</f>
        <v>0</v>
      </c>
      <c r="F11" s="4"/>
      <c r="G11" s="4"/>
      <c r="H11" s="6">
        <f t="shared" si="0"/>
        <v>0</v>
      </c>
    </row>
    <row r="12" spans="2:8" ht="12.75">
      <c r="B12" s="130" t="s">
        <v>441</v>
      </c>
      <c r="C12" s="116">
        <f>SUM(C13:C14)</f>
        <v>0</v>
      </c>
      <c r="D12" s="116">
        <f>SUM(D13:D14)</f>
        <v>0</v>
      </c>
      <c r="E12" s="116">
        <v>0</v>
      </c>
      <c r="F12" s="116">
        <f>SUM(F13:F14)</f>
        <v>0</v>
      </c>
      <c r="G12" s="116">
        <f>SUM(G13:G14)</f>
        <v>0</v>
      </c>
      <c r="H12" s="6">
        <f t="shared" si="0"/>
        <v>0</v>
      </c>
    </row>
    <row r="13" spans="2:8" ht="12.75">
      <c r="B13" s="133" t="s">
        <v>442</v>
      </c>
      <c r="C13" s="117"/>
      <c r="D13" s="4"/>
      <c r="E13" s="6">
        <v>0</v>
      </c>
      <c r="F13" s="4"/>
      <c r="G13" s="4"/>
      <c r="H13" s="6">
        <f t="shared" si="0"/>
        <v>0</v>
      </c>
    </row>
    <row r="14" spans="2:8" ht="12.75">
      <c r="B14" s="133" t="s">
        <v>443</v>
      </c>
      <c r="C14" s="117"/>
      <c r="D14" s="4"/>
      <c r="E14" s="6">
        <v>0</v>
      </c>
      <c r="F14" s="4"/>
      <c r="G14" s="4"/>
      <c r="H14" s="6">
        <f t="shared" si="0"/>
        <v>0</v>
      </c>
    </row>
    <row r="15" spans="2:8" ht="12.75">
      <c r="B15" s="130" t="s">
        <v>444</v>
      </c>
      <c r="C15" s="117"/>
      <c r="D15" s="4"/>
      <c r="E15" s="6">
        <v>0</v>
      </c>
      <c r="F15" s="4"/>
      <c r="G15" s="4"/>
      <c r="H15" s="6">
        <f t="shared" si="0"/>
        <v>0</v>
      </c>
    </row>
    <row r="16" spans="2:8" ht="25.5">
      <c r="B16" s="130" t="s">
        <v>445</v>
      </c>
      <c r="C16" s="116">
        <f>C17+C18</f>
        <v>0</v>
      </c>
      <c r="D16" s="116">
        <f>D17+D18</f>
        <v>0</v>
      </c>
      <c r="E16" s="116">
        <v>0</v>
      </c>
      <c r="F16" s="116">
        <f>F17+F18</f>
        <v>0</v>
      </c>
      <c r="G16" s="116">
        <f>G17+G18</f>
        <v>0</v>
      </c>
      <c r="H16" s="6">
        <f t="shared" si="0"/>
        <v>0</v>
      </c>
    </row>
    <row r="17" spans="2:8" ht="12.75">
      <c r="B17" s="133" t="s">
        <v>446</v>
      </c>
      <c r="C17" s="117"/>
      <c r="D17" s="4"/>
      <c r="E17" s="6">
        <v>0</v>
      </c>
      <c r="F17" s="4"/>
      <c r="G17" s="4"/>
      <c r="H17" s="6">
        <f t="shared" si="0"/>
        <v>0</v>
      </c>
    </row>
    <row r="18" spans="2:8" ht="12.75">
      <c r="B18" s="133" t="s">
        <v>447</v>
      </c>
      <c r="C18" s="117"/>
      <c r="D18" s="4"/>
      <c r="E18" s="6">
        <v>0</v>
      </c>
      <c r="F18" s="4"/>
      <c r="G18" s="4"/>
      <c r="H18" s="6">
        <f t="shared" si="0"/>
        <v>0</v>
      </c>
    </row>
    <row r="19" spans="2:8" ht="12.75">
      <c r="B19" s="130" t="s">
        <v>448</v>
      </c>
      <c r="C19" s="117"/>
      <c r="D19" s="4"/>
      <c r="E19" s="6">
        <v>0</v>
      </c>
      <c r="F19" s="4"/>
      <c r="G19" s="4"/>
      <c r="H19" s="6">
        <f t="shared" si="0"/>
        <v>0</v>
      </c>
    </row>
    <row r="20" spans="2:8" s="134" customFormat="1" ht="12.75">
      <c r="B20" s="135"/>
      <c r="C20" s="136"/>
      <c r="D20" s="137"/>
      <c r="E20" s="137"/>
      <c r="F20" s="137"/>
      <c r="G20" s="137"/>
      <c r="H20" s="138"/>
    </row>
    <row r="21" spans="2:8" ht="12.75">
      <c r="B21" s="132" t="s">
        <v>449</v>
      </c>
      <c r="C21" s="117">
        <f>C22+C23+C24+C27+C28+C31</f>
        <v>0</v>
      </c>
      <c r="D21" s="117">
        <f>D22+D23+D24+D27+D28+D31</f>
        <v>13681853</v>
      </c>
      <c r="E21" s="117">
        <f>+D21</f>
        <v>13681853</v>
      </c>
      <c r="F21" s="117">
        <f>F22+F23+F24+F27+F28+F31</f>
        <v>13210067</v>
      </c>
      <c r="G21" s="117">
        <f>G22+G23+G24+G27+G28+G31</f>
        <v>7346415</v>
      </c>
      <c r="H21" s="4">
        <f t="shared" si="0"/>
        <v>471786</v>
      </c>
    </row>
    <row r="22" spans="2:8" ht="18.75" customHeight="1">
      <c r="B22" s="130" t="s">
        <v>439</v>
      </c>
      <c r="C22" s="92">
        <v>0</v>
      </c>
      <c r="D22" s="92">
        <f>6840926+6840927</f>
        <v>13681853</v>
      </c>
      <c r="E22" s="92">
        <f>+D22</f>
        <v>13681853</v>
      </c>
      <c r="F22" s="92">
        <f>6643346+6566721</f>
        <v>13210067</v>
      </c>
      <c r="G22" s="92">
        <v>7346415</v>
      </c>
      <c r="H22" s="6">
        <f t="shared" si="0"/>
        <v>471786</v>
      </c>
    </row>
    <row r="23" spans="2:8" ht="12.75">
      <c r="B23" s="130" t="s">
        <v>440</v>
      </c>
      <c r="C23" s="117"/>
      <c r="D23" s="4"/>
      <c r="E23" s="6">
        <v>0</v>
      </c>
      <c r="F23" s="4"/>
      <c r="G23" s="4"/>
      <c r="H23" s="6">
        <f t="shared" si="0"/>
        <v>0</v>
      </c>
    </row>
    <row r="24" spans="2:8" ht="12.75">
      <c r="B24" s="130" t="s">
        <v>441</v>
      </c>
      <c r="C24" s="116">
        <f>SUM(C25:C26)</f>
        <v>0</v>
      </c>
      <c r="D24" s="116">
        <f>SUM(D25:D26)</f>
        <v>0</v>
      </c>
      <c r="E24" s="116">
        <v>0</v>
      </c>
      <c r="F24" s="116">
        <f>SUM(F25:F26)</f>
        <v>0</v>
      </c>
      <c r="G24" s="116">
        <f>SUM(G25:G26)</f>
        <v>0</v>
      </c>
      <c r="H24" s="6">
        <f t="shared" si="0"/>
        <v>0</v>
      </c>
    </row>
    <row r="25" spans="2:8" ht="12.75">
      <c r="B25" s="133" t="s">
        <v>442</v>
      </c>
      <c r="C25" s="117"/>
      <c r="D25" s="4"/>
      <c r="E25" s="6">
        <v>0</v>
      </c>
      <c r="F25" s="4"/>
      <c r="G25" s="4"/>
      <c r="H25" s="6">
        <f t="shared" si="0"/>
        <v>0</v>
      </c>
    </row>
    <row r="26" spans="2:8" ht="12.75">
      <c r="B26" s="133" t="s">
        <v>443</v>
      </c>
      <c r="C26" s="117"/>
      <c r="D26" s="4"/>
      <c r="E26" s="6">
        <v>0</v>
      </c>
      <c r="F26" s="4"/>
      <c r="G26" s="4"/>
      <c r="H26" s="6">
        <f t="shared" si="0"/>
        <v>0</v>
      </c>
    </row>
    <row r="27" spans="2:8" ht="12.75">
      <c r="B27" s="130" t="s">
        <v>444</v>
      </c>
      <c r="C27" s="117"/>
      <c r="D27" s="4"/>
      <c r="E27" s="6">
        <v>0</v>
      </c>
      <c r="F27" s="4"/>
      <c r="G27" s="4"/>
      <c r="H27" s="6">
        <f t="shared" si="0"/>
        <v>0</v>
      </c>
    </row>
    <row r="28" spans="2:8" ht="25.5">
      <c r="B28" s="130" t="s">
        <v>445</v>
      </c>
      <c r="C28" s="116">
        <f>C29+C30</f>
        <v>0</v>
      </c>
      <c r="D28" s="116">
        <f>D29+D30</f>
        <v>0</v>
      </c>
      <c r="E28" s="116">
        <v>0</v>
      </c>
      <c r="F28" s="116">
        <f>F29+F30</f>
        <v>0</v>
      </c>
      <c r="G28" s="116">
        <f>G29+G30</f>
        <v>0</v>
      </c>
      <c r="H28" s="6">
        <f t="shared" si="0"/>
        <v>0</v>
      </c>
    </row>
    <row r="29" spans="2:8" ht="12.75">
      <c r="B29" s="133" t="s">
        <v>446</v>
      </c>
      <c r="C29" s="117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33" t="s">
        <v>447</v>
      </c>
      <c r="C30" s="117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130" t="s">
        <v>448</v>
      </c>
      <c r="C31" s="117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32" t="s">
        <v>450</v>
      </c>
      <c r="C32" s="117">
        <f aca="true" t="shared" si="1" ref="C32:H32">C9+C21</f>
        <v>55692658</v>
      </c>
      <c r="D32" s="117">
        <f t="shared" si="1"/>
        <v>13309081</v>
      </c>
      <c r="E32" s="117">
        <f t="shared" si="1"/>
        <v>69001739</v>
      </c>
      <c r="F32" s="117">
        <f t="shared" si="1"/>
        <v>68529953</v>
      </c>
      <c r="G32" s="117">
        <f t="shared" si="1"/>
        <v>62666301</v>
      </c>
      <c r="H32" s="117">
        <f t="shared" si="1"/>
        <v>471786</v>
      </c>
    </row>
    <row r="33" spans="2:8" ht="13.5" thickBot="1">
      <c r="B33" s="139"/>
      <c r="C33" s="140"/>
      <c r="D33" s="141"/>
      <c r="E33" s="141"/>
      <c r="F33" s="141"/>
      <c r="G33" s="141"/>
      <c r="H33" s="141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2023-01-05T23:09:06Z</cp:lastPrinted>
  <dcterms:created xsi:type="dcterms:W3CDTF">2016-10-11T18:36:49Z</dcterms:created>
  <dcterms:modified xsi:type="dcterms:W3CDTF">2023-01-20T21:00:49Z</dcterms:modified>
  <cp:category/>
  <cp:version/>
  <cp:contentType/>
  <cp:contentStatus/>
</cp:coreProperties>
</file>