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25" tabRatio="886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Guia (2)" sheetId="10" state="hidden" r:id="rId10"/>
    <sheet name="Guia " sheetId="11" state="hidden" r:id="rId11"/>
    <sheet name="Guia" sheetId="12" state="hidden" r:id="rId12"/>
    <sheet name="Hoja2" sheetId="13" state="hidden" r:id="rId13"/>
    <sheet name="GUIA DE CUMPLIIENTO (2)" sheetId="14" state="hidden" r:id="rId14"/>
    <sheet name="Hoja8" sheetId="15" state="hidden" r:id="rId15"/>
    <sheet name="GUIA DE CUMPLIIENTO" sheetId="16" state="hidden" r:id="rId16"/>
  </sheets>
  <definedNames>
    <definedName name="_xlfn._FV" hidden="1">#NAME?</definedName>
    <definedName name="_xlfn.SINGLE" hidden="1">#NAME?</definedName>
    <definedName name="_xlnm.Print_Area" localSheetId="3">'FORMATO 4'!$A$1:$E$89</definedName>
    <definedName name="_xlnm.Print_Area" localSheetId="4">'FORMATO 5'!$A$1:$I$105</definedName>
    <definedName name="_xlnm.Print_Area" localSheetId="5">'FORMATO 6A'!$A$1:$H$179</definedName>
    <definedName name="_xlnm.Print_Area" localSheetId="6">'FORMATO 6B'!$A$1:$G$42</definedName>
    <definedName name="_xlnm.Print_Area" localSheetId="7">'FORMATO 6C'!$A$1:$H$104</definedName>
    <definedName name="_xlnm.Print_Area" localSheetId="8">'FORMATO 6D'!$A$1:$G$47</definedName>
    <definedName name="_xlnm.Print_Area" localSheetId="12">'Hoja2'!$A$3:$L$77</definedName>
    <definedName name="_xlnm.Print_Titles" localSheetId="11">'Guia'!$2:$10</definedName>
    <definedName name="_xlnm.Print_Titles" localSheetId="10">'Guia '!$2:$10</definedName>
    <definedName name="_xlnm.Print_Titles" localSheetId="9">'Guia (2)'!$2:$10</definedName>
    <definedName name="_xlnm.Print_Titles" localSheetId="13">'GUIA DE CUMPLIIENTO (2)'!$3:$10</definedName>
  </definedNames>
  <calcPr fullCalcOnLoad="1"/>
</workbook>
</file>

<file path=xl/comments4.xml><?xml version="1.0" encoding="utf-8"?>
<comments xmlns="http://schemas.openxmlformats.org/spreadsheetml/2006/main">
  <authors>
    <author>Planeaci?n1</author>
  </authors>
  <commentList>
    <comment ref="B48" authorId="0">
      <text>
        <r>
          <rPr>
            <b/>
            <sz val="9"/>
            <color indexed="8"/>
            <rFont val="Tahoma"/>
            <family val="2"/>
          </rPr>
          <t>Planeación1: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CHECAR FORMULA
</t>
        </r>
      </text>
    </comment>
  </commentList>
</comments>
</file>

<file path=xl/sharedStrings.xml><?xml version="1.0" encoding="utf-8"?>
<sst xmlns="http://schemas.openxmlformats.org/spreadsheetml/2006/main" count="2182" uniqueCount="602">
  <si>
    <t>(PESOS)</t>
  </si>
  <si>
    <t>Concepto (c)</t>
  </si>
  <si>
    <t>COLEGIO DE ESTUDIOS CIENTÍFICOS Y TECNOLÓGICOS DEL ESTADO DE TLAXCALA</t>
  </si>
  <si>
    <t>Aprobado</t>
  </si>
  <si>
    <t xml:space="preserve">Ingresos Libre Disposición: Son los ingresos propios </t>
  </si>
  <si>
    <t>Gasto etiquetado: Recurso Federal</t>
  </si>
  <si>
    <t>Gasto no etiquetado: Ing. Propios y Recurso Estatal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</si>
  <si>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</si>
  <si>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</si>
  <si>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</si>
  <si>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</si>
  <si>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</si>
  <si>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</si>
  <si>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</si>
  <si>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</si>
  <si>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</si>
  <si>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</si>
  <si>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</si>
  <si>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</si>
  <si>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</si>
  <si>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</si>
  <si>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</si>
  <si>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</si>
  <si>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</si>
  <si>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</si>
  <si>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</si>
  <si>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x</t>
  </si>
  <si>
    <t>Presupuesto autorizado mediante la H. Junta Directiva CVIII</t>
  </si>
  <si>
    <t>pesos</t>
  </si>
  <si>
    <t>Art. 6 y 19 de la LDF</t>
  </si>
  <si>
    <t>b.</t>
  </si>
  <si>
    <t>Presupuesto autorizado por Diario Oficial</t>
  </si>
  <si>
    <t>c.</t>
  </si>
  <si>
    <t>Ejercido</t>
  </si>
  <si>
    <t>Balanzas de Coprobación</t>
  </si>
  <si>
    <t>Balance Presupuestario de Recursos Disponibles Sostenible (k)</t>
  </si>
  <si>
    <t>Financiamiento Neto dentro del Techo de Financiamiento Neto (l)</t>
  </si>
  <si>
    <t>Art. 6, 19 y 46 de la LDF</t>
  </si>
  <si>
    <t>Recursos destinados a la atención de desastres naturales</t>
  </si>
  <si>
    <t>Asignación al fideicomiso para desastres naturales (m)</t>
  </si>
  <si>
    <t>a.1 Aprobado</t>
  </si>
  <si>
    <t>N/A</t>
  </si>
  <si>
    <t>Art. 9 de la LDF</t>
  </si>
  <si>
    <t>a.2 Pagado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</si>
  <si>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</si>
  <si>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</si>
  <si>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</si>
  <si>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</si>
  <si>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</si>
  <si>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</si>
  <si>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</si>
  <si>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</si>
  <si>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</si>
  <si>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a)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</si>
  <si>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</si>
  <si>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</si>
  <si>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</si>
  <si>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</si>
  <si>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</si>
  <si>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</si>
  <si>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</si>
  <si>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</si>
  <si>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</si>
  <si>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Cuenta Pública / Formato 6 a)</t>
  </si>
  <si>
    <t>B. INDICADORES CUALITATIVOS</t>
  </si>
  <si>
    <t>Iniciativa de Ley de Ingresos y Proyecto de Presupuesto de Egresos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</si>
  <si>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</si>
  <si>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</si>
  <si>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</si>
  <si>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</si>
  <si>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</si>
  <si>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</si>
  <si>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</si>
  <si>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</si>
  <si>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</si>
  <si>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</si>
  <si>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</si>
  <si>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</si>
  <si>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</si>
  <si>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</si>
  <si>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</si>
  <si>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</si>
  <si>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</si>
  <si>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</si>
  <si>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</si>
  <si>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</si>
  <si>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</si>
  <si>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</si>
  <si>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</si>
  <si>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</si>
  <si>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</si>
  <si>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</si>
  <si>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</si>
  <si>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</si>
  <si>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</si>
  <si>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</si>
  <si>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</si>
  <si>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</si>
  <si>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</si>
  <si>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</si>
  <si>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</si>
  <si>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</si>
  <si>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</si>
  <si>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</si>
  <si>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</si>
  <si>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</si>
  <si>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</si>
  <si>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</si>
  <si>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</si>
  <si>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No hay presupuesto modificado autorizado por la H. Junta Directiva</t>
  </si>
  <si>
    <t>31 de Dic 2016</t>
  </si>
  <si>
    <t>COLEGIO DE ESTUDIOS CIENTIFICOS Y TECNOLOGICOS DEL ESTADO DE TLAXCALA</t>
  </si>
  <si>
    <t>Estado de Situación Financiera Detallado - LDF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</si>
  <si>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</si>
  <si>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</si>
  <si>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</si>
  <si>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</si>
  <si>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</si>
  <si>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</si>
  <si>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</si>
  <si>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</si>
  <si>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</si>
  <si>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</si>
  <si>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</si>
  <si>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</si>
  <si>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</si>
  <si>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</si>
  <si>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</si>
  <si>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</si>
  <si>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</si>
  <si>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</si>
  <si>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</si>
  <si>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</si>
  <si>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</si>
  <si>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</si>
  <si>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</si>
  <si>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</si>
  <si>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</si>
  <si>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</si>
  <si>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</si>
  <si>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</si>
  <si>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</si>
  <si>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</si>
  <si>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</si>
  <si>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</si>
  <si>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</si>
  <si>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</si>
  <si>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</si>
  <si>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</si>
  <si>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</si>
  <si>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</si>
  <si>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</si>
  <si>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</si>
  <si>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</si>
  <si>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</si>
  <si>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</si>
  <si>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</si>
  <si>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</si>
  <si>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</si>
  <si>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</si>
  <si>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</si>
  <si>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</si>
  <si>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   Fondos    y    Bienes    de    Terceros    en    Garantía    y/o    Administración    a    Corto   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</si>
  <si>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</si>
  <si>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</si>
  <si>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</si>
  <si>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</si>
  <si>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</si>
  <si>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</si>
  <si>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</si>
  <si>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</si>
  <si>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</si>
  <si>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</si>
  <si>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</si>
  <si>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</si>
  <si>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</si>
  <si>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</si>
  <si>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</si>
  <si>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</si>
  <si>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</si>
  <si>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</si>
  <si>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</si>
  <si>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</si>
  <si>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</si>
  <si>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</si>
  <si>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</si>
  <si>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</si>
  <si>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</si>
  <si>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</si>
  <si>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</si>
  <si>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</si>
  <si>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</si>
  <si>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</si>
  <si>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</si>
  <si>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</si>
  <si>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</si>
  <si>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</si>
  <si>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</si>
  <si>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</si>
  <si>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</si>
  <si>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</si>
  <si>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</si>
  <si>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</si>
  <si>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</si>
  <si>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</si>
  <si>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</si>
  <si>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</si>
  <si>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</si>
  <si>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</si>
  <si>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</si>
  <si>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</si>
  <si>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</si>
  <si>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</si>
  <si>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</si>
  <si>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</si>
  <si>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</si>
  <si>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</si>
  <si>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</si>
  <si>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</si>
  <si>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</si>
  <si>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</si>
  <si>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</si>
  <si>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</si>
  <si>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</si>
  <si>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</si>
  <si>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</si>
  <si>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</si>
  <si>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</si>
  <si>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</si>
  <si>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</si>
  <si>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</si>
  <si>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</si>
  <si>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</si>
  <si>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</si>
  <si>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</si>
  <si>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</si>
  <si>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</si>
  <si>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</si>
  <si>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</si>
  <si>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</si>
  <si>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</si>
  <si>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</si>
  <si>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</si>
  <si>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</si>
  <si>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</si>
  <si>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</si>
  <si>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</si>
  <si>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</si>
  <si>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</si>
  <si>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</si>
  <si>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</si>
  <si>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</si>
  <si>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</si>
  <si>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</si>
  <si>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</si>
  <si>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</si>
  <si>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    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</si>
  <si>
    <t>2         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</si>
  <si>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</si>
  <si>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</si>
  <si>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</si>
  <si>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</si>
  <si>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</si>
  <si>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</si>
  <si>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</si>
  <si>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</si>
  <si>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</si>
  <si>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</si>
  <si>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ESTE COLEGIO NO TIENE CONTRATADO OTRAS OBLIGACIONES DIFERENTES DE FINANCIAMIENTOS</t>
  </si>
  <si>
    <r>
      <t xml:space="preserve">A. Asociaciones Público Privadas (APP’s) (A=a+b+c+d)
</t>
    </r>
    <r>
      <rPr>
        <sz val="8"/>
        <color indexed="8"/>
        <rFont val="Arial"/>
        <family val="1"/>
      </rPr>
      <t xml:space="preserve">a) APP 1
b) APP 2
c) APP 3
d) APP XX
</t>
    </r>
    <r>
      <rPr>
        <b/>
        <sz val="8"/>
        <color indexed="8"/>
        <rFont val="Arial"/>
        <family val="1"/>
      </rPr>
      <t xml:space="preserve">B. Otros Instrumentos (B=a+b+c+d)
</t>
    </r>
    <r>
      <rPr>
        <sz val="8"/>
        <color indexed="8"/>
        <rFont val="Arial"/>
        <family val="1"/>
      </rPr>
      <t xml:space="preserve">a) Otro Instrumento 1
b) Otro Instrumento 2
c) Otro Instrumento 3
d) Otro Instrumento XX
</t>
    </r>
    <r>
      <rPr>
        <b/>
        <sz val="8"/>
        <color indexed="8"/>
        <rFont val="Arial"/>
        <family val="1"/>
      </rPr>
      <t>C. Total de Obligaciones Diferentes de Financiamiento (C=A+B)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</si>
  <si>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</si>
  <si>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</si>
  <si>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</si>
  <si>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</si>
  <si>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</si>
  <si>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</si>
  <si>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</si>
  <si>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</si>
  <si>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</si>
  <si>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Balanzas de Comprobación</t>
  </si>
  <si>
    <t>Del 1 de enero al 31 de diciembre de 2017</t>
  </si>
  <si>
    <t>NOMBRE DEL ENTE PÚBLICO (a)</t>
  </si>
  <si>
    <t>Del 1 de enero al 31 de diciembre de 20XN (b)</t>
  </si>
  <si>
    <t>X</t>
  </si>
  <si>
    <t>Junta directiva CXXVIII</t>
  </si>
  <si>
    <t>Anexo de Ejecución 2019</t>
  </si>
  <si>
    <t>SAACG.NET</t>
  </si>
  <si>
    <t>Reporte Trim. Formato 6 d)</t>
  </si>
  <si>
    <t>Ley de Ingresos y Presupuesto de Egresos</t>
  </si>
  <si>
    <t>Cuenta Pública / Formato 4 LDF</t>
  </si>
  <si>
    <t xml:space="preserve">Iniciativa de Ley de Ingresos </t>
  </si>
  <si>
    <t xml:space="preserve">Ley de Ingresos </t>
  </si>
  <si>
    <t>Balance Presupuestario - LDF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</si>
  <si>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</si>
  <si>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</si>
  <si>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</si>
  <si>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</si>
  <si>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</si>
  <si>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</si>
  <si>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</si>
  <si>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</si>
  <si>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</si>
  <si>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</si>
  <si>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</si>
  <si>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</si>
  <si>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</si>
  <si>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</si>
  <si>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</si>
  <si>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</si>
  <si>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A-B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</si>
  <si>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</si>
  <si>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</si>
  <si>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</si>
  <si>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</si>
  <si>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</si>
  <si>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</si>
  <si>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</si>
  <si>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</si>
  <si>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</si>
  <si>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</si>
  <si>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</si>
  <si>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</si>
  <si>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</si>
  <si>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</si>
  <si>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</si>
  <si>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</si>
  <si>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</si>
  <si>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</si>
  <si>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</si>
  <si>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</si>
  <si>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</si>
  <si>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</si>
  <si>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(A3.2 = F2 G2)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</si>
  <si>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</si>
  <si>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</si>
  <si>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A3.2 -B2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</si>
  <si>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</si>
  <si>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</si>
  <si>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</si>
  <si>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</si>
  <si>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</si>
  <si>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Estimado (d)</t>
  </si>
  <si>
    <t>Ampliaciones/</t>
  </si>
  <si>
    <t>Modificado</t>
  </si>
  <si>
    <t>Recaudado</t>
  </si>
  <si>
    <t>(c)</t>
  </si>
  <si>
    <t>(Reducciones)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</si>
  <si>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</si>
  <si>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</si>
  <si>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</si>
  <si>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</si>
  <si>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</si>
  <si>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</si>
  <si>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</si>
  <si>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</si>
  <si>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</si>
  <si>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</si>
  <si>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</si>
  <si>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</si>
  <si>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</si>
  <si>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</si>
  <si>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</si>
  <si>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</si>
  <si>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</si>
  <si>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</si>
  <si>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</si>
  <si>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</si>
  <si>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</si>
  <si>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</si>
  <si>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</si>
  <si>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</si>
  <si>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</si>
  <si>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</si>
  <si>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</si>
  <si>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</si>
  <si>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</si>
  <si>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</si>
  <si>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</si>
  <si>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</si>
  <si>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</si>
  <si>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</si>
  <si>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</si>
  <si>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</si>
  <si>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</si>
  <si>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</si>
  <si>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</si>
  <si>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</si>
  <si>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</si>
  <si>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</si>
  <si>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</si>
  <si>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</si>
  <si>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</si>
  <si>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</si>
  <si>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</si>
  <si>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</si>
  <si>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</si>
  <si>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</si>
  <si>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</si>
  <si>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</si>
  <si>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</si>
  <si>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</si>
  <si>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</si>
  <si>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</si>
  <si>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</si>
  <si>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</si>
  <si>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</si>
  <si>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</si>
  <si>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</si>
  <si>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</si>
  <si>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</si>
  <si>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</si>
  <si>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</si>
  <si>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</si>
  <si>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</si>
  <si>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</si>
  <si>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</si>
  <si>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</si>
  <si>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</si>
  <si>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</si>
  <si>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</si>
  <si>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</si>
  <si>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</si>
  <si>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</si>
  <si>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</si>
  <si>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</si>
  <si>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</si>
  <si>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</si>
  <si>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</si>
  <si>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</si>
  <si>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</si>
  <si>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</si>
  <si>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</si>
  <si>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</si>
  <si>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</si>
  <si>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</si>
  <si>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</si>
  <si>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</si>
  <si>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</si>
  <si>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</si>
  <si>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</si>
  <si>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</si>
  <si>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</si>
  <si>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</si>
  <si>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</si>
  <si>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</si>
  <si>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</si>
  <si>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</si>
  <si>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</si>
  <si>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</si>
  <si>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</si>
  <si>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</si>
  <si>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</si>
  <si>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</si>
  <si>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</si>
  <si>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</si>
  <si>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</si>
  <si>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</si>
  <si>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</si>
  <si>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</si>
  <si>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</si>
  <si>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</si>
  <si>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</si>
  <si>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</si>
  <si>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</si>
  <si>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</si>
  <si>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</si>
  <si>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</si>
  <si>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</si>
  <si>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</si>
  <si>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</si>
  <si>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</si>
  <si>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</si>
  <si>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</si>
  <si>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</si>
  <si>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</si>
  <si>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</si>
  <si>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</si>
  <si>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</si>
  <si>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</si>
  <si>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</si>
  <si>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</si>
  <si>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</si>
  <si>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</si>
  <si>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</si>
  <si>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 xml:space="preserve"> 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</si>
  <si>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</si>
  <si>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</si>
  <si>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</si>
  <si>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</si>
  <si>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</si>
  <si>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</si>
  <si>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</si>
  <si>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</si>
  <si>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</si>
  <si>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</si>
  <si>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</si>
  <si>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</si>
  <si>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</si>
  <si>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</si>
  <si>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</si>
  <si>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</si>
  <si>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</si>
  <si>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</si>
  <si>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</si>
  <si>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</si>
  <si>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</si>
  <si>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</si>
  <si>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</si>
  <si>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</si>
  <si>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</si>
  <si>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</si>
  <si>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</si>
  <si>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</si>
  <si>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</si>
  <si>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</si>
  <si>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</si>
  <si>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</si>
  <si>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</si>
  <si>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</si>
  <si>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</si>
  <si>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</si>
  <si>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</si>
  <si>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DIRECCION ADMINISTRATIVA</t>
  </si>
  <si>
    <t>DIRECCION ACADEMICA</t>
  </si>
  <si>
    <t>DIRECCION DE PLANEACION</t>
  </si>
  <si>
    <t>DIRECCION DE VINCULACION</t>
  </si>
  <si>
    <t>EMSAD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</si>
  <si>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</si>
  <si>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</si>
  <si>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</si>
  <si>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</si>
  <si>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</si>
  <si>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</si>
  <si>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</si>
  <si>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</si>
  <si>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</si>
  <si>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</si>
  <si>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</si>
  <si>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</si>
  <si>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</si>
  <si>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</si>
  <si>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</si>
  <si>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</si>
  <si>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</si>
  <si>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</si>
  <si>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</si>
  <si>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</si>
  <si>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</si>
  <si>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</si>
  <si>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</si>
  <si>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</si>
  <si>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</si>
  <si>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</si>
  <si>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</si>
  <si>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</si>
  <si>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</si>
  <si>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</si>
  <si>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</si>
  <si>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</si>
  <si>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</si>
  <si>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</si>
  <si>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</si>
  <si>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</si>
  <si>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</si>
  <si>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</si>
  <si>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</si>
  <si>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</si>
  <si>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</si>
  <si>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</si>
  <si>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</si>
  <si>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</si>
  <si>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</si>
  <si>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</si>
  <si>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</si>
  <si>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</si>
  <si>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</si>
  <si>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</si>
  <si>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</si>
  <si>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</si>
  <si>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</si>
  <si>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</si>
  <si>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</si>
  <si>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</si>
  <si>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</si>
  <si>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</si>
  <si>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</si>
  <si>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</si>
  <si>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Del 1 de enero al 31 de Diciembre de 2019</t>
  </si>
  <si>
    <t>Anexo de Ejecución Modificatorio 2019</t>
  </si>
  <si>
    <t>Junta directiva CXXXII</t>
  </si>
  <si>
    <t>Junta directiva CXXXIV</t>
  </si>
  <si>
    <t>Del 1 de enero al 31 de septiembre de 2020</t>
  </si>
  <si>
    <t>DIRECCION DE INFORMATICA</t>
  </si>
  <si>
    <t>31 de diciembre 2022</t>
  </si>
  <si>
    <t>Del 1 de enero al 31 de marzo de 2023</t>
  </si>
  <si>
    <t>31 de marzo 2023</t>
  </si>
  <si>
    <t>31 de diciembre de 2022</t>
  </si>
  <si>
    <t>Al 01 de enero al 31 de marzo de 2023</t>
  </si>
  <si>
    <t>Monto pagado de la inversión al 31 de marzo de 2023 K)</t>
  </si>
  <si>
    <t>Monto pagado de la inversión actualizado al 31 de marzo de 2023 (l)</t>
  </si>
  <si>
    <t>Saldo pendiente por pagar de la inversión al 31 de marzo de 2023 (m = g – l)</t>
  </si>
  <si>
    <t>Al 31 de marzo de 2023 y al 31 de diciembre de 2022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</si>
</sst>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 ;[Red]\-#,##0.00\ "/>
    <numFmt numFmtId="177" formatCode="#,##0.00_ ;\-#,##0.00\ 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000_-;\-* #,##0.0000_-;_-* &quot;-&quot;??_-;_-@_-"/>
    <numFmt numFmtId="182" formatCode="#,##0_ ;\-#,##0\ "/>
    <numFmt numFmtId="183" formatCode="#,##0_ ;[Red]\-#,##0\ "/>
    <numFmt numFmtId="184" formatCode="#,##0.000000_ ;\-#,##0.000000\ "/>
    <numFmt numFmtId="185" formatCode="#,##0.00000000_ ;\-#,##0.00000000\ "/>
    <numFmt numFmtId="186" formatCode="#,##0.00000000000000"/>
    <numFmt numFmtId="187" formatCode="#,##0.000000000000000_ ;[Red]\-#,##0.000000000000000\ 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sz val="6"/>
      <color indexed="8"/>
      <name val="Calibri"/>
      <family val="2"/>
    </font>
    <font>
      <sz val="8"/>
      <color indexed="63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6"/>
      <color rgb="FF000000"/>
      <name val="Arial"/>
      <family val="2"/>
    </font>
    <font>
      <sz val="6"/>
      <color theme="1"/>
      <name val="Calibri"/>
      <family val="2"/>
    </font>
    <font>
      <sz val="8"/>
      <color rgb="FF2F2F2F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797">
    <xf numFmtId="0" fontId="0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33" borderId="0" xfId="0" applyFont="1" applyFill="1" applyAlignment="1">
      <alignment horizontal="center"/>
    </xf>
    <xf numFmtId="0" fontId="66" fillId="33" borderId="10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wrapText="1"/>
    </xf>
    <xf numFmtId="0" fontId="67" fillId="33" borderId="12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 wrapText="1"/>
    </xf>
    <xf numFmtId="0" fontId="66" fillId="34" borderId="14" xfId="0" applyFont="1" applyFill="1" applyBorder="1" applyAlignment="1">
      <alignment horizontal="center" wrapText="1"/>
    </xf>
    <xf numFmtId="0" fontId="66" fillId="34" borderId="11" xfId="0" applyFont="1" applyFill="1" applyBorder="1" applyAlignment="1">
      <alignment horizontal="center" wrapText="1"/>
    </xf>
    <xf numFmtId="0" fontId="66" fillId="33" borderId="14" xfId="0" applyFont="1" applyFill="1" applyBorder="1" applyAlignment="1">
      <alignment wrapText="1"/>
    </xf>
    <xf numFmtId="0" fontId="66" fillId="33" borderId="11" xfId="0" applyFont="1" applyFill="1" applyBorder="1" applyAlignment="1">
      <alignment wrapText="1"/>
    </xf>
    <xf numFmtId="0" fontId="66" fillId="21" borderId="15" xfId="0" applyFont="1" applyFill="1" applyBorder="1" applyAlignment="1">
      <alignment horizontal="center" wrapText="1"/>
    </xf>
    <xf numFmtId="0" fontId="67" fillId="21" borderId="14" xfId="0" applyFont="1" applyFill="1" applyBorder="1" applyAlignment="1">
      <alignment horizontal="center" wrapText="1"/>
    </xf>
    <xf numFmtId="0" fontId="67" fillId="21" borderId="14" xfId="0" applyFont="1" applyFill="1" applyBorder="1" applyAlignment="1">
      <alignment wrapText="1"/>
    </xf>
    <xf numFmtId="0" fontId="67" fillId="21" borderId="11" xfId="0" applyFont="1" applyFill="1" applyBorder="1" applyAlignment="1">
      <alignment horizontal="center" wrapText="1"/>
    </xf>
    <xf numFmtId="0" fontId="66" fillId="0" borderId="15" xfId="0" applyFont="1" applyBorder="1" applyAlignment="1">
      <alignment horizontal="center" wrapText="1"/>
    </xf>
    <xf numFmtId="0" fontId="68" fillId="0" borderId="14" xfId="0" applyFont="1" applyBorder="1" applyAlignment="1">
      <alignment horizontal="center"/>
    </xf>
    <xf numFmtId="0" fontId="68" fillId="0" borderId="14" xfId="0" applyFont="1" applyBorder="1" applyAlignment="1">
      <alignment wrapText="1"/>
    </xf>
    <xf numFmtId="0" fontId="67" fillId="0" borderId="16" xfId="0" applyFont="1" applyBorder="1" applyAlignment="1">
      <alignment horizontal="center" wrapText="1"/>
    </xf>
    <xf numFmtId="0" fontId="69" fillId="0" borderId="17" xfId="0" applyFont="1" applyBorder="1" applyAlignment="1">
      <alignment horizontal="center" wrapText="1"/>
    </xf>
    <xf numFmtId="0" fontId="67" fillId="0" borderId="17" xfId="0" applyFont="1" applyBorder="1" applyAlignment="1">
      <alignment horizontal="center" wrapText="1"/>
    </xf>
    <xf numFmtId="0" fontId="67" fillId="0" borderId="17" xfId="0" applyFont="1" applyBorder="1" applyAlignment="1">
      <alignment wrapText="1"/>
    </xf>
    <xf numFmtId="43" fontId="67" fillId="0" borderId="0" xfId="49" applyFont="1" applyAlignment="1">
      <alignment horizontal="center" wrapText="1"/>
    </xf>
    <xf numFmtId="0" fontId="67" fillId="0" borderId="18" xfId="0" applyFont="1" applyBorder="1" applyAlignment="1">
      <alignment horizontal="center" wrapText="1"/>
    </xf>
    <xf numFmtId="0" fontId="69" fillId="0" borderId="19" xfId="0" applyFont="1" applyBorder="1" applyAlignment="1">
      <alignment horizontal="center" wrapText="1"/>
    </xf>
    <xf numFmtId="0" fontId="67" fillId="0" borderId="19" xfId="0" applyFont="1" applyBorder="1" applyAlignment="1">
      <alignment horizontal="center" wrapText="1"/>
    </xf>
    <xf numFmtId="0" fontId="67" fillId="0" borderId="19" xfId="0" applyFont="1" applyBorder="1" applyAlignment="1">
      <alignment wrapText="1"/>
    </xf>
    <xf numFmtId="43" fontId="67" fillId="0" borderId="20" xfId="49" applyFont="1" applyBorder="1" applyAlignment="1">
      <alignment horizontal="center" wrapText="1"/>
    </xf>
    <xf numFmtId="0" fontId="67" fillId="0" borderId="21" xfId="0" applyFont="1" applyBorder="1" applyAlignment="1">
      <alignment horizontal="center" wrapText="1"/>
    </xf>
    <xf numFmtId="0" fontId="67" fillId="21" borderId="12" xfId="0" applyFont="1" applyFill="1" applyBorder="1" applyAlignment="1">
      <alignment horizontal="center" wrapText="1"/>
    </xf>
    <xf numFmtId="0" fontId="67" fillId="21" borderId="12" xfId="0" applyFont="1" applyFill="1" applyBorder="1" applyAlignment="1">
      <alignment wrapText="1"/>
    </xf>
    <xf numFmtId="0" fontId="67" fillId="21" borderId="21" xfId="0" applyFont="1" applyFill="1" applyBorder="1" applyAlignment="1">
      <alignment horizontal="center" wrapText="1"/>
    </xf>
    <xf numFmtId="0" fontId="68" fillId="21" borderId="15" xfId="0" applyFont="1" applyFill="1" applyBorder="1" applyAlignment="1">
      <alignment horizontal="right" wrapText="1"/>
    </xf>
    <xf numFmtId="0" fontId="68" fillId="21" borderId="14" xfId="0" applyFont="1" applyFill="1" applyBorder="1" applyAlignment="1">
      <alignment horizontal="center"/>
    </xf>
    <xf numFmtId="0" fontId="68" fillId="21" borderId="14" xfId="0" applyFont="1" applyFill="1" applyBorder="1" applyAlignment="1">
      <alignment wrapText="1"/>
    </xf>
    <xf numFmtId="0" fontId="68" fillId="0" borderId="14" xfId="0" applyFont="1" applyBorder="1" applyAlignment="1">
      <alignment horizontal="left" wrapText="1" indent="2"/>
    </xf>
    <xf numFmtId="0" fontId="67" fillId="0" borderId="0" xfId="0" applyFont="1" applyAlignment="1">
      <alignment horizontal="center" wrapText="1"/>
    </xf>
    <xf numFmtId="0" fontId="67" fillId="0" borderId="20" xfId="0" applyFont="1" applyBorder="1" applyAlignment="1">
      <alignment horizontal="center" wrapText="1"/>
    </xf>
    <xf numFmtId="0" fontId="68" fillId="0" borderId="15" xfId="0" applyFont="1" applyBorder="1" applyAlignment="1">
      <alignment horizontal="right" wrapText="1"/>
    </xf>
    <xf numFmtId="0" fontId="67" fillId="21" borderId="18" xfId="0" applyFont="1" applyFill="1" applyBorder="1" applyAlignment="1">
      <alignment horizontal="center" wrapText="1"/>
    </xf>
    <xf numFmtId="0" fontId="67" fillId="21" borderId="19" xfId="0" applyFont="1" applyFill="1" applyBorder="1" applyAlignment="1">
      <alignment horizontal="center" wrapText="1"/>
    </xf>
    <xf numFmtId="0" fontId="67" fillId="21" borderId="13" xfId="0" applyFont="1" applyFill="1" applyBorder="1" applyAlignment="1">
      <alignment horizontal="center" wrapText="1"/>
    </xf>
    <xf numFmtId="0" fontId="69" fillId="0" borderId="21" xfId="0" applyFont="1" applyBorder="1" applyAlignment="1">
      <alignment horizontal="center" wrapText="1"/>
    </xf>
    <xf numFmtId="0" fontId="67" fillId="0" borderId="21" xfId="0" applyFont="1" applyBorder="1" applyAlignment="1">
      <alignment wrapText="1"/>
    </xf>
    <xf numFmtId="0" fontId="67" fillId="0" borderId="12" xfId="0" applyFont="1" applyBorder="1" applyAlignment="1">
      <alignment horizontal="center" wrapText="1"/>
    </xf>
    <xf numFmtId="0" fontId="67" fillId="0" borderId="13" xfId="0" applyFont="1" applyBorder="1" applyAlignment="1">
      <alignment horizontal="center" wrapText="1"/>
    </xf>
    <xf numFmtId="0" fontId="67" fillId="21" borderId="10" xfId="0" applyFont="1" applyFill="1" applyBorder="1" applyAlignment="1">
      <alignment horizontal="center" wrapText="1"/>
    </xf>
    <xf numFmtId="0" fontId="69" fillId="0" borderId="11" xfId="0" applyFont="1" applyBorder="1" applyAlignment="1">
      <alignment horizontal="center" wrapText="1"/>
    </xf>
    <xf numFmtId="0" fontId="67" fillId="0" borderId="11" xfId="0" applyFont="1" applyBorder="1" applyAlignment="1">
      <alignment wrapText="1"/>
    </xf>
    <xf numFmtId="0" fontId="67" fillId="0" borderId="14" xfId="0" applyFont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7" fillId="0" borderId="11" xfId="0" applyFont="1" applyBorder="1" applyAlignment="1">
      <alignment horizontal="center" wrapText="1"/>
    </xf>
    <xf numFmtId="0" fontId="70" fillId="0" borderId="0" xfId="0" applyFont="1" applyAlignment="1">
      <alignment/>
    </xf>
    <xf numFmtId="0" fontId="66" fillId="21" borderId="22" xfId="0" applyFont="1" applyFill="1" applyBorder="1" applyAlignment="1">
      <alignment horizontal="center" wrapText="1"/>
    </xf>
    <xf numFmtId="0" fontId="68" fillId="0" borderId="14" xfId="0" applyFont="1" applyBorder="1" applyAlignment="1">
      <alignment horizontal="center" wrapText="1"/>
    </xf>
    <xf numFmtId="0" fontId="71" fillId="0" borderId="11" xfId="0" applyFont="1" applyBorder="1" applyAlignment="1">
      <alignment horizontal="center" wrapText="1"/>
    </xf>
    <xf numFmtId="0" fontId="67" fillId="21" borderId="0" xfId="0" applyFont="1" applyFill="1" applyAlignment="1">
      <alignment horizontal="center" wrapText="1"/>
    </xf>
    <xf numFmtId="0" fontId="67" fillId="21" borderId="16" xfId="0" applyFont="1" applyFill="1" applyBorder="1" applyAlignment="1">
      <alignment horizontal="center" wrapText="1"/>
    </xf>
    <xf numFmtId="0" fontId="67" fillId="21" borderId="20" xfId="0" applyFont="1" applyFill="1" applyBorder="1" applyAlignment="1">
      <alignment horizontal="center" wrapText="1"/>
    </xf>
    <xf numFmtId="0" fontId="69" fillId="21" borderId="14" xfId="0" applyFont="1" applyFill="1" applyBorder="1" applyAlignment="1">
      <alignment wrapText="1"/>
    </xf>
    <xf numFmtId="0" fontId="69" fillId="21" borderId="12" xfId="0" applyFont="1" applyFill="1" applyBorder="1" applyAlignment="1">
      <alignment wrapText="1"/>
    </xf>
    <xf numFmtId="0" fontId="67" fillId="0" borderId="23" xfId="0" applyFont="1" applyBorder="1" applyAlignment="1">
      <alignment horizontal="justify"/>
    </xf>
    <xf numFmtId="0" fontId="67" fillId="0" borderId="0" xfId="0" applyFont="1" applyAlignment="1">
      <alignment horizontal="justify"/>
    </xf>
    <xf numFmtId="0" fontId="67" fillId="0" borderId="17" xfId="0" applyFont="1" applyBorder="1" applyAlignment="1">
      <alignment horizontal="justify"/>
    </xf>
    <xf numFmtId="0" fontId="66" fillId="34" borderId="12" xfId="0" applyFont="1" applyFill="1" applyBorder="1" applyAlignment="1">
      <alignment horizontal="center" wrapText="1"/>
    </xf>
    <xf numFmtId="0" fontId="66" fillId="34" borderId="21" xfId="0" applyFont="1" applyFill="1" applyBorder="1" applyAlignment="1">
      <alignment horizontal="center" wrapText="1"/>
    </xf>
    <xf numFmtId="0" fontId="71" fillId="0" borderId="17" xfId="0" applyFont="1" applyBorder="1" applyAlignment="1">
      <alignment horizontal="center" wrapText="1"/>
    </xf>
    <xf numFmtId="0" fontId="71" fillId="0" borderId="19" xfId="0" applyFont="1" applyBorder="1" applyAlignment="1">
      <alignment horizontal="center" wrapText="1"/>
    </xf>
    <xf numFmtId="0" fontId="71" fillId="0" borderId="21" xfId="0" applyFont="1" applyBorder="1" applyAlignment="1">
      <alignment horizontal="center" wrapText="1"/>
    </xf>
    <xf numFmtId="0" fontId="66" fillId="34" borderId="11" xfId="0" applyFont="1" applyFill="1" applyBorder="1" applyAlignment="1">
      <alignment wrapText="1"/>
    </xf>
    <xf numFmtId="0" fontId="68" fillId="0" borderId="14" xfId="0" applyFont="1" applyBorder="1" applyAlignment="1">
      <alignment horizontal="center" vertical="top"/>
    </xf>
    <xf numFmtId="0" fontId="68" fillId="0" borderId="11" xfId="0" applyFont="1" applyBorder="1" applyAlignment="1">
      <alignment vertical="top" wrapText="1"/>
    </xf>
    <xf numFmtId="0" fontId="68" fillId="0" borderId="11" xfId="0" applyFont="1" applyBorder="1" applyAlignment="1">
      <alignment wrapText="1"/>
    </xf>
    <xf numFmtId="0" fontId="72" fillId="0" borderId="0" xfId="0" applyFont="1" applyAlignment="1">
      <alignment horizontal="justify"/>
    </xf>
    <xf numFmtId="43" fontId="67" fillId="0" borderId="21" xfId="49" applyFont="1" applyBorder="1" applyAlignment="1">
      <alignment horizontal="center" wrapText="1"/>
    </xf>
    <xf numFmtId="0" fontId="7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left" vertical="top" wrapText="1" indent="1"/>
    </xf>
    <xf numFmtId="0" fontId="5" fillId="0" borderId="28" xfId="0" applyFont="1" applyBorder="1" applyAlignment="1">
      <alignment vertical="top" wrapText="1"/>
    </xf>
    <xf numFmtId="3" fontId="5" fillId="0" borderId="29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 indent="1"/>
    </xf>
    <xf numFmtId="4" fontId="5" fillId="0" borderId="28" xfId="0" applyNumberFormat="1" applyFont="1" applyBorder="1" applyAlignment="1">
      <alignment vertical="top" wrapText="1"/>
    </xf>
    <xf numFmtId="4" fontId="5" fillId="0" borderId="29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1"/>
    </xf>
    <xf numFmtId="3" fontId="6" fillId="0" borderId="29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3" fontId="6" fillId="0" borderId="28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2"/>
    </xf>
    <xf numFmtId="3" fontId="5" fillId="0" borderId="28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1"/>
    </xf>
    <xf numFmtId="3" fontId="6" fillId="0" borderId="30" xfId="0" applyNumberFormat="1" applyFont="1" applyBorder="1" applyAlignment="1">
      <alignment vertical="top" wrapText="1"/>
    </xf>
    <xf numFmtId="3" fontId="5" fillId="0" borderId="31" xfId="0" applyNumberFormat="1" applyFont="1" applyBorder="1" applyAlignment="1">
      <alignment vertical="top" wrapText="1"/>
    </xf>
    <xf numFmtId="3" fontId="5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top" wrapText="1" indent="1"/>
    </xf>
    <xf numFmtId="3" fontId="5" fillId="0" borderId="34" xfId="0" applyNumberFormat="1" applyFont="1" applyBorder="1" applyAlignment="1">
      <alignment vertical="top" wrapText="1"/>
    </xf>
    <xf numFmtId="0" fontId="3" fillId="0" borderId="33" xfId="0" applyFont="1" applyBorder="1" applyAlignment="1">
      <alignment horizontal="left" vertical="top" wrapText="1" indent="1"/>
    </xf>
    <xf numFmtId="0" fontId="7" fillId="0" borderId="33" xfId="0" applyFont="1" applyBorder="1" applyAlignment="1">
      <alignment horizontal="left" vertical="top" wrapText="1"/>
    </xf>
    <xf numFmtId="3" fontId="6" fillId="0" borderId="34" xfId="0" applyNumberFormat="1" applyFont="1" applyBorder="1" applyAlignment="1">
      <alignment vertical="top" wrapText="1"/>
    </xf>
    <xf numFmtId="3" fontId="6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top" wrapText="1"/>
    </xf>
    <xf numFmtId="4" fontId="5" fillId="0" borderId="31" xfId="0" applyNumberFormat="1" applyFont="1" applyBorder="1" applyAlignment="1">
      <alignment vertical="top" wrapText="1"/>
    </xf>
    <xf numFmtId="4" fontId="7" fillId="0" borderId="31" xfId="0" applyNumberFormat="1" applyFont="1" applyBorder="1" applyAlignment="1">
      <alignment vertical="top" wrapText="1"/>
    </xf>
    <xf numFmtId="4" fontId="7" fillId="0" borderId="32" xfId="0" applyNumberFormat="1" applyFont="1" applyBorder="1" applyAlignment="1">
      <alignment vertical="top" wrapText="1"/>
    </xf>
    <xf numFmtId="3" fontId="7" fillId="0" borderId="31" xfId="0" applyNumberFormat="1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4" fillId="0" borderId="38" xfId="0" applyFont="1" applyBorder="1" applyAlignment="1">
      <alignment horizontal="left" vertical="top" wrapText="1" indent="1"/>
    </xf>
    <xf numFmtId="3" fontId="6" fillId="0" borderId="39" xfId="0" applyNumberFormat="1" applyFont="1" applyBorder="1" applyAlignment="1">
      <alignment vertical="top" wrapText="1"/>
    </xf>
    <xf numFmtId="3" fontId="6" fillId="0" borderId="37" xfId="0" applyNumberFormat="1" applyFont="1" applyBorder="1" applyAlignment="1">
      <alignment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4" fillId="0" borderId="31" xfId="0" applyFont="1" applyBorder="1" applyAlignment="1">
      <alignment horizontal="left" vertical="top" wrapText="1" indent="1"/>
    </xf>
    <xf numFmtId="0" fontId="3" fillId="0" borderId="31" xfId="0" applyFont="1" applyBorder="1" applyAlignment="1">
      <alignment horizontal="left" vertical="top" wrapText="1" indent="2"/>
    </xf>
    <xf numFmtId="0" fontId="4" fillId="0" borderId="3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left" vertical="top" wrapText="1" indent="1"/>
    </xf>
    <xf numFmtId="3" fontId="7" fillId="0" borderId="39" xfId="0" applyNumberFormat="1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3" fontId="73" fillId="0" borderId="0" xfId="0" applyNumberFormat="1" applyFont="1" applyAlignment="1">
      <alignment/>
    </xf>
    <xf numFmtId="0" fontId="3" fillId="0" borderId="0" xfId="0" applyFont="1" applyAlignment="1">
      <alignment horizontal="left" vertical="top"/>
    </xf>
    <xf numFmtId="3" fontId="7" fillId="35" borderId="0" xfId="0" applyNumberFormat="1" applyFont="1" applyFill="1" applyAlignment="1">
      <alignment vertical="top" wrapText="1"/>
    </xf>
    <xf numFmtId="0" fontId="7" fillId="35" borderId="0" xfId="0" applyFont="1" applyFill="1" applyAlignment="1">
      <alignment vertical="top" wrapText="1"/>
    </xf>
    <xf numFmtId="0" fontId="4" fillId="35" borderId="0" xfId="0" applyFont="1" applyFill="1" applyAlignment="1">
      <alignment horizontal="left" vertical="center" wrapText="1" indent="2"/>
    </xf>
    <xf numFmtId="3" fontId="4" fillId="35" borderId="0" xfId="0" applyNumberFormat="1" applyFont="1" applyFill="1" applyAlignment="1">
      <alignment horizontal="center" vertical="center" wrapText="1"/>
    </xf>
    <xf numFmtId="3" fontId="7" fillId="35" borderId="0" xfId="0" applyNumberFormat="1" applyFont="1" applyFill="1" applyAlignment="1">
      <alignment horizontal="left" vertical="top" wrapText="1"/>
    </xf>
    <xf numFmtId="0" fontId="4" fillId="35" borderId="0" xfId="0" applyFont="1" applyFill="1" applyAlignment="1">
      <alignment horizontal="left" vertical="top" wrapText="1"/>
    </xf>
    <xf numFmtId="3" fontId="4" fillId="35" borderId="0" xfId="0" applyNumberFormat="1" applyFont="1" applyFill="1" applyAlignment="1">
      <alignment horizontal="left" vertical="top" wrapText="1" indent="1"/>
    </xf>
    <xf numFmtId="0" fontId="4" fillId="35" borderId="0" xfId="0" applyFont="1" applyFill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2"/>
    </xf>
    <xf numFmtId="3" fontId="4" fillId="33" borderId="41" xfId="0" applyNumberFormat="1" applyFont="1" applyFill="1" applyBorder="1" applyAlignment="1">
      <alignment horizontal="left" vertical="top" wrapText="1" indent="1"/>
    </xf>
    <xf numFmtId="3" fontId="4" fillId="33" borderId="41" xfId="0" applyNumberFormat="1" applyFont="1" applyFill="1" applyBorder="1" applyAlignment="1">
      <alignment horizontal="center" vertical="top" wrapText="1"/>
    </xf>
    <xf numFmtId="0" fontId="4" fillId="33" borderId="41" xfId="0" applyFont="1" applyFill="1" applyBorder="1" applyAlignment="1">
      <alignment horizontal="left" vertical="top" wrapText="1" indent="1"/>
    </xf>
    <xf numFmtId="0" fontId="4" fillId="35" borderId="0" xfId="0" applyFont="1" applyFill="1" applyAlignment="1">
      <alignment horizontal="center" vertical="top" wrapText="1"/>
    </xf>
    <xf numFmtId="0" fontId="4" fillId="0" borderId="42" xfId="0" applyFont="1" applyBorder="1" applyAlignment="1">
      <alignment horizontal="left" vertical="top" wrapText="1"/>
    </xf>
    <xf numFmtId="3" fontId="7" fillId="0" borderId="42" xfId="0" applyNumberFormat="1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35" borderId="0" xfId="0" applyFont="1" applyFill="1" applyAlignment="1">
      <alignment horizontal="left" vertical="top" wrapText="1"/>
    </xf>
    <xf numFmtId="0" fontId="3" fillId="0" borderId="34" xfId="0" applyFont="1" applyBorder="1" applyAlignment="1">
      <alignment horizontal="left" vertical="top" wrapText="1" indent="1"/>
    </xf>
    <xf numFmtId="3" fontId="7" fillId="0" borderId="34" xfId="0" applyNumberFormat="1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3" fillId="0" borderId="43" xfId="0" applyFont="1" applyBorder="1" applyAlignment="1">
      <alignment horizontal="left" vertical="top" wrapText="1" indent="1"/>
    </xf>
    <xf numFmtId="3" fontId="7" fillId="0" borderId="43" xfId="0" applyNumberFormat="1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3" fillId="35" borderId="0" xfId="0" applyFont="1" applyFill="1" applyAlignment="1">
      <alignment horizontal="left" vertical="top" wrapText="1" indent="2"/>
    </xf>
    <xf numFmtId="3" fontId="0" fillId="0" borderId="0" xfId="0" applyNumberFormat="1" applyAlignment="1">
      <alignment/>
    </xf>
    <xf numFmtId="0" fontId="7" fillId="0" borderId="41" xfId="0" applyFont="1" applyBorder="1" applyAlignment="1">
      <alignment horizontal="right" vertical="top" wrapText="1"/>
    </xf>
    <xf numFmtId="0" fontId="7" fillId="0" borderId="41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1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top" wrapText="1" indent="1"/>
    </xf>
    <xf numFmtId="3" fontId="6" fillId="0" borderId="0" xfId="0" applyNumberFormat="1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 indent="1"/>
    </xf>
    <xf numFmtId="3" fontId="5" fillId="0" borderId="40" xfId="0" applyNumberFormat="1" applyFont="1" applyBorder="1" applyAlignment="1">
      <alignment vertical="top" wrapText="1"/>
    </xf>
    <xf numFmtId="3" fontId="5" fillId="0" borderId="25" xfId="0" applyNumberFormat="1" applyFont="1" applyBorder="1" applyAlignment="1">
      <alignment vertical="top" wrapText="1"/>
    </xf>
    <xf numFmtId="0" fontId="4" fillId="0" borderId="44" xfId="0" applyFont="1" applyBorder="1" applyAlignment="1">
      <alignment horizontal="left" vertical="top" wrapText="1" indent="1"/>
    </xf>
    <xf numFmtId="3" fontId="5" fillId="0" borderId="24" xfId="0" applyNumberFormat="1" applyFont="1" applyBorder="1" applyAlignment="1">
      <alignment vertical="top" wrapText="1"/>
    </xf>
    <xf numFmtId="3" fontId="7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75" fillId="0" borderId="0" xfId="0" applyFont="1" applyAlignment="1">
      <alignment/>
    </xf>
    <xf numFmtId="4" fontId="5" fillId="0" borderId="27" xfId="0" applyNumberFormat="1" applyFont="1" applyBorder="1" applyAlignment="1">
      <alignment vertical="top" wrapText="1"/>
    </xf>
    <xf numFmtId="0" fontId="3" fillId="0" borderId="45" xfId="0" applyFont="1" applyBorder="1" applyAlignment="1">
      <alignment horizontal="left" vertical="top" wrapText="1" indent="2"/>
    </xf>
    <xf numFmtId="0" fontId="3" fillId="0" borderId="45" xfId="0" applyFont="1" applyBorder="1" applyAlignment="1">
      <alignment horizontal="left" vertical="top" wrapText="1" indent="1"/>
    </xf>
    <xf numFmtId="0" fontId="4" fillId="0" borderId="46" xfId="0" applyFont="1" applyBorder="1" applyAlignment="1">
      <alignment horizontal="left" vertical="top" wrapText="1" indent="1"/>
    </xf>
    <xf numFmtId="0" fontId="66" fillId="33" borderId="14" xfId="0" applyFont="1" applyFill="1" applyBorder="1" applyAlignment="1">
      <alignment wrapText="1"/>
    </xf>
    <xf numFmtId="0" fontId="66" fillId="33" borderId="11" xfId="0" applyFont="1" applyFill="1" applyBorder="1" applyAlignment="1">
      <alignment wrapText="1"/>
    </xf>
    <xf numFmtId="0" fontId="66" fillId="33" borderId="1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top" wrapText="1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 vertical="center"/>
    </xf>
    <xf numFmtId="0" fontId="78" fillId="33" borderId="21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8" fillId="34" borderId="22" xfId="0" applyFont="1" applyFill="1" applyBorder="1" applyAlignment="1">
      <alignment horizontal="left" vertical="center"/>
    </xf>
    <xf numFmtId="0" fontId="78" fillId="34" borderId="12" xfId="0" applyFont="1" applyFill="1" applyBorder="1" applyAlignment="1">
      <alignment horizontal="center" vertical="center"/>
    </xf>
    <xf numFmtId="0" fontId="78" fillId="34" borderId="14" xfId="0" applyFont="1" applyFill="1" applyBorder="1" applyAlignment="1">
      <alignment horizontal="center" vertical="center"/>
    </xf>
    <xf numFmtId="0" fontId="78" fillId="34" borderId="11" xfId="0" applyFont="1" applyFill="1" applyBorder="1" applyAlignment="1">
      <alignment horizontal="center" vertical="center"/>
    </xf>
    <xf numFmtId="0" fontId="78" fillId="33" borderId="22" xfId="0" applyFont="1" applyFill="1" applyBorder="1" applyAlignment="1">
      <alignment horizontal="left" vertical="center"/>
    </xf>
    <xf numFmtId="0" fontId="78" fillId="33" borderId="12" xfId="0" applyFont="1" applyFill="1" applyBorder="1" applyAlignment="1">
      <alignment horizontal="center" vertical="center"/>
    </xf>
    <xf numFmtId="0" fontId="78" fillId="21" borderId="15" xfId="0" applyFont="1" applyFill="1" applyBorder="1" applyAlignment="1">
      <alignment horizontal="center" vertical="center"/>
    </xf>
    <xf numFmtId="0" fontId="78" fillId="21" borderId="12" xfId="0" applyFont="1" applyFill="1" applyBorder="1" applyAlignment="1">
      <alignment horizontal="left" vertical="center"/>
    </xf>
    <xf numFmtId="0" fontId="78" fillId="21" borderId="12" xfId="0" applyFont="1" applyFill="1" applyBorder="1" applyAlignment="1">
      <alignment horizontal="center" vertical="center"/>
    </xf>
    <xf numFmtId="0" fontId="76" fillId="21" borderId="14" xfId="0" applyFont="1" applyFill="1" applyBorder="1" applyAlignment="1">
      <alignment horizontal="center" vertical="center"/>
    </xf>
    <xf numFmtId="0" fontId="76" fillId="21" borderId="11" xfId="0" applyFont="1" applyFill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14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80" fillId="0" borderId="17" xfId="0" applyFont="1" applyBorder="1" applyAlignment="1">
      <alignment horizontal="center" wrapText="1"/>
    </xf>
    <xf numFmtId="0" fontId="76" fillId="0" borderId="17" xfId="0" applyFont="1" applyBorder="1" applyAlignment="1">
      <alignment horizontal="left" vertical="center"/>
    </xf>
    <xf numFmtId="0" fontId="76" fillId="0" borderId="17" xfId="0" applyFont="1" applyBorder="1" applyAlignment="1">
      <alignment horizontal="center" vertical="center"/>
    </xf>
    <xf numFmtId="43" fontId="76" fillId="0" borderId="0" xfId="49" applyFont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left" vertical="center"/>
    </xf>
    <xf numFmtId="0" fontId="80" fillId="0" borderId="19" xfId="0" applyFont="1" applyBorder="1" applyAlignment="1">
      <alignment horizontal="center" wrapText="1"/>
    </xf>
    <xf numFmtId="0" fontId="76" fillId="0" borderId="19" xfId="0" applyFont="1" applyBorder="1" applyAlignment="1">
      <alignment horizontal="left" vertical="center"/>
    </xf>
    <xf numFmtId="0" fontId="76" fillId="0" borderId="19" xfId="0" applyFont="1" applyBorder="1" applyAlignment="1">
      <alignment horizontal="center" vertical="center"/>
    </xf>
    <xf numFmtId="43" fontId="76" fillId="0" borderId="20" xfId="49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21" borderId="12" xfId="0" applyFont="1" applyFill="1" applyBorder="1" applyAlignment="1">
      <alignment horizontal="center" vertical="center"/>
    </xf>
    <xf numFmtId="0" fontId="76" fillId="21" borderId="21" xfId="0" applyFont="1" applyFill="1" applyBorder="1" applyAlignment="1">
      <alignment horizontal="center" vertical="center"/>
    </xf>
    <xf numFmtId="0" fontId="79" fillId="21" borderId="15" xfId="0" applyFont="1" applyFill="1" applyBorder="1" applyAlignment="1">
      <alignment horizontal="center" vertical="center"/>
    </xf>
    <xf numFmtId="0" fontId="79" fillId="21" borderId="14" xfId="0" applyFont="1" applyFill="1" applyBorder="1" applyAlignment="1">
      <alignment horizontal="center" vertical="center"/>
    </xf>
    <xf numFmtId="0" fontId="79" fillId="21" borderId="14" xfId="0" applyFont="1" applyFill="1" applyBorder="1" applyAlignment="1">
      <alignment horizontal="left" vertical="center"/>
    </xf>
    <xf numFmtId="0" fontId="76" fillId="21" borderId="14" xfId="0" applyFont="1" applyFill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14" xfId="0" applyFont="1" applyBorder="1" applyAlignment="1">
      <alignment vertical="center" wrapText="1"/>
    </xf>
    <xf numFmtId="0" fontId="76" fillId="21" borderId="18" xfId="0" applyFont="1" applyFill="1" applyBorder="1" applyAlignment="1">
      <alignment horizontal="center" vertical="center"/>
    </xf>
    <xf numFmtId="0" fontId="76" fillId="21" borderId="19" xfId="0" applyFont="1" applyFill="1" applyBorder="1" applyAlignment="1">
      <alignment horizontal="center" vertical="center"/>
    </xf>
    <xf numFmtId="0" fontId="76" fillId="21" borderId="13" xfId="0" applyFont="1" applyFill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21" borderId="10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8" fillId="21" borderId="22" xfId="0" applyFont="1" applyFill="1" applyBorder="1" applyAlignment="1">
      <alignment horizontal="center" vertical="center"/>
    </xf>
    <xf numFmtId="0" fontId="76" fillId="21" borderId="0" xfId="0" applyFont="1" applyFill="1" applyAlignment="1">
      <alignment horizontal="center" vertical="center"/>
    </xf>
    <xf numFmtId="0" fontId="76" fillId="21" borderId="16" xfId="0" applyFont="1" applyFill="1" applyBorder="1" applyAlignment="1">
      <alignment horizontal="center" vertical="center"/>
    </xf>
    <xf numFmtId="0" fontId="76" fillId="21" borderId="20" xfId="0" applyFont="1" applyFill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8" fillId="34" borderId="21" xfId="0" applyFont="1" applyFill="1" applyBorder="1" applyAlignment="1">
      <alignment horizontal="center" vertical="center"/>
    </xf>
    <xf numFmtId="0" fontId="79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8" fillId="0" borderId="13" xfId="0" applyFont="1" applyBorder="1" applyAlignment="1">
      <alignment vertical="center" wrapText="1"/>
    </xf>
    <xf numFmtId="0" fontId="76" fillId="33" borderId="22" xfId="0" applyFont="1" applyFill="1" applyBorder="1" applyAlignment="1">
      <alignment horizontal="left" vertical="center"/>
    </xf>
    <xf numFmtId="0" fontId="76" fillId="33" borderId="12" xfId="0" applyFont="1" applyFill="1" applyBorder="1" applyAlignment="1">
      <alignment horizontal="center" vertical="center"/>
    </xf>
    <xf numFmtId="0" fontId="76" fillId="33" borderId="21" xfId="0" applyFont="1" applyFill="1" applyBorder="1" applyAlignment="1">
      <alignment horizontal="center" vertical="center"/>
    </xf>
    <xf numFmtId="0" fontId="79" fillId="0" borderId="11" xfId="0" applyFont="1" applyBorder="1" applyAlignment="1">
      <alignment vertical="center" wrapText="1"/>
    </xf>
    <xf numFmtId="0" fontId="7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0" fontId="66" fillId="21" borderId="15" xfId="0" applyFont="1" applyFill="1" applyBorder="1" applyAlignment="1">
      <alignment horizontal="center" vertical="center" wrapText="1"/>
    </xf>
    <xf numFmtId="0" fontId="67" fillId="21" borderId="14" xfId="0" applyFont="1" applyFill="1" applyBorder="1" applyAlignment="1">
      <alignment horizontal="center" vertical="center" wrapText="1"/>
    </xf>
    <xf numFmtId="0" fontId="67" fillId="21" borderId="14" xfId="0" applyFont="1" applyFill="1" applyBorder="1" applyAlignment="1">
      <alignment vertical="center" wrapText="1"/>
    </xf>
    <xf numFmtId="0" fontId="67" fillId="21" borderId="11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vertical="center" wrapText="1"/>
    </xf>
    <xf numFmtId="0" fontId="67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21" borderId="12" xfId="0" applyFont="1" applyFill="1" applyBorder="1" applyAlignment="1">
      <alignment horizontal="center" vertical="center" wrapText="1"/>
    </xf>
    <xf numFmtId="0" fontId="67" fillId="21" borderId="12" xfId="0" applyFont="1" applyFill="1" applyBorder="1" applyAlignment="1">
      <alignment vertical="center" wrapText="1"/>
    </xf>
    <xf numFmtId="0" fontId="67" fillId="21" borderId="21" xfId="0" applyFont="1" applyFill="1" applyBorder="1" applyAlignment="1">
      <alignment horizontal="center" vertical="center" wrapText="1"/>
    </xf>
    <xf numFmtId="0" fontId="68" fillId="21" borderId="15" xfId="0" applyFont="1" applyFill="1" applyBorder="1" applyAlignment="1">
      <alignment horizontal="right" vertical="center" wrapText="1"/>
    </xf>
    <xf numFmtId="0" fontId="68" fillId="21" borderId="14" xfId="0" applyFont="1" applyFill="1" applyBorder="1" applyAlignment="1">
      <alignment horizontal="center" vertical="center"/>
    </xf>
    <xf numFmtId="0" fontId="68" fillId="21" borderId="14" xfId="0" applyFont="1" applyFill="1" applyBorder="1" applyAlignment="1">
      <alignment vertical="center" wrapText="1"/>
    </xf>
    <xf numFmtId="0" fontId="68" fillId="0" borderId="14" xfId="0" applyFont="1" applyBorder="1" applyAlignment="1">
      <alignment horizontal="left" vertical="center" wrapText="1" indent="2"/>
    </xf>
    <xf numFmtId="0" fontId="68" fillId="0" borderId="15" xfId="0" applyFont="1" applyBorder="1" applyAlignment="1">
      <alignment horizontal="right" vertical="center" wrapText="1"/>
    </xf>
    <xf numFmtId="0" fontId="67" fillId="21" borderId="18" xfId="0" applyFont="1" applyFill="1" applyBorder="1" applyAlignment="1">
      <alignment horizontal="center" vertical="center" wrapText="1"/>
    </xf>
    <xf numFmtId="0" fontId="67" fillId="21" borderId="19" xfId="0" applyFont="1" applyFill="1" applyBorder="1" applyAlignment="1">
      <alignment horizontal="center" vertical="center" wrapText="1"/>
    </xf>
    <xf numFmtId="0" fontId="67" fillId="21" borderId="13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21" borderId="10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66" fillId="21" borderId="22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7" fillId="21" borderId="0" xfId="0" applyFont="1" applyFill="1" applyAlignment="1">
      <alignment horizontal="center" vertical="center" wrapText="1"/>
    </xf>
    <xf numFmtId="0" fontId="67" fillId="21" borderId="16" xfId="0" applyFont="1" applyFill="1" applyBorder="1" applyAlignment="1">
      <alignment horizontal="center" vertical="center" wrapText="1"/>
    </xf>
    <xf numFmtId="0" fontId="67" fillId="21" borderId="20" xfId="0" applyFont="1" applyFill="1" applyBorder="1" applyAlignment="1">
      <alignment horizontal="center" vertical="center" wrapText="1"/>
    </xf>
    <xf numFmtId="0" fontId="69" fillId="21" borderId="14" xfId="0" applyFont="1" applyFill="1" applyBorder="1" applyAlignment="1">
      <alignment vertical="center" wrapText="1"/>
    </xf>
    <xf numFmtId="0" fontId="69" fillId="21" borderId="12" xfId="0" applyFont="1" applyFill="1" applyBorder="1" applyAlignment="1">
      <alignment vertical="center" wrapText="1"/>
    </xf>
    <xf numFmtId="0" fontId="67" fillId="0" borderId="23" xfId="0" applyFont="1" applyBorder="1" applyAlignment="1">
      <alignment horizontal="justify" vertical="center"/>
    </xf>
    <xf numFmtId="0" fontId="67" fillId="0" borderId="0" xfId="0" applyFont="1" applyAlignment="1">
      <alignment horizontal="justify" vertical="center"/>
    </xf>
    <xf numFmtId="0" fontId="67" fillId="0" borderId="17" xfId="0" applyFont="1" applyBorder="1" applyAlignment="1">
      <alignment horizontal="justify" vertical="center"/>
    </xf>
    <xf numFmtId="0" fontId="66" fillId="34" borderId="12" xfId="0" applyFont="1" applyFill="1" applyBorder="1" applyAlignment="1">
      <alignment horizontal="center" vertical="center" wrapText="1"/>
    </xf>
    <xf numFmtId="0" fontId="66" fillId="34" borderId="21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66" fillId="34" borderId="11" xfId="0" applyFont="1" applyFill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72" fillId="0" borderId="0" xfId="0" applyFont="1" applyAlignment="1">
      <alignment horizontal="justify" vertical="center"/>
    </xf>
    <xf numFmtId="0" fontId="81" fillId="36" borderId="48" xfId="0" applyFont="1" applyFill="1" applyBorder="1" applyAlignment="1">
      <alignment vertical="center"/>
    </xf>
    <xf numFmtId="3" fontId="82" fillId="36" borderId="48" xfId="49" applyNumberFormat="1" applyFont="1" applyFill="1" applyBorder="1" applyAlignment="1">
      <alignment vertical="center"/>
    </xf>
    <xf numFmtId="0" fontId="81" fillId="36" borderId="49" xfId="0" applyFont="1" applyFill="1" applyBorder="1" applyAlignment="1">
      <alignment vertical="top"/>
    </xf>
    <xf numFmtId="0" fontId="81" fillId="36" borderId="50" xfId="0" applyFont="1" applyFill="1" applyBorder="1" applyAlignment="1">
      <alignment vertical="top"/>
    </xf>
    <xf numFmtId="3" fontId="82" fillId="36" borderId="42" xfId="49" applyNumberFormat="1" applyFont="1" applyFill="1" applyBorder="1" applyAlignment="1">
      <alignment vertical="top"/>
    </xf>
    <xf numFmtId="0" fontId="83" fillId="36" borderId="33" xfId="0" applyFont="1" applyFill="1" applyBorder="1" applyAlignment="1">
      <alignment vertical="top"/>
    </xf>
    <xf numFmtId="3" fontId="83" fillId="0" borderId="34" xfId="49" applyNumberFormat="1" applyFont="1" applyFill="1" applyBorder="1" applyAlignment="1">
      <alignment vertical="top"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0" fontId="82" fillId="36" borderId="33" xfId="0" applyFont="1" applyFill="1" applyBorder="1" applyAlignment="1">
      <alignment horizontal="left" vertical="top" indent="5"/>
    </xf>
    <xf numFmtId="0" fontId="81" fillId="36" borderId="33" xfId="0" applyFont="1" applyFill="1" applyBorder="1" applyAlignment="1">
      <alignment vertical="top"/>
    </xf>
    <xf numFmtId="180" fontId="0" fillId="0" borderId="0" xfId="0" applyNumberFormat="1" applyAlignment="1">
      <alignment/>
    </xf>
    <xf numFmtId="3" fontId="82" fillId="0" borderId="34" xfId="49" applyNumberFormat="1" applyFont="1" applyFill="1" applyBorder="1" applyAlignment="1">
      <alignment horizontal="right" vertical="top"/>
    </xf>
    <xf numFmtId="0" fontId="83" fillId="36" borderId="0" xfId="0" applyFont="1" applyFill="1" applyBorder="1" applyAlignment="1">
      <alignment vertical="top"/>
    </xf>
    <xf numFmtId="0" fontId="82" fillId="36" borderId="0" xfId="0" applyFont="1" applyFill="1" applyBorder="1" applyAlignment="1">
      <alignment horizontal="left" vertical="top" indent="5"/>
    </xf>
    <xf numFmtId="0" fontId="83" fillId="0" borderId="33" xfId="0" applyFont="1" applyFill="1" applyBorder="1" applyAlignment="1">
      <alignment vertical="top"/>
    </xf>
    <xf numFmtId="0" fontId="81" fillId="36" borderId="51" xfId="0" applyFont="1" applyFill="1" applyBorder="1" applyAlignment="1">
      <alignment vertical="top"/>
    </xf>
    <xf numFmtId="0" fontId="83" fillId="36" borderId="38" xfId="0" applyFont="1" applyFill="1" applyBorder="1" applyAlignment="1">
      <alignment vertical="top"/>
    </xf>
    <xf numFmtId="3" fontId="82" fillId="36" borderId="39" xfId="49" applyNumberFormat="1" applyFont="1" applyFill="1" applyBorder="1" applyAlignment="1">
      <alignment vertical="top"/>
    </xf>
    <xf numFmtId="0" fontId="81" fillId="36" borderId="52" xfId="0" applyFont="1" applyFill="1" applyBorder="1" applyAlignment="1">
      <alignment vertical="top"/>
    </xf>
    <xf numFmtId="0" fontId="83" fillId="36" borderId="52" xfId="0" applyFont="1" applyFill="1" applyBorder="1" applyAlignment="1">
      <alignment vertical="top"/>
    </xf>
    <xf numFmtId="3" fontId="82" fillId="36" borderId="52" xfId="49" applyNumberFormat="1" applyFont="1" applyFill="1" applyBorder="1" applyAlignment="1">
      <alignment vertical="top"/>
    </xf>
    <xf numFmtId="3" fontId="83" fillId="33" borderId="53" xfId="49" applyNumberFormat="1" applyFont="1" applyFill="1" applyBorder="1" applyAlignment="1">
      <alignment horizontal="center" vertical="center"/>
    </xf>
    <xf numFmtId="3" fontId="83" fillId="33" borderId="54" xfId="49" applyNumberFormat="1" applyFont="1" applyFill="1" applyBorder="1" applyAlignment="1">
      <alignment horizontal="center" vertical="center"/>
    </xf>
    <xf numFmtId="3" fontId="83" fillId="36" borderId="34" xfId="49" applyNumberFormat="1" applyFont="1" applyFill="1" applyBorder="1" applyAlignment="1">
      <alignment vertical="top"/>
    </xf>
    <xf numFmtId="3" fontId="6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horizontal="left" vertical="center" indent="5"/>
    </xf>
    <xf numFmtId="0" fontId="81" fillId="36" borderId="33" xfId="0" applyFont="1" applyFill="1" applyBorder="1" applyAlignment="1">
      <alignment horizontal="left" vertical="center" indent="1"/>
    </xf>
    <xf numFmtId="0" fontId="82" fillId="36" borderId="33" xfId="0" applyFont="1" applyFill="1" applyBorder="1" applyAlignment="1">
      <alignment horizontal="left" vertical="top" indent="1"/>
    </xf>
    <xf numFmtId="0" fontId="81" fillId="36" borderId="33" xfId="0" applyFont="1" applyFill="1" applyBorder="1" applyAlignment="1">
      <alignment horizontal="left" vertical="top" indent="1"/>
    </xf>
    <xf numFmtId="3" fontId="76" fillId="37" borderId="17" xfId="0" applyNumberFormat="1" applyFont="1" applyFill="1" applyBorder="1" applyAlignment="1">
      <alignment vertical="center"/>
    </xf>
    <xf numFmtId="0" fontId="83" fillId="36" borderId="33" xfId="0" applyFont="1" applyFill="1" applyBorder="1" applyAlignment="1">
      <alignment horizontal="left" vertical="top" indent="1"/>
    </xf>
    <xf numFmtId="3" fontId="5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vertical="center"/>
    </xf>
    <xf numFmtId="0" fontId="81" fillId="36" borderId="55" xfId="0" applyFont="1" applyFill="1" applyBorder="1" applyAlignment="1">
      <alignment horizontal="left" vertical="top" indent="1"/>
    </xf>
    <xf numFmtId="3" fontId="82" fillId="36" borderId="43" xfId="49" applyNumberFormat="1" applyFont="1" applyFill="1" applyBorder="1" applyAlignment="1">
      <alignment vertical="top"/>
    </xf>
    <xf numFmtId="0" fontId="81" fillId="36" borderId="0" xfId="0" applyFont="1" applyFill="1" applyBorder="1" applyAlignment="1">
      <alignment vertical="top"/>
    </xf>
    <xf numFmtId="0" fontId="81" fillId="36" borderId="0" xfId="0" applyFont="1" applyFill="1" applyBorder="1" applyAlignment="1">
      <alignment horizontal="left" vertical="top" indent="1"/>
    </xf>
    <xf numFmtId="3" fontId="82" fillId="36" borderId="0" xfId="49" applyNumberFormat="1" applyFont="1" applyFill="1" applyBorder="1" applyAlignment="1">
      <alignment vertical="top"/>
    </xf>
    <xf numFmtId="3" fontId="67" fillId="0" borderId="0" xfId="49" applyNumberFormat="1" applyFont="1" applyAlignment="1">
      <alignment/>
    </xf>
    <xf numFmtId="3" fontId="84" fillId="36" borderId="50" xfId="49" applyNumberFormat="1" applyFont="1" applyFill="1" applyBorder="1" applyAlignment="1">
      <alignment horizontal="right" vertical="center"/>
    </xf>
    <xf numFmtId="3" fontId="84" fillId="36" borderId="33" xfId="49" applyNumberFormat="1" applyFont="1" applyFill="1" applyBorder="1" applyAlignment="1">
      <alignment horizontal="right" vertical="center"/>
    </xf>
    <xf numFmtId="3" fontId="84" fillId="0" borderId="33" xfId="49" applyNumberFormat="1" applyFont="1" applyFill="1" applyBorder="1" applyAlignment="1">
      <alignment horizontal="right" vertical="center"/>
    </xf>
    <xf numFmtId="0" fontId="85" fillId="36" borderId="56" xfId="0" applyFont="1" applyFill="1" applyBorder="1" applyAlignment="1">
      <alignment horizontal="left" vertical="center"/>
    </xf>
    <xf numFmtId="3" fontId="84" fillId="36" borderId="55" xfId="49" applyNumberFormat="1" applyFont="1" applyFill="1" applyBorder="1" applyAlignment="1">
      <alignment horizontal="right" vertical="center"/>
    </xf>
    <xf numFmtId="0" fontId="85" fillId="36" borderId="49" xfId="0" applyFont="1" applyFill="1" applyBorder="1" applyAlignment="1">
      <alignment horizontal="left" vertical="center"/>
    </xf>
    <xf numFmtId="3" fontId="86" fillId="0" borderId="50" xfId="49" applyNumberFormat="1" applyFont="1" applyFill="1" applyBorder="1" applyAlignment="1">
      <alignment horizontal="right" vertical="center"/>
    </xf>
    <xf numFmtId="3" fontId="86" fillId="36" borderId="50" xfId="49" applyNumberFormat="1" applyFont="1" applyFill="1" applyBorder="1" applyAlignment="1">
      <alignment horizontal="right" vertical="center"/>
    </xf>
    <xf numFmtId="3" fontId="84" fillId="38" borderId="34" xfId="49" applyNumberFormat="1" applyFont="1" applyFill="1" applyBorder="1" applyAlignment="1">
      <alignment horizontal="right" vertical="center"/>
    </xf>
    <xf numFmtId="3" fontId="84" fillId="36" borderId="33" xfId="49" applyNumberFormat="1" applyFont="1" applyFill="1" applyBorder="1" applyAlignment="1">
      <alignment horizontal="right" vertical="center" wrapText="1"/>
    </xf>
    <xf numFmtId="3" fontId="86" fillId="36" borderId="33" xfId="49" applyNumberFormat="1" applyFont="1" applyFill="1" applyBorder="1" applyAlignment="1">
      <alignment horizontal="right" vertical="center"/>
    </xf>
    <xf numFmtId="0" fontId="85" fillId="36" borderId="51" xfId="0" applyFont="1" applyFill="1" applyBorder="1" applyAlignment="1">
      <alignment horizontal="left" vertical="center"/>
    </xf>
    <xf numFmtId="3" fontId="84" fillId="36" borderId="38" xfId="49" applyNumberFormat="1" applyFont="1" applyFill="1" applyBorder="1" applyAlignment="1">
      <alignment horizontal="right" vertical="center"/>
    </xf>
    <xf numFmtId="0" fontId="85" fillId="36" borderId="57" xfId="0" applyFont="1" applyFill="1" applyBorder="1" applyAlignment="1">
      <alignment horizontal="left" vertical="center"/>
    </xf>
    <xf numFmtId="0" fontId="85" fillId="36" borderId="58" xfId="0" applyFont="1" applyFill="1" applyBorder="1" applyAlignment="1">
      <alignment horizontal="left" vertical="center"/>
    </xf>
    <xf numFmtId="0" fontId="84" fillId="36" borderId="44" xfId="0" applyFont="1" applyFill="1" applyBorder="1" applyAlignment="1">
      <alignment horizontal="left" vertical="center"/>
    </xf>
    <xf numFmtId="3" fontId="84" fillId="36" borderId="44" xfId="49" applyNumberFormat="1" applyFont="1" applyFill="1" applyBorder="1" applyAlignment="1">
      <alignment horizontal="right" vertical="center"/>
    </xf>
    <xf numFmtId="3" fontId="87" fillId="36" borderId="37" xfId="49" applyNumberFormat="1" applyFont="1" applyFill="1" applyBorder="1" applyAlignment="1">
      <alignment horizontal="right"/>
    </xf>
    <xf numFmtId="3" fontId="0" fillId="0" borderId="0" xfId="49" applyNumberFormat="1" applyFont="1" applyAlignment="1">
      <alignment horizontal="right"/>
    </xf>
    <xf numFmtId="3" fontId="83" fillId="33" borderId="50" xfId="0" applyNumberFormat="1" applyFont="1" applyFill="1" applyBorder="1" applyAlignment="1">
      <alignment horizontal="center" vertical="center"/>
    </xf>
    <xf numFmtId="3" fontId="83" fillId="33" borderId="55" xfId="0" applyNumberFormat="1" applyFont="1" applyFill="1" applyBorder="1" applyAlignment="1">
      <alignment horizontal="center" vertical="center"/>
    </xf>
    <xf numFmtId="3" fontId="82" fillId="33" borderId="43" xfId="0" applyNumberFormat="1" applyFont="1" applyFill="1" applyBorder="1" applyAlignment="1">
      <alignment vertical="center" wrapText="1"/>
    </xf>
    <xf numFmtId="3" fontId="83" fillId="36" borderId="59" xfId="0" applyNumberFormat="1" applyFont="1" applyFill="1" applyBorder="1" applyAlignment="1">
      <alignment horizontal="right" vertical="top"/>
    </xf>
    <xf numFmtId="3" fontId="83" fillId="36" borderId="42" xfId="0" applyNumberFormat="1" applyFont="1" applyFill="1" applyBorder="1" applyAlignment="1">
      <alignment horizontal="right" vertical="top"/>
    </xf>
    <xf numFmtId="3" fontId="83" fillId="36" borderId="60" xfId="0" applyNumberFormat="1" applyFont="1" applyFill="1" applyBorder="1" applyAlignment="1">
      <alignment horizontal="right" vertical="top"/>
    </xf>
    <xf numFmtId="3" fontId="83" fillId="36" borderId="61" xfId="0" applyNumberFormat="1" applyFont="1" applyFill="1" applyBorder="1" applyAlignment="1">
      <alignment horizontal="right" vertical="top"/>
    </xf>
    <xf numFmtId="3" fontId="83" fillId="36" borderId="62" xfId="0" applyNumberFormat="1" applyFont="1" applyFill="1" applyBorder="1" applyAlignment="1">
      <alignment horizontal="right" vertical="top"/>
    </xf>
    <xf numFmtId="3" fontId="83" fillId="36" borderId="45" xfId="49" applyNumberFormat="1" applyFont="1" applyFill="1" applyBorder="1" applyAlignment="1">
      <alignment horizontal="right" vertical="top"/>
    </xf>
    <xf numFmtId="3" fontId="83" fillId="36" borderId="29" xfId="49" applyNumberFormat="1" applyFont="1" applyFill="1" applyBorder="1" applyAlignment="1">
      <alignment horizontal="right" vertical="top"/>
    </xf>
    <xf numFmtId="3" fontId="83" fillId="36" borderId="45" xfId="0" applyNumberFormat="1" applyFont="1" applyFill="1" applyBorder="1" applyAlignment="1">
      <alignment horizontal="right" vertical="top"/>
    </xf>
    <xf numFmtId="180" fontId="0" fillId="39" borderId="0" xfId="0" applyNumberFormat="1" applyFill="1" applyAlignment="1">
      <alignment/>
    </xf>
    <xf numFmtId="0" fontId="82" fillId="36" borderId="0" xfId="0" applyFont="1" applyFill="1" applyAlignment="1">
      <alignment horizontal="left" vertical="top"/>
    </xf>
    <xf numFmtId="3" fontId="82" fillId="36" borderId="31" xfId="49" applyNumberFormat="1" applyFont="1" applyFill="1" applyBorder="1" applyAlignment="1">
      <alignment horizontal="right" vertical="top"/>
    </xf>
    <xf numFmtId="3" fontId="82" fillId="36" borderId="33" xfId="0" applyNumberFormat="1" applyFont="1" applyFill="1" applyBorder="1" applyAlignment="1">
      <alignment horizontal="right" vertical="top"/>
    </xf>
    <xf numFmtId="3" fontId="82" fillId="36" borderId="45" xfId="0" applyNumberFormat="1" applyFont="1" applyFill="1" applyBorder="1" applyAlignment="1">
      <alignment horizontal="right" vertical="center"/>
    </xf>
    <xf numFmtId="3" fontId="83" fillId="36" borderId="31" xfId="49" applyNumberFormat="1" applyFont="1" applyFill="1" applyBorder="1" applyAlignment="1">
      <alignment horizontal="right" vertical="top"/>
    </xf>
    <xf numFmtId="3" fontId="83" fillId="36" borderId="34" xfId="49" applyNumberFormat="1" applyFont="1" applyFill="1" applyBorder="1" applyAlignment="1">
      <alignment horizontal="right" vertical="top"/>
    </xf>
    <xf numFmtId="3" fontId="83" fillId="36" borderId="32" xfId="49" applyNumberFormat="1" applyFont="1" applyFill="1" applyBorder="1" applyAlignment="1">
      <alignment horizontal="right" vertical="top"/>
    </xf>
    <xf numFmtId="3" fontId="82" fillId="36" borderId="31" xfId="49" applyNumberFormat="1" applyFont="1" applyFill="1" applyBorder="1" applyAlignment="1">
      <alignment vertical="top"/>
    </xf>
    <xf numFmtId="3" fontId="82" fillId="36" borderId="63" xfId="0" applyNumberFormat="1" applyFont="1" applyFill="1" applyBorder="1" applyAlignment="1">
      <alignment horizontal="left" vertical="top"/>
    </xf>
    <xf numFmtId="3" fontId="82" fillId="36" borderId="33" xfId="49" applyNumberFormat="1" applyFont="1" applyFill="1" applyBorder="1" applyAlignment="1">
      <alignment horizontal="right" vertical="top"/>
    </xf>
    <xf numFmtId="0" fontId="82" fillId="36" borderId="28" xfId="0" applyFont="1" applyFill="1" applyBorder="1" applyAlignment="1">
      <alignment vertical="top"/>
    </xf>
    <xf numFmtId="0" fontId="82" fillId="36" borderId="0" xfId="0" applyFont="1" applyFill="1" applyBorder="1" applyAlignment="1">
      <alignment vertical="top"/>
    </xf>
    <xf numFmtId="0" fontId="82" fillId="36" borderId="63" xfId="0" applyFont="1" applyFill="1" applyBorder="1" applyAlignment="1">
      <alignment vertical="top"/>
    </xf>
    <xf numFmtId="0" fontId="82" fillId="36" borderId="28" xfId="0" applyFont="1" applyFill="1" applyBorder="1" applyAlignment="1">
      <alignment horizontal="left" vertical="top"/>
    </xf>
    <xf numFmtId="3" fontId="82" fillId="36" borderId="29" xfId="0" applyNumberFormat="1" applyFont="1" applyFill="1" applyBorder="1" applyAlignment="1">
      <alignment horizontal="right" vertical="top"/>
    </xf>
    <xf numFmtId="3" fontId="82" fillId="36" borderId="64" xfId="0" applyNumberFormat="1" applyFont="1" applyFill="1" applyBorder="1" applyAlignment="1">
      <alignment horizontal="right" vertical="top"/>
    </xf>
    <xf numFmtId="3" fontId="82" fillId="36" borderId="55" xfId="0" applyNumberFormat="1" applyFont="1" applyFill="1" applyBorder="1" applyAlignment="1">
      <alignment horizontal="right" vertical="top"/>
    </xf>
    <xf numFmtId="3" fontId="82" fillId="36" borderId="65" xfId="0" applyNumberFormat="1" applyFont="1" applyFill="1" applyBorder="1" applyAlignment="1">
      <alignment horizontal="right" vertical="top"/>
    </xf>
    <xf numFmtId="0" fontId="88" fillId="0" borderId="0" xfId="0" applyFont="1" applyAlignment="1">
      <alignment horizontal="justify"/>
    </xf>
    <xf numFmtId="3" fontId="73" fillId="0" borderId="0" xfId="0" applyNumberFormat="1" applyFont="1" applyAlignment="1">
      <alignment horizontal="right"/>
    </xf>
    <xf numFmtId="3" fontId="83" fillId="36" borderId="24" xfId="0" applyNumberFormat="1" applyFont="1" applyFill="1" applyBorder="1" applyAlignment="1">
      <alignment horizontal="right" vertical="top"/>
    </xf>
    <xf numFmtId="3" fontId="83" fillId="0" borderId="24" xfId="49" applyNumberFormat="1" applyFont="1" applyFill="1" applyBorder="1" applyAlignment="1">
      <alignment horizontal="right" vertical="top"/>
    </xf>
    <xf numFmtId="3" fontId="83" fillId="36" borderId="24" xfId="49" applyNumberFormat="1" applyFont="1" applyFill="1" applyBorder="1" applyAlignment="1">
      <alignment horizontal="right" vertical="top"/>
    </xf>
    <xf numFmtId="3" fontId="83" fillId="36" borderId="33" xfId="0" applyNumberFormat="1" applyFont="1" applyFill="1" applyBorder="1" applyAlignment="1">
      <alignment horizontal="right" vertical="top"/>
    </xf>
    <xf numFmtId="3" fontId="83" fillId="36" borderId="33" xfId="49" applyNumberFormat="1" applyFont="1" applyFill="1" applyBorder="1" applyAlignment="1">
      <alignment horizontal="right" vertical="top"/>
    </xf>
    <xf numFmtId="0" fontId="82" fillId="36" borderId="28" xfId="0" applyFont="1" applyFill="1" applyBorder="1" applyAlignment="1">
      <alignment/>
    </xf>
    <xf numFmtId="0" fontId="82" fillId="36" borderId="0" xfId="0" applyFont="1" applyFill="1" applyBorder="1" applyAlignment="1">
      <alignment/>
    </xf>
    <xf numFmtId="3" fontId="6" fillId="36" borderId="34" xfId="49" applyNumberFormat="1" applyFont="1" applyFill="1" applyBorder="1" applyAlignment="1">
      <alignment horizontal="right" vertical="top"/>
    </xf>
    <xf numFmtId="3" fontId="5" fillId="36" borderId="34" xfId="49" applyNumberFormat="1" applyFont="1" applyFill="1" applyBorder="1" applyAlignment="1">
      <alignment horizontal="right" vertical="top"/>
    </xf>
    <xf numFmtId="0" fontId="82" fillId="36" borderId="63" xfId="0" applyFont="1" applyFill="1" applyBorder="1" applyAlignment="1">
      <alignment/>
    </xf>
    <xf numFmtId="0" fontId="82" fillId="36" borderId="33" xfId="0" applyFont="1" applyFill="1" applyBorder="1" applyAlignment="1">
      <alignment/>
    </xf>
    <xf numFmtId="3" fontId="82" fillId="36" borderId="32" xfId="49" applyNumberFormat="1" applyFont="1" applyFill="1" applyBorder="1" applyAlignment="1">
      <alignment horizontal="right" vertical="top"/>
    </xf>
    <xf numFmtId="3" fontId="82" fillId="36" borderId="45" xfId="49" applyNumberFormat="1" applyFont="1" applyFill="1" applyBorder="1" applyAlignment="1">
      <alignment horizontal="right" vertical="top"/>
    </xf>
    <xf numFmtId="176" fontId="0" fillId="0" borderId="0" xfId="0" applyNumberFormat="1" applyAlignment="1">
      <alignment/>
    </xf>
    <xf numFmtId="3" fontId="82" fillId="36" borderId="34" xfId="49" applyNumberFormat="1" applyFont="1" applyFill="1" applyBorder="1" applyAlignment="1">
      <alignment horizontal="center" vertical="top"/>
    </xf>
    <xf numFmtId="3" fontId="82" fillId="36" borderId="33" xfId="49" applyNumberFormat="1" applyFont="1" applyFill="1" applyBorder="1" applyAlignment="1">
      <alignment horizontal="center" vertical="top"/>
    </xf>
    <xf numFmtId="186" fontId="0" fillId="0" borderId="0" xfId="0" applyNumberFormat="1" applyAlignment="1">
      <alignment/>
    </xf>
    <xf numFmtId="3" fontId="82" fillId="36" borderId="43" xfId="49" applyNumberFormat="1" applyFont="1" applyFill="1" applyBorder="1" applyAlignment="1">
      <alignment horizontal="center" vertical="top"/>
    </xf>
    <xf numFmtId="3" fontId="82" fillId="36" borderId="55" xfId="49" applyNumberFormat="1" applyFont="1" applyFill="1" applyBorder="1" applyAlignment="1">
      <alignment horizontal="center" vertical="top"/>
    </xf>
    <xf numFmtId="3" fontId="82" fillId="36" borderId="0" xfId="49" applyNumberFormat="1" applyFont="1" applyFill="1" applyBorder="1" applyAlignment="1">
      <alignment horizontal="center" vertical="top"/>
    </xf>
    <xf numFmtId="0" fontId="83" fillId="36" borderId="42" xfId="0" applyFont="1" applyFill="1" applyBorder="1" applyAlignment="1">
      <alignment horizontal="justify" vertical="top" wrapText="1"/>
    </xf>
    <xf numFmtId="0" fontId="83" fillId="36" borderId="34" xfId="0" applyFont="1" applyFill="1" applyBorder="1" applyAlignment="1">
      <alignment horizontal="justify" vertical="top" wrapText="1"/>
    </xf>
    <xf numFmtId="0" fontId="82" fillId="36" borderId="34" xfId="0" applyFont="1" applyFill="1" applyBorder="1" applyAlignment="1">
      <alignment horizontal="left" vertical="center"/>
    </xf>
    <xf numFmtId="182" fontId="82" fillId="36" borderId="34" xfId="49" applyNumberFormat="1" applyFont="1" applyFill="1" applyBorder="1" applyAlignment="1">
      <alignment horizontal="right" vertical="top"/>
    </xf>
    <xf numFmtId="182" fontId="82" fillId="36" borderId="29" xfId="49" applyNumberFormat="1" applyFont="1" applyFill="1" applyBorder="1" applyAlignment="1">
      <alignment vertical="top"/>
    </xf>
    <xf numFmtId="182" fontId="0" fillId="0" borderId="0" xfId="0" applyNumberFormat="1" applyAlignment="1">
      <alignment/>
    </xf>
    <xf numFmtId="182" fontId="82" fillId="36" borderId="63" xfId="49" applyNumberFormat="1" applyFont="1" applyFill="1" applyBorder="1" applyAlignment="1">
      <alignment horizontal="right" vertical="top"/>
    </xf>
    <xf numFmtId="0" fontId="83" fillId="36" borderId="34" xfId="0" applyFont="1" applyFill="1" applyBorder="1" applyAlignment="1">
      <alignment horizontal="left" vertical="center"/>
    </xf>
    <xf numFmtId="0" fontId="82" fillId="36" borderId="34" xfId="0" applyFont="1" applyFill="1" applyBorder="1" applyAlignment="1">
      <alignment horizontal="justify" vertical="center" wrapText="1"/>
    </xf>
    <xf numFmtId="0" fontId="83" fillId="36" borderId="34" xfId="0" applyFont="1" applyFill="1" applyBorder="1" applyAlignment="1">
      <alignment horizontal="justify" vertical="center" wrapText="1"/>
    </xf>
    <xf numFmtId="0" fontId="82" fillId="36" borderId="43" xfId="0" applyFont="1" applyFill="1" applyBorder="1" applyAlignment="1">
      <alignment horizontal="justify" vertical="top" wrapText="1"/>
    </xf>
    <xf numFmtId="180" fontId="82" fillId="36" borderId="43" xfId="49" applyNumberFormat="1" applyFont="1" applyFill="1" applyBorder="1" applyAlignment="1">
      <alignment horizontal="center" vertical="top"/>
    </xf>
    <xf numFmtId="0" fontId="82" fillId="36" borderId="0" xfId="0" applyFont="1" applyFill="1" applyBorder="1" applyAlignment="1">
      <alignment horizontal="justify" vertical="top" wrapText="1"/>
    </xf>
    <xf numFmtId="180" fontId="82" fillId="36" borderId="0" xfId="49" applyNumberFormat="1" applyFont="1" applyFill="1" applyBorder="1" applyAlignment="1">
      <alignment horizontal="center" vertical="top"/>
    </xf>
    <xf numFmtId="184" fontId="0" fillId="0" borderId="0" xfId="0" applyNumberFormat="1" applyAlignment="1">
      <alignment/>
    </xf>
    <xf numFmtId="3" fontId="83" fillId="33" borderId="33" xfId="0" applyNumberFormat="1" applyFont="1" applyFill="1" applyBorder="1" applyAlignment="1">
      <alignment horizontal="center" vertical="center"/>
    </xf>
    <xf numFmtId="3" fontId="82" fillId="36" borderId="33" xfId="0" applyNumberFormat="1" applyFont="1" applyFill="1" applyBorder="1" applyAlignment="1">
      <alignment horizontal="center" vertical="center"/>
    </xf>
    <xf numFmtId="3" fontId="83" fillId="36" borderId="33" xfId="49" applyNumberFormat="1" applyFont="1" applyFill="1" applyBorder="1" applyAlignment="1">
      <alignment horizontal="right" vertical="center"/>
    </xf>
    <xf numFmtId="3" fontId="82" fillId="36" borderId="33" xfId="49" applyNumberFormat="1" applyFont="1" applyFill="1" applyBorder="1" applyAlignment="1">
      <alignment horizontal="right" vertical="center"/>
    </xf>
    <xf numFmtId="0" fontId="82" fillId="36" borderId="33" xfId="0" applyFont="1" applyFill="1" applyBorder="1" applyAlignment="1">
      <alignment horizontal="left" vertical="center"/>
    </xf>
    <xf numFmtId="0" fontId="82" fillId="36" borderId="28" xfId="0" applyFont="1" applyFill="1" applyBorder="1" applyAlignment="1">
      <alignment horizontal="left" vertical="center"/>
    </xf>
    <xf numFmtId="0" fontId="82" fillId="36" borderId="0" xfId="0" applyFont="1" applyFill="1" applyBorder="1" applyAlignment="1">
      <alignment horizontal="left" vertical="center"/>
    </xf>
    <xf numFmtId="0" fontId="82" fillId="36" borderId="56" xfId="0" applyFont="1" applyFill="1" applyBorder="1" applyAlignment="1">
      <alignment horizontal="left" vertical="center"/>
    </xf>
    <xf numFmtId="0" fontId="82" fillId="36" borderId="55" xfId="0" applyFont="1" applyFill="1" applyBorder="1" applyAlignment="1">
      <alignment horizontal="left" vertical="center"/>
    </xf>
    <xf numFmtId="3" fontId="73" fillId="0" borderId="37" xfId="0" applyNumberFormat="1" applyFont="1" applyBorder="1" applyAlignment="1">
      <alignment horizontal="right"/>
    </xf>
    <xf numFmtId="3" fontId="73" fillId="0" borderId="0" xfId="0" applyNumberFormat="1" applyFont="1" applyBorder="1" applyAlignment="1">
      <alignment/>
    </xf>
    <xf numFmtId="180" fontId="82" fillId="36" borderId="33" xfId="49" applyNumberFormat="1" applyFont="1" applyFill="1" applyBorder="1" applyAlignment="1">
      <alignment horizontal="center" vertical="top"/>
    </xf>
    <xf numFmtId="0" fontId="82" fillId="36" borderId="63" xfId="0" applyFont="1" applyFill="1" applyBorder="1" applyAlignment="1">
      <alignment horizontal="left" vertical="center" indent="1"/>
    </xf>
    <xf numFmtId="180" fontId="82" fillId="36" borderId="55" xfId="49" applyNumberFormat="1" applyFont="1" applyFill="1" applyBorder="1" applyAlignment="1">
      <alignment horizontal="center" vertical="top"/>
    </xf>
    <xf numFmtId="3" fontId="82" fillId="36" borderId="31" xfId="49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 horizontal="center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3" fontId="82" fillId="36" borderId="31" xfId="49" applyNumberFormat="1" applyFont="1" applyFill="1" applyBorder="1" applyAlignment="1">
      <alignment vertical="center"/>
    </xf>
    <xf numFmtId="43" fontId="76" fillId="0" borderId="19" xfId="0" applyNumberFormat="1" applyFont="1" applyBorder="1" applyAlignment="1">
      <alignment horizontal="center" vertical="center"/>
    </xf>
    <xf numFmtId="182" fontId="82" fillId="0" borderId="34" xfId="49" applyNumberFormat="1" applyFont="1" applyFill="1" applyBorder="1" applyAlignment="1">
      <alignment horizontal="right" vertical="top"/>
    </xf>
    <xf numFmtId="3" fontId="83" fillId="0" borderId="29" xfId="0" applyNumberFormat="1" applyFont="1" applyFill="1" applyBorder="1" applyAlignment="1">
      <alignment vertical="center"/>
    </xf>
    <xf numFmtId="3" fontId="82" fillId="36" borderId="32" xfId="0" applyNumberFormat="1" applyFont="1" applyFill="1" applyBorder="1" applyAlignment="1">
      <alignment horizontal="right" vertical="top"/>
    </xf>
    <xf numFmtId="3" fontId="82" fillId="36" borderId="31" xfId="0" applyNumberFormat="1" applyFont="1" applyFill="1" applyBorder="1" applyAlignment="1">
      <alignment horizontal="right" vertical="top"/>
    </xf>
    <xf numFmtId="3" fontId="82" fillId="36" borderId="34" xfId="0" applyNumberFormat="1" applyFont="1" applyFill="1" applyBorder="1" applyAlignment="1">
      <alignment horizontal="right" vertical="top"/>
    </xf>
    <xf numFmtId="3" fontId="82" fillId="36" borderId="45" xfId="0" applyNumberFormat="1" applyFont="1" applyFill="1" applyBorder="1" applyAlignment="1">
      <alignment horizontal="right" vertical="top"/>
    </xf>
    <xf numFmtId="177" fontId="0" fillId="0" borderId="0" xfId="0" applyNumberFormat="1" applyAlignment="1">
      <alignment/>
    </xf>
    <xf numFmtId="0" fontId="84" fillId="0" borderId="33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 indent="1"/>
    </xf>
    <xf numFmtId="0" fontId="4" fillId="0" borderId="58" xfId="0" applyFont="1" applyBorder="1" applyAlignment="1">
      <alignment horizontal="left" vertical="top" wrapText="1" indent="1"/>
    </xf>
    <xf numFmtId="4" fontId="5" fillId="0" borderId="26" xfId="0" applyNumberFormat="1" applyFont="1" applyBorder="1" applyAlignment="1">
      <alignment vertical="top" wrapText="1"/>
    </xf>
    <xf numFmtId="3" fontId="6" fillId="0" borderId="35" xfId="0" applyNumberFormat="1" applyFont="1" applyBorder="1" applyAlignment="1">
      <alignment vertical="top" wrapText="1"/>
    </xf>
    <xf numFmtId="3" fontId="6" fillId="0" borderId="46" xfId="0" applyNumberFormat="1" applyFont="1" applyBorder="1" applyAlignment="1">
      <alignment vertical="top" wrapText="1"/>
    </xf>
    <xf numFmtId="0" fontId="4" fillId="0" borderId="66" xfId="0" applyFont="1" applyBorder="1" applyAlignment="1">
      <alignment horizontal="left" vertical="top" wrapText="1" indent="1"/>
    </xf>
    <xf numFmtId="3" fontId="6" fillId="0" borderId="66" xfId="0" applyNumberFormat="1" applyFont="1" applyBorder="1" applyAlignment="1">
      <alignment vertical="top" wrapText="1"/>
    </xf>
    <xf numFmtId="0" fontId="78" fillId="33" borderId="0" xfId="0" applyFont="1" applyFill="1" applyAlignment="1">
      <alignment horizontal="center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6" fillId="0" borderId="23" xfId="0" applyFont="1" applyBorder="1" applyAlignment="1">
      <alignment horizontal="left" vertical="center"/>
    </xf>
    <xf numFmtId="0" fontId="76" fillId="0" borderId="47" xfId="0" applyFont="1" applyBorder="1" applyAlignment="1">
      <alignment horizontal="left" vertical="center"/>
    </xf>
    <xf numFmtId="3" fontId="76" fillId="0" borderId="32" xfId="0" applyNumberFormat="1" applyFont="1" applyBorder="1" applyAlignment="1">
      <alignment horizontal="right" vertical="center"/>
    </xf>
    <xf numFmtId="0" fontId="81" fillId="36" borderId="63" xfId="0" applyFont="1" applyFill="1" applyBorder="1" applyAlignment="1">
      <alignment vertical="top"/>
    </xf>
    <xf numFmtId="0" fontId="82" fillId="36" borderId="33" xfId="0" applyFont="1" applyFill="1" applyBorder="1" applyAlignment="1">
      <alignment horizontal="left" vertical="center" indent="1"/>
    </xf>
    <xf numFmtId="3" fontId="82" fillId="36" borderId="34" xfId="49" applyNumberFormat="1" applyFont="1" applyFill="1" applyBorder="1" applyAlignment="1">
      <alignment vertical="top"/>
    </xf>
    <xf numFmtId="3" fontId="82" fillId="0" borderId="33" xfId="49" applyNumberFormat="1" applyFont="1" applyFill="1" applyBorder="1" applyAlignment="1">
      <alignment vertical="top"/>
    </xf>
    <xf numFmtId="3" fontId="82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0" fontId="83" fillId="33" borderId="33" xfId="0" applyFont="1" applyFill="1" applyBorder="1" applyAlignment="1">
      <alignment horizontal="center" vertical="center"/>
    </xf>
    <xf numFmtId="0" fontId="83" fillId="33" borderId="55" xfId="0" applyFont="1" applyFill="1" applyBorder="1" applyAlignment="1">
      <alignment horizontal="center" vertical="center"/>
    </xf>
    <xf numFmtId="3" fontId="83" fillId="33" borderId="42" xfId="49" applyNumberFormat="1" applyFont="1" applyFill="1" applyBorder="1" applyAlignment="1">
      <alignment horizontal="center" vertical="center"/>
    </xf>
    <xf numFmtId="3" fontId="83" fillId="33" borderId="43" xfId="49" applyNumberFormat="1" applyFont="1" applyFill="1" applyBorder="1" applyAlignment="1">
      <alignment horizontal="center" vertical="center"/>
    </xf>
    <xf numFmtId="3" fontId="84" fillId="36" borderId="34" xfId="49" applyNumberFormat="1" applyFont="1" applyFill="1" applyBorder="1" applyAlignment="1">
      <alignment horizontal="right" vertical="center"/>
    </xf>
    <xf numFmtId="0" fontId="84" fillId="36" borderId="33" xfId="0" applyFont="1" applyFill="1" applyBorder="1" applyAlignment="1">
      <alignment horizontal="left" vertical="center"/>
    </xf>
    <xf numFmtId="0" fontId="85" fillId="36" borderId="63" xfId="0" applyFont="1" applyFill="1" applyBorder="1" applyAlignment="1">
      <alignment horizontal="left" vertical="center"/>
    </xf>
    <xf numFmtId="0" fontId="85" fillId="36" borderId="0" xfId="0" applyFont="1" applyFill="1" applyAlignment="1">
      <alignment horizontal="left" vertical="center"/>
    </xf>
    <xf numFmtId="0" fontId="85" fillId="36" borderId="33" xfId="0" applyFont="1" applyFill="1" applyBorder="1" applyAlignment="1">
      <alignment horizontal="left" vertical="center"/>
    </xf>
    <xf numFmtId="3" fontId="86" fillId="33" borderId="42" xfId="49" applyNumberFormat="1" applyFont="1" applyFill="1" applyBorder="1" applyAlignment="1">
      <alignment horizontal="center"/>
    </xf>
    <xf numFmtId="3" fontId="86" fillId="33" borderId="43" xfId="49" applyNumberFormat="1" applyFont="1" applyFill="1" applyBorder="1" applyAlignment="1">
      <alignment horizontal="center"/>
    </xf>
    <xf numFmtId="0" fontId="83" fillId="36" borderId="63" xfId="0" applyFont="1" applyFill="1" applyBorder="1" applyAlignment="1">
      <alignment horizontal="left" vertical="top"/>
    </xf>
    <xf numFmtId="0" fontId="82" fillId="36" borderId="63" xfId="0" applyFont="1" applyFill="1" applyBorder="1" applyAlignment="1">
      <alignment horizontal="left" vertical="top"/>
    </xf>
    <xf numFmtId="3" fontId="82" fillId="36" borderId="34" xfId="49" applyNumberFormat="1" applyFont="1" applyFill="1" applyBorder="1" applyAlignment="1">
      <alignment horizontal="right" vertical="top"/>
    </xf>
    <xf numFmtId="0" fontId="82" fillId="36" borderId="0" xfId="0" applyFont="1" applyFill="1" applyBorder="1" applyAlignment="1">
      <alignment horizontal="left" vertical="top"/>
    </xf>
    <xf numFmtId="0" fontId="82" fillId="36" borderId="56" xfId="0" applyFont="1" applyFill="1" applyBorder="1" applyAlignment="1">
      <alignment horizontal="left" vertical="top"/>
    </xf>
    <xf numFmtId="0" fontId="82" fillId="36" borderId="48" xfId="0" applyFont="1" applyFill="1" applyBorder="1" applyAlignment="1">
      <alignment horizontal="left" vertical="top"/>
    </xf>
    <xf numFmtId="3" fontId="83" fillId="36" borderId="32" xfId="0" applyNumberFormat="1" applyFont="1" applyFill="1" applyBorder="1" applyAlignment="1">
      <alignment horizontal="right" vertical="top"/>
    </xf>
    <xf numFmtId="3" fontId="83" fillId="36" borderId="31" xfId="0" applyNumberFormat="1" applyFont="1" applyFill="1" applyBorder="1" applyAlignment="1">
      <alignment horizontal="right" vertical="top"/>
    </xf>
    <xf numFmtId="3" fontId="83" fillId="36" borderId="34" xfId="0" applyNumberFormat="1" applyFont="1" applyFill="1" applyBorder="1" applyAlignment="1">
      <alignment horizontal="right" vertical="top"/>
    </xf>
    <xf numFmtId="0" fontId="83" fillId="36" borderId="49" xfId="0" applyFont="1" applyFill="1" applyBorder="1" applyAlignment="1">
      <alignment horizontal="left" vertical="top"/>
    </xf>
    <xf numFmtId="3" fontId="83" fillId="33" borderId="42" xfId="0" applyNumberFormat="1" applyFont="1" applyFill="1" applyBorder="1" applyAlignment="1">
      <alignment horizontal="center" vertical="center"/>
    </xf>
    <xf numFmtId="182" fontId="83" fillId="36" borderId="34" xfId="49" applyNumberFormat="1" applyFont="1" applyFill="1" applyBorder="1" applyAlignment="1">
      <alignment horizontal="right" vertical="top"/>
    </xf>
    <xf numFmtId="0" fontId="83" fillId="33" borderId="42" xfId="0" applyFont="1" applyFill="1" applyBorder="1" applyAlignment="1">
      <alignment horizontal="center" vertical="center"/>
    </xf>
    <xf numFmtId="0" fontId="83" fillId="33" borderId="43" xfId="0" applyFont="1" applyFill="1" applyBorder="1" applyAlignment="1">
      <alignment horizontal="center" vertical="center"/>
    </xf>
    <xf numFmtId="0" fontId="83" fillId="36" borderId="63" xfId="0" applyFont="1" applyFill="1" applyBorder="1" applyAlignment="1">
      <alignment horizontal="left" vertical="center"/>
    </xf>
    <xf numFmtId="0" fontId="82" fillId="36" borderId="63" xfId="0" applyFont="1" applyFill="1" applyBorder="1" applyAlignment="1">
      <alignment horizontal="left" vertical="center"/>
    </xf>
    <xf numFmtId="0" fontId="82" fillId="36" borderId="33" xfId="0" applyFont="1" applyFill="1" applyBorder="1" applyAlignment="1">
      <alignment horizontal="justify" vertical="center" wrapText="1"/>
    </xf>
    <xf numFmtId="3" fontId="83" fillId="33" borderId="34" xfId="0" applyNumberFormat="1" applyFont="1" applyFill="1" applyBorder="1" applyAlignment="1">
      <alignment horizontal="center" vertical="center"/>
    </xf>
    <xf numFmtId="180" fontId="83" fillId="36" borderId="34" xfId="49" applyNumberFormat="1" applyFont="1" applyFill="1" applyBorder="1" applyAlignment="1">
      <alignment horizontal="center" vertical="top"/>
    </xf>
    <xf numFmtId="180" fontId="82" fillId="36" borderId="34" xfId="49" applyNumberFormat="1" applyFont="1" applyFill="1" applyBorder="1" applyAlignment="1">
      <alignment horizontal="center" vertical="top"/>
    </xf>
    <xf numFmtId="0" fontId="4" fillId="33" borderId="26" xfId="0" applyFont="1" applyFill="1" applyBorder="1" applyAlignment="1">
      <alignment horizontal="center" vertical="top" wrapText="1"/>
    </xf>
    <xf numFmtId="0" fontId="4" fillId="33" borderId="58" xfId="0" applyFont="1" applyFill="1" applyBorder="1" applyAlignment="1">
      <alignment horizontal="center" vertical="top" wrapText="1"/>
    </xf>
    <xf numFmtId="0" fontId="4" fillId="33" borderId="67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45" xfId="0" applyFont="1" applyFill="1" applyBorder="1" applyAlignment="1">
      <alignment horizontal="center" vertical="top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3" fontId="3" fillId="0" borderId="0" xfId="0" applyNumberFormat="1" applyFont="1" applyAlignment="1">
      <alignment horizontal="justify" vertical="top" wrapText="1"/>
    </xf>
    <xf numFmtId="0" fontId="4" fillId="33" borderId="68" xfId="0" applyFont="1" applyFill="1" applyBorder="1" applyAlignment="1">
      <alignment horizontal="center" vertical="top" wrapText="1"/>
    </xf>
    <xf numFmtId="0" fontId="4" fillId="33" borderId="69" xfId="0" applyFont="1" applyFill="1" applyBorder="1" applyAlignment="1">
      <alignment horizontal="center" vertical="top" wrapText="1"/>
    </xf>
    <xf numFmtId="0" fontId="4" fillId="33" borderId="72" xfId="0" applyFont="1" applyFill="1" applyBorder="1" applyAlignment="1">
      <alignment horizontal="center" vertical="top" wrapText="1"/>
    </xf>
    <xf numFmtId="0" fontId="83" fillId="33" borderId="49" xfId="0" applyFont="1" applyFill="1" applyBorder="1" applyAlignment="1">
      <alignment horizontal="center" vertical="center"/>
    </xf>
    <xf numFmtId="0" fontId="83" fillId="33" borderId="71" xfId="0" applyFont="1" applyFill="1" applyBorder="1" applyAlignment="1">
      <alignment horizontal="center" vertical="center"/>
    </xf>
    <xf numFmtId="0" fontId="83" fillId="33" borderId="50" xfId="0" applyFont="1" applyFill="1" applyBorder="1" applyAlignment="1">
      <alignment horizontal="center" vertical="center"/>
    </xf>
    <xf numFmtId="0" fontId="83" fillId="33" borderId="63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83" fillId="33" borderId="33" xfId="0" applyFont="1" applyFill="1" applyBorder="1" applyAlignment="1">
      <alignment horizontal="center" vertical="center"/>
    </xf>
    <xf numFmtId="0" fontId="83" fillId="33" borderId="56" xfId="0" applyFont="1" applyFill="1" applyBorder="1" applyAlignment="1">
      <alignment horizontal="center" vertical="center"/>
    </xf>
    <xf numFmtId="0" fontId="83" fillId="33" borderId="48" xfId="0" applyFont="1" applyFill="1" applyBorder="1" applyAlignment="1">
      <alignment horizontal="center" vertical="center"/>
    </xf>
    <xf numFmtId="0" fontId="83" fillId="33" borderId="55" xfId="0" applyFont="1" applyFill="1" applyBorder="1" applyAlignment="1">
      <alignment horizontal="center" vertical="center"/>
    </xf>
    <xf numFmtId="3" fontId="83" fillId="33" borderId="42" xfId="49" applyNumberFormat="1" applyFont="1" applyFill="1" applyBorder="1" applyAlignment="1">
      <alignment horizontal="center" vertical="center"/>
    </xf>
    <xf numFmtId="3" fontId="83" fillId="33" borderId="43" xfId="49" applyNumberFormat="1" applyFont="1" applyFill="1" applyBorder="1" applyAlignment="1">
      <alignment horizontal="center" vertical="center"/>
    </xf>
    <xf numFmtId="0" fontId="81" fillId="36" borderId="63" xfId="0" applyFont="1" applyFill="1" applyBorder="1" applyAlignment="1">
      <alignment vertical="top"/>
    </xf>
    <xf numFmtId="3" fontId="82" fillId="0" borderId="33" xfId="49" applyNumberFormat="1" applyFont="1" applyFill="1" applyBorder="1" applyAlignment="1">
      <alignment vertical="top"/>
    </xf>
    <xf numFmtId="3" fontId="82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0" fontId="83" fillId="33" borderId="73" xfId="0" applyFont="1" applyFill="1" applyBorder="1" applyAlignment="1">
      <alignment vertical="center"/>
    </xf>
    <xf numFmtId="0" fontId="83" fillId="33" borderId="52" xfId="0" applyFont="1" applyFill="1" applyBorder="1" applyAlignment="1">
      <alignment vertical="center"/>
    </xf>
    <xf numFmtId="3" fontId="82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horizontal="left" vertical="center" indent="1"/>
    </xf>
    <xf numFmtId="3" fontId="82" fillId="36" borderId="24" xfId="49" applyNumberFormat="1" applyFont="1" applyFill="1" applyBorder="1" applyAlignment="1">
      <alignment horizontal="right" vertical="center"/>
    </xf>
    <xf numFmtId="3" fontId="82" fillId="36" borderId="34" xfId="49" applyNumberFormat="1" applyFont="1" applyFill="1" applyBorder="1" applyAlignment="1">
      <alignment horizontal="right" vertical="center"/>
    </xf>
    <xf numFmtId="0" fontId="81" fillId="36" borderId="56" xfId="0" applyFont="1" applyFill="1" applyBorder="1" applyAlignment="1">
      <alignment vertical="top"/>
    </xf>
    <xf numFmtId="0" fontId="86" fillId="33" borderId="49" xfId="0" applyFont="1" applyFill="1" applyBorder="1" applyAlignment="1">
      <alignment horizontal="center" vertical="top"/>
    </xf>
    <xf numFmtId="0" fontId="86" fillId="33" borderId="71" xfId="0" applyFont="1" applyFill="1" applyBorder="1" applyAlignment="1">
      <alignment horizontal="center" vertical="top"/>
    </xf>
    <xf numFmtId="0" fontId="86" fillId="33" borderId="50" xfId="0" applyFont="1" applyFill="1" applyBorder="1" applyAlignment="1">
      <alignment horizontal="center" vertical="top"/>
    </xf>
    <xf numFmtId="0" fontId="86" fillId="33" borderId="63" xfId="0" applyFont="1" applyFill="1" applyBorder="1" applyAlignment="1">
      <alignment horizontal="center" vertical="top"/>
    </xf>
    <xf numFmtId="0" fontId="86" fillId="33" borderId="0" xfId="0" applyFont="1" applyFill="1" applyBorder="1" applyAlignment="1">
      <alignment horizontal="center" vertical="top"/>
    </xf>
    <xf numFmtId="0" fontId="86" fillId="33" borderId="33" xfId="0" applyFont="1" applyFill="1" applyBorder="1" applyAlignment="1">
      <alignment horizontal="center" vertical="top"/>
    </xf>
    <xf numFmtId="0" fontId="86" fillId="33" borderId="56" xfId="0" applyFont="1" applyFill="1" applyBorder="1" applyAlignment="1">
      <alignment horizontal="center" vertical="top"/>
    </xf>
    <xf numFmtId="0" fontId="86" fillId="33" borderId="48" xfId="0" applyFont="1" applyFill="1" applyBorder="1" applyAlignment="1">
      <alignment horizontal="center" vertical="top"/>
    </xf>
    <xf numFmtId="0" fontId="86" fillId="33" borderId="55" xfId="0" applyFont="1" applyFill="1" applyBorder="1" applyAlignment="1">
      <alignment horizontal="center" vertical="top"/>
    </xf>
    <xf numFmtId="0" fontId="85" fillId="33" borderId="49" xfId="0" applyFont="1" applyFill="1" applyBorder="1" applyAlignment="1">
      <alignment horizontal="center"/>
    </xf>
    <xf numFmtId="0" fontId="85" fillId="33" borderId="71" xfId="0" applyFont="1" applyFill="1" applyBorder="1" applyAlignment="1">
      <alignment horizontal="center"/>
    </xf>
    <xf numFmtId="0" fontId="85" fillId="33" borderId="50" xfId="0" applyFont="1" applyFill="1" applyBorder="1" applyAlignment="1">
      <alignment horizontal="center"/>
    </xf>
    <xf numFmtId="3" fontId="86" fillId="33" borderId="68" xfId="49" applyNumberFormat="1" applyFont="1" applyFill="1" applyBorder="1" applyAlignment="1">
      <alignment horizontal="center"/>
    </xf>
    <xf numFmtId="3" fontId="86" fillId="33" borderId="69" xfId="49" applyNumberFormat="1" applyFont="1" applyFill="1" applyBorder="1" applyAlignment="1">
      <alignment horizontal="center"/>
    </xf>
    <xf numFmtId="3" fontId="86" fillId="33" borderId="72" xfId="49" applyNumberFormat="1" applyFont="1" applyFill="1" applyBorder="1" applyAlignment="1">
      <alignment horizontal="center"/>
    </xf>
    <xf numFmtId="3" fontId="86" fillId="33" borderId="42" xfId="49" applyNumberFormat="1" applyFont="1" applyFill="1" applyBorder="1" applyAlignment="1">
      <alignment horizontal="center"/>
    </xf>
    <xf numFmtId="3" fontId="86" fillId="33" borderId="34" xfId="49" applyNumberFormat="1" applyFont="1" applyFill="1" applyBorder="1" applyAlignment="1">
      <alignment horizontal="center"/>
    </xf>
    <xf numFmtId="3" fontId="86" fillId="33" borderId="43" xfId="49" applyNumberFormat="1" applyFont="1" applyFill="1" applyBorder="1" applyAlignment="1">
      <alignment horizontal="center"/>
    </xf>
    <xf numFmtId="0" fontId="86" fillId="33" borderId="63" xfId="0" applyFont="1" applyFill="1" applyBorder="1" applyAlignment="1">
      <alignment horizontal="center"/>
    </xf>
    <xf numFmtId="0" fontId="86" fillId="33" borderId="0" xfId="0" applyFont="1" applyFill="1" applyBorder="1" applyAlignment="1">
      <alignment horizontal="center"/>
    </xf>
    <xf numFmtId="0" fontId="86" fillId="33" borderId="33" xfId="0" applyFont="1" applyFill="1" applyBorder="1" applyAlignment="1">
      <alignment horizontal="center"/>
    </xf>
    <xf numFmtId="0" fontId="86" fillId="33" borderId="56" xfId="0" applyFont="1" applyFill="1" applyBorder="1" applyAlignment="1">
      <alignment horizontal="center"/>
    </xf>
    <xf numFmtId="0" fontId="86" fillId="33" borderId="48" xfId="0" applyFont="1" applyFill="1" applyBorder="1" applyAlignment="1">
      <alignment horizontal="center"/>
    </xf>
    <xf numFmtId="0" fontId="86" fillId="33" borderId="55" xfId="0" applyFont="1" applyFill="1" applyBorder="1" applyAlignment="1">
      <alignment horizontal="center"/>
    </xf>
    <xf numFmtId="0" fontId="85" fillId="36" borderId="49" xfId="0" applyFont="1" applyFill="1" applyBorder="1" applyAlignment="1">
      <alignment horizontal="justify" vertical="center" wrapText="1"/>
    </xf>
    <xf numFmtId="0" fontId="85" fillId="36" borderId="71" xfId="0" applyFont="1" applyFill="1" applyBorder="1" applyAlignment="1">
      <alignment horizontal="justify" vertical="center" wrapText="1"/>
    </xf>
    <xf numFmtId="0" fontId="85" fillId="36" borderId="50" xfId="0" applyFont="1" applyFill="1" applyBorder="1" applyAlignment="1">
      <alignment horizontal="justify" vertical="center" wrapText="1"/>
    </xf>
    <xf numFmtId="0" fontId="86" fillId="36" borderId="63" xfId="0" applyFont="1" applyFill="1" applyBorder="1" applyAlignment="1">
      <alignment horizontal="left" vertical="center"/>
    </xf>
    <xf numFmtId="0" fontId="86" fillId="36" borderId="0" xfId="0" applyFont="1" applyFill="1" applyBorder="1" applyAlignment="1">
      <alignment horizontal="left" vertical="center"/>
    </xf>
    <xf numFmtId="0" fontId="86" fillId="36" borderId="33" xfId="0" applyFont="1" applyFill="1" applyBorder="1" applyAlignment="1">
      <alignment horizontal="left" vertical="center"/>
    </xf>
    <xf numFmtId="0" fontId="84" fillId="36" borderId="0" xfId="0" applyFont="1" applyFill="1" applyAlignment="1">
      <alignment horizontal="left" vertical="center"/>
    </xf>
    <xf numFmtId="0" fontId="84" fillId="36" borderId="33" xfId="0" applyFont="1" applyFill="1" applyBorder="1" applyAlignment="1">
      <alignment horizontal="left" vertical="center"/>
    </xf>
    <xf numFmtId="0" fontId="85" fillId="36" borderId="63" xfId="0" applyFont="1" applyFill="1" applyBorder="1" applyAlignment="1">
      <alignment horizontal="left" vertical="center"/>
    </xf>
    <xf numFmtId="3" fontId="86" fillId="0" borderId="34" xfId="49" applyNumberFormat="1" applyFont="1" applyFill="1" applyBorder="1" applyAlignment="1">
      <alignment horizontal="right" vertical="center"/>
    </xf>
    <xf numFmtId="3" fontId="86" fillId="36" borderId="34" xfId="49" applyNumberFormat="1" applyFont="1" applyFill="1" applyBorder="1" applyAlignment="1">
      <alignment horizontal="right" vertical="center"/>
    </xf>
    <xf numFmtId="0" fontId="85" fillId="36" borderId="0" xfId="0" applyFont="1" applyFill="1" applyAlignment="1">
      <alignment horizontal="left" vertical="center"/>
    </xf>
    <xf numFmtId="3" fontId="84" fillId="36" borderId="34" xfId="49" applyNumberFormat="1" applyFont="1" applyFill="1" applyBorder="1" applyAlignment="1">
      <alignment horizontal="right" vertical="center"/>
    </xf>
    <xf numFmtId="3" fontId="10" fillId="36" borderId="34" xfId="49" applyNumberFormat="1" applyFont="1" applyFill="1" applyBorder="1" applyAlignment="1">
      <alignment horizontal="right" vertical="center"/>
    </xf>
    <xf numFmtId="0" fontId="84" fillId="0" borderId="48" xfId="0" applyFont="1" applyFill="1" applyBorder="1" applyAlignment="1">
      <alignment horizontal="left" vertical="center"/>
    </xf>
    <xf numFmtId="0" fontId="84" fillId="0" borderId="55" xfId="0" applyFont="1" applyFill="1" applyBorder="1" applyAlignment="1">
      <alignment horizontal="left" vertical="center"/>
    </xf>
    <xf numFmtId="0" fontId="84" fillId="36" borderId="71" xfId="0" applyFont="1" applyFill="1" applyBorder="1" applyAlignment="1">
      <alignment horizontal="left" vertical="center"/>
    </xf>
    <xf numFmtId="0" fontId="84" fillId="36" borderId="50" xfId="0" applyFont="1" applyFill="1" applyBorder="1" applyAlignment="1">
      <alignment horizontal="left" vertical="center"/>
    </xf>
    <xf numFmtId="0" fontId="85" fillId="36" borderId="0" xfId="0" applyFont="1" applyFill="1" applyBorder="1" applyAlignment="1">
      <alignment horizontal="left" vertical="center"/>
    </xf>
    <xf numFmtId="0" fontId="85" fillId="36" borderId="33" xfId="0" applyFont="1" applyFill="1" applyBorder="1" applyAlignment="1">
      <alignment horizontal="left" vertical="center"/>
    </xf>
    <xf numFmtId="0" fontId="84" fillId="36" borderId="66" xfId="0" applyFont="1" applyFill="1" applyBorder="1" applyAlignment="1">
      <alignment horizontal="left" vertical="center"/>
    </xf>
    <xf numFmtId="0" fontId="84" fillId="36" borderId="38" xfId="0" applyFont="1" applyFill="1" applyBorder="1" applyAlignment="1">
      <alignment horizontal="left" vertical="center"/>
    </xf>
    <xf numFmtId="3" fontId="84" fillId="36" borderId="34" xfId="49" applyNumberFormat="1" applyFont="1" applyFill="1" applyBorder="1" applyAlignment="1">
      <alignment horizontal="right" vertical="center" wrapText="1"/>
    </xf>
    <xf numFmtId="0" fontId="86" fillId="36" borderId="0" xfId="0" applyFont="1" applyFill="1" applyAlignment="1">
      <alignment horizontal="left" vertical="center"/>
    </xf>
    <xf numFmtId="0" fontId="85" fillId="36" borderId="66" xfId="0" applyFont="1" applyFill="1" applyBorder="1" applyAlignment="1">
      <alignment horizontal="left" vertical="center"/>
    </xf>
    <xf numFmtId="0" fontId="85" fillId="36" borderId="38" xfId="0" applyFont="1" applyFill="1" applyBorder="1" applyAlignment="1">
      <alignment horizontal="left" vertical="center"/>
    </xf>
    <xf numFmtId="0" fontId="83" fillId="33" borderId="49" xfId="0" applyFont="1" applyFill="1" applyBorder="1" applyAlignment="1">
      <alignment horizontal="center" vertical="top"/>
    </xf>
    <xf numFmtId="0" fontId="83" fillId="33" borderId="71" xfId="0" applyFont="1" applyFill="1" applyBorder="1" applyAlignment="1">
      <alignment horizontal="center" vertical="top"/>
    </xf>
    <xf numFmtId="0" fontId="83" fillId="33" borderId="50" xfId="0" applyFont="1" applyFill="1" applyBorder="1" applyAlignment="1">
      <alignment horizontal="center" vertical="top"/>
    </xf>
    <xf numFmtId="0" fontId="83" fillId="33" borderId="63" xfId="0" applyFont="1" applyFill="1" applyBorder="1" applyAlignment="1">
      <alignment horizontal="center" vertical="top"/>
    </xf>
    <xf numFmtId="0" fontId="83" fillId="33" borderId="0" xfId="0" applyFont="1" applyFill="1" applyBorder="1" applyAlignment="1">
      <alignment horizontal="center" vertical="top"/>
    </xf>
    <xf numFmtId="0" fontId="83" fillId="33" borderId="33" xfId="0" applyFont="1" applyFill="1" applyBorder="1" applyAlignment="1">
      <alignment horizontal="center" vertical="top"/>
    </xf>
    <xf numFmtId="0" fontId="83" fillId="33" borderId="56" xfId="0" applyFont="1" applyFill="1" applyBorder="1" applyAlignment="1">
      <alignment horizontal="center" vertical="top"/>
    </xf>
    <xf numFmtId="0" fontId="83" fillId="33" borderId="48" xfId="0" applyFont="1" applyFill="1" applyBorder="1" applyAlignment="1">
      <alignment horizontal="center" vertical="top"/>
    </xf>
    <xf numFmtId="0" fontId="83" fillId="33" borderId="55" xfId="0" applyFont="1" applyFill="1" applyBorder="1" applyAlignment="1">
      <alignment horizontal="center" vertical="top"/>
    </xf>
    <xf numFmtId="3" fontId="83" fillId="33" borderId="68" xfId="0" applyNumberFormat="1" applyFont="1" applyFill="1" applyBorder="1" applyAlignment="1">
      <alignment horizontal="center" vertical="center"/>
    </xf>
    <xf numFmtId="3" fontId="83" fillId="33" borderId="69" xfId="0" applyNumberFormat="1" applyFont="1" applyFill="1" applyBorder="1" applyAlignment="1">
      <alignment horizontal="center" vertical="center"/>
    </xf>
    <xf numFmtId="3" fontId="83" fillId="33" borderId="72" xfId="0" applyNumberFormat="1" applyFont="1" applyFill="1" applyBorder="1" applyAlignment="1">
      <alignment horizontal="center" vertical="center"/>
    </xf>
    <xf numFmtId="3" fontId="83" fillId="33" borderId="42" xfId="0" applyNumberFormat="1" applyFont="1" applyFill="1" applyBorder="1" applyAlignment="1">
      <alignment horizontal="center" vertical="center"/>
    </xf>
    <xf numFmtId="3" fontId="83" fillId="33" borderId="43" xfId="0" applyNumberFormat="1" applyFont="1" applyFill="1" applyBorder="1" applyAlignment="1">
      <alignment horizontal="center" vertical="center"/>
    </xf>
    <xf numFmtId="0" fontId="83" fillId="36" borderId="49" xfId="0" applyFont="1" applyFill="1" applyBorder="1" applyAlignment="1">
      <alignment horizontal="left" vertical="top"/>
    </xf>
    <xf numFmtId="0" fontId="83" fillId="36" borderId="71" xfId="0" applyFont="1" applyFill="1" applyBorder="1" applyAlignment="1">
      <alignment horizontal="left" vertical="top"/>
    </xf>
    <xf numFmtId="0" fontId="82" fillId="36" borderId="63" xfId="0" applyFont="1" applyFill="1" applyBorder="1" applyAlignment="1">
      <alignment horizontal="left" vertical="top"/>
    </xf>
    <xf numFmtId="0" fontId="82" fillId="36" borderId="0" xfId="0" applyFont="1" applyFill="1" applyBorder="1" applyAlignment="1">
      <alignment horizontal="left" vertical="top"/>
    </xf>
    <xf numFmtId="3" fontId="83" fillId="36" borderId="31" xfId="0" applyNumberFormat="1" applyFont="1" applyFill="1" applyBorder="1" applyAlignment="1">
      <alignment horizontal="right" vertical="top"/>
    </xf>
    <xf numFmtId="3" fontId="83" fillId="36" borderId="34" xfId="0" applyNumberFormat="1" applyFont="1" applyFill="1" applyBorder="1" applyAlignment="1">
      <alignment horizontal="right" vertical="top"/>
    </xf>
    <xf numFmtId="3" fontId="83" fillId="36" borderId="32" xfId="0" applyNumberFormat="1" applyFont="1" applyFill="1" applyBorder="1" applyAlignment="1">
      <alignment horizontal="right" vertical="top"/>
    </xf>
    <xf numFmtId="0" fontId="82" fillId="36" borderId="56" xfId="0" applyFont="1" applyFill="1" applyBorder="1" applyAlignment="1">
      <alignment horizontal="left" vertical="top"/>
    </xf>
    <xf numFmtId="0" fontId="82" fillId="36" borderId="48" xfId="0" applyFont="1" applyFill="1" applyBorder="1" applyAlignment="1">
      <alignment horizontal="left" vertical="top"/>
    </xf>
    <xf numFmtId="0" fontId="83" fillId="36" borderId="57" xfId="0" applyFont="1" applyFill="1" applyBorder="1" applyAlignment="1">
      <alignment horizontal="left" vertical="top"/>
    </xf>
    <xf numFmtId="0" fontId="83" fillId="36" borderId="44" xfId="0" applyFont="1" applyFill="1" applyBorder="1" applyAlignment="1">
      <alignment horizontal="left" vertical="top"/>
    </xf>
    <xf numFmtId="0" fontId="82" fillId="36" borderId="63" xfId="0" applyFont="1" applyFill="1" applyBorder="1" applyAlignment="1">
      <alignment horizontal="left"/>
    </xf>
    <xf numFmtId="0" fontId="82" fillId="36" borderId="33" xfId="0" applyFont="1" applyFill="1" applyBorder="1" applyAlignment="1">
      <alignment horizontal="left"/>
    </xf>
    <xf numFmtId="3" fontId="82" fillId="36" borderId="34" xfId="49" applyNumberFormat="1" applyFont="1" applyFill="1" applyBorder="1" applyAlignment="1">
      <alignment horizontal="right" vertical="top"/>
    </xf>
    <xf numFmtId="0" fontId="83" fillId="36" borderId="63" xfId="0" applyFont="1" applyFill="1" applyBorder="1" applyAlignment="1">
      <alignment horizontal="left" vertical="top"/>
    </xf>
    <xf numFmtId="0" fontId="83" fillId="36" borderId="33" xfId="0" applyFont="1" applyFill="1" applyBorder="1" applyAlignment="1">
      <alignment horizontal="left" vertical="top"/>
    </xf>
    <xf numFmtId="0" fontId="82" fillId="36" borderId="33" xfId="0" applyFont="1" applyFill="1" applyBorder="1" applyAlignment="1">
      <alignment horizontal="left" vertical="top"/>
    </xf>
    <xf numFmtId="0" fontId="83" fillId="33" borderId="42" xfId="0" applyFont="1" applyFill="1" applyBorder="1" applyAlignment="1">
      <alignment horizontal="center" vertical="center"/>
    </xf>
    <xf numFmtId="0" fontId="83" fillId="33" borderId="34" xfId="0" applyFont="1" applyFill="1" applyBorder="1" applyAlignment="1">
      <alignment horizontal="center" vertical="center"/>
    </xf>
    <xf numFmtId="0" fontId="83" fillId="33" borderId="43" xfId="0" applyFont="1" applyFill="1" applyBorder="1" applyAlignment="1">
      <alignment horizontal="center" vertical="center"/>
    </xf>
    <xf numFmtId="0" fontId="83" fillId="33" borderId="68" xfId="0" applyFont="1" applyFill="1" applyBorder="1" applyAlignment="1">
      <alignment horizontal="center" vertical="center"/>
    </xf>
    <xf numFmtId="0" fontId="83" fillId="33" borderId="69" xfId="0" applyFont="1" applyFill="1" applyBorder="1" applyAlignment="1">
      <alignment horizontal="center" vertical="center"/>
    </xf>
    <xf numFmtId="0" fontId="83" fillId="33" borderId="72" xfId="0" applyFont="1" applyFill="1" applyBorder="1" applyAlignment="1">
      <alignment horizontal="center" vertical="center"/>
    </xf>
    <xf numFmtId="182" fontId="83" fillId="36" borderId="42" xfId="49" applyNumberFormat="1" applyFont="1" applyFill="1" applyBorder="1" applyAlignment="1">
      <alignment horizontal="right" vertical="top"/>
    </xf>
    <xf numFmtId="182" fontId="83" fillId="36" borderId="34" xfId="49" applyNumberFormat="1" applyFont="1" applyFill="1" applyBorder="1" applyAlignment="1">
      <alignment horizontal="right" vertical="top"/>
    </xf>
    <xf numFmtId="0" fontId="82" fillId="36" borderId="63" xfId="0" applyFont="1" applyFill="1" applyBorder="1" applyAlignment="1">
      <alignment horizontal="justify" vertical="center" wrapText="1"/>
    </xf>
    <xf numFmtId="0" fontId="82" fillId="36" borderId="33" xfId="0" applyFont="1" applyFill="1" applyBorder="1" applyAlignment="1">
      <alignment horizontal="justify" vertical="center" wrapText="1"/>
    </xf>
    <xf numFmtId="0" fontId="83" fillId="36" borderId="63" xfId="0" applyFont="1" applyFill="1" applyBorder="1" applyAlignment="1">
      <alignment horizontal="left" vertical="center"/>
    </xf>
    <xf numFmtId="0" fontId="83" fillId="36" borderId="33" xfId="0" applyFont="1" applyFill="1" applyBorder="1" applyAlignment="1">
      <alignment horizontal="left" vertical="center"/>
    </xf>
    <xf numFmtId="3" fontId="83" fillId="33" borderId="34" xfId="0" applyNumberFormat="1" applyFont="1" applyFill="1" applyBorder="1" applyAlignment="1">
      <alignment horizontal="center" vertical="center"/>
    </xf>
    <xf numFmtId="0" fontId="82" fillId="36" borderId="63" xfId="0" applyFont="1" applyFill="1" applyBorder="1" applyAlignment="1">
      <alignment horizontal="left" vertical="center"/>
    </xf>
    <xf numFmtId="0" fontId="83" fillId="36" borderId="28" xfId="0" applyFont="1" applyFill="1" applyBorder="1" applyAlignment="1">
      <alignment horizontal="left" vertical="center"/>
    </xf>
    <xf numFmtId="0" fontId="83" fillId="36" borderId="0" xfId="0" applyFont="1" applyFill="1" applyBorder="1" applyAlignment="1">
      <alignment horizontal="left" vertical="center"/>
    </xf>
    <xf numFmtId="180" fontId="82" fillId="36" borderId="34" xfId="49" applyNumberFormat="1" applyFont="1" applyFill="1" applyBorder="1" applyAlignment="1">
      <alignment horizontal="center" vertical="top"/>
    </xf>
    <xf numFmtId="180" fontId="83" fillId="36" borderId="34" xfId="49" applyNumberFormat="1" applyFont="1" applyFill="1" applyBorder="1" applyAlignment="1">
      <alignment horizontal="center" vertical="top"/>
    </xf>
    <xf numFmtId="0" fontId="78" fillId="33" borderId="18" xfId="0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8" fillId="33" borderId="22" xfId="0" applyFont="1" applyFill="1" applyBorder="1" applyAlignment="1">
      <alignment horizontal="center" vertical="center"/>
    </xf>
    <xf numFmtId="0" fontId="78" fillId="33" borderId="74" xfId="0" applyFont="1" applyFill="1" applyBorder="1" applyAlignment="1">
      <alignment horizontal="center" vertical="center"/>
    </xf>
    <xf numFmtId="0" fontId="78" fillId="33" borderId="75" xfId="0" applyFont="1" applyFill="1" applyBorder="1" applyAlignment="1">
      <alignment horizontal="center" vertical="center"/>
    </xf>
    <xf numFmtId="0" fontId="7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8" fillId="33" borderId="23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 vertical="center"/>
    </xf>
    <xf numFmtId="0" fontId="78" fillId="33" borderId="17" xfId="0" applyFont="1" applyFill="1" applyBorder="1" applyAlignment="1">
      <alignment horizontal="center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center" vertical="center"/>
    </xf>
    <xf numFmtId="0" fontId="66" fillId="21" borderId="12" xfId="0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66" fillId="33" borderId="22" xfId="0" applyFont="1" applyFill="1" applyBorder="1" applyAlignment="1">
      <alignment vertical="center" wrapText="1"/>
    </xf>
    <xf numFmtId="0" fontId="66" fillId="33" borderId="12" xfId="0" applyFont="1" applyFill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66" fillId="0" borderId="74" xfId="0" applyFont="1" applyBorder="1" applyAlignment="1">
      <alignment vertical="center" wrapText="1"/>
    </xf>
    <xf numFmtId="0" fontId="66" fillId="34" borderId="22" xfId="0" applyFont="1" applyFill="1" applyBorder="1" applyAlignment="1">
      <alignment vertical="center" wrapText="1"/>
    </xf>
    <xf numFmtId="0" fontId="66" fillId="34" borderId="12" xfId="0" applyFont="1" applyFill="1" applyBorder="1" applyAlignment="1">
      <alignment vertical="center" wrapText="1"/>
    </xf>
    <xf numFmtId="0" fontId="66" fillId="34" borderId="21" xfId="0" applyFont="1" applyFill="1" applyBorder="1" applyAlignment="1">
      <alignment vertical="center" wrapText="1"/>
    </xf>
    <xf numFmtId="0" fontId="67" fillId="33" borderId="22" xfId="0" applyFont="1" applyFill="1" applyBorder="1" applyAlignment="1">
      <alignment vertical="center" wrapText="1"/>
    </xf>
    <xf numFmtId="0" fontId="67" fillId="33" borderId="12" xfId="0" applyFont="1" applyFill="1" applyBorder="1" applyAlignment="1">
      <alignment vertical="center" wrapText="1"/>
    </xf>
    <xf numFmtId="0" fontId="67" fillId="33" borderId="21" xfId="0" applyFont="1" applyFill="1" applyBorder="1" applyAlignment="1">
      <alignment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3" borderId="74" xfId="0" applyFont="1" applyFill="1" applyBorder="1" applyAlignment="1">
      <alignment horizontal="center" vertical="center" wrapText="1"/>
    </xf>
    <xf numFmtId="0" fontId="66" fillId="33" borderId="75" xfId="0" applyFont="1" applyFill="1" applyBorder="1" applyAlignment="1">
      <alignment horizontal="center" vertical="center" wrapText="1"/>
    </xf>
    <xf numFmtId="0" fontId="66" fillId="33" borderId="47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0" fontId="66" fillId="33" borderId="23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6" fillId="33" borderId="47" xfId="0" applyFont="1" applyFill="1" applyBorder="1" applyAlignment="1">
      <alignment vertical="center" wrapText="1"/>
    </xf>
    <xf numFmtId="0" fontId="66" fillId="33" borderId="20" xfId="0" applyFont="1" applyFill="1" applyBorder="1" applyAlignment="1">
      <alignment vertical="center" wrapText="1"/>
    </xf>
    <xf numFmtId="0" fontId="66" fillId="33" borderId="19" xfId="0" applyFont="1" applyFill="1" applyBorder="1" applyAlignment="1">
      <alignment vertical="center" wrapText="1"/>
    </xf>
    <xf numFmtId="0" fontId="66" fillId="33" borderId="23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 vertical="center" wrapText="1"/>
    </xf>
    <xf numFmtId="0" fontId="66" fillId="33" borderId="17" xfId="0" applyFont="1" applyFill="1" applyBorder="1" applyAlignment="1">
      <alignment vertical="center" wrapText="1"/>
    </xf>
    <xf numFmtId="0" fontId="66" fillId="33" borderId="15" xfId="0" applyFont="1" applyFill="1" applyBorder="1" applyAlignment="1">
      <alignment vertical="center" wrapText="1"/>
    </xf>
    <xf numFmtId="0" fontId="66" fillId="33" borderId="14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0" fontId="66" fillId="33" borderId="22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74" xfId="0" applyFont="1" applyFill="1" applyBorder="1" applyAlignment="1">
      <alignment horizontal="center" vertical="center"/>
    </xf>
    <xf numFmtId="0" fontId="66" fillId="33" borderId="75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wrapText="1"/>
    </xf>
    <xf numFmtId="0" fontId="66" fillId="0" borderId="74" xfId="0" applyFont="1" applyBorder="1" applyAlignment="1">
      <alignment wrapText="1"/>
    </xf>
    <xf numFmtId="0" fontId="66" fillId="34" borderId="22" xfId="0" applyFont="1" applyFill="1" applyBorder="1" applyAlignment="1">
      <alignment wrapText="1"/>
    </xf>
    <xf numFmtId="0" fontId="66" fillId="34" borderId="12" xfId="0" applyFont="1" applyFill="1" applyBorder="1" applyAlignment="1">
      <alignment wrapText="1"/>
    </xf>
    <xf numFmtId="0" fontId="66" fillId="34" borderId="21" xfId="0" applyFont="1" applyFill="1" applyBorder="1" applyAlignment="1">
      <alignment wrapText="1"/>
    </xf>
    <xf numFmtId="0" fontId="67" fillId="33" borderId="22" xfId="0" applyFont="1" applyFill="1" applyBorder="1" applyAlignment="1">
      <alignment wrapText="1"/>
    </xf>
    <xf numFmtId="0" fontId="67" fillId="33" borderId="12" xfId="0" applyFont="1" applyFill="1" applyBorder="1" applyAlignment="1">
      <alignment wrapText="1"/>
    </xf>
    <xf numFmtId="0" fontId="67" fillId="33" borderId="21" xfId="0" applyFont="1" applyFill="1" applyBorder="1" applyAlignment="1">
      <alignment wrapText="1"/>
    </xf>
    <xf numFmtId="0" fontId="66" fillId="21" borderId="12" xfId="0" applyFont="1" applyFill="1" applyBorder="1" applyAlignment="1">
      <alignment wrapText="1"/>
    </xf>
    <xf numFmtId="0" fontId="66" fillId="33" borderId="22" xfId="0" applyFont="1" applyFill="1" applyBorder="1" applyAlignment="1">
      <alignment wrapText="1"/>
    </xf>
    <xf numFmtId="0" fontId="66" fillId="33" borderId="12" xfId="0" applyFont="1" applyFill="1" applyBorder="1" applyAlignment="1">
      <alignment wrapText="1"/>
    </xf>
    <xf numFmtId="0" fontId="66" fillId="33" borderId="47" xfId="0" applyFont="1" applyFill="1" applyBorder="1" applyAlignment="1">
      <alignment wrapText="1"/>
    </xf>
    <xf numFmtId="0" fontId="66" fillId="33" borderId="20" xfId="0" applyFont="1" applyFill="1" applyBorder="1" applyAlignment="1">
      <alignment wrapText="1"/>
    </xf>
    <xf numFmtId="0" fontId="66" fillId="33" borderId="19" xfId="0" applyFont="1" applyFill="1" applyBorder="1" applyAlignment="1">
      <alignment wrapText="1"/>
    </xf>
    <xf numFmtId="0" fontId="66" fillId="33" borderId="23" xfId="0" applyFont="1" applyFill="1" applyBorder="1" applyAlignment="1">
      <alignment wrapText="1"/>
    </xf>
    <xf numFmtId="0" fontId="66" fillId="33" borderId="0" xfId="0" applyFont="1" applyFill="1" applyBorder="1" applyAlignment="1">
      <alignment wrapText="1"/>
    </xf>
    <xf numFmtId="0" fontId="66" fillId="33" borderId="17" xfId="0" applyFont="1" applyFill="1" applyBorder="1" applyAlignment="1">
      <alignment wrapText="1"/>
    </xf>
    <xf numFmtId="0" fontId="66" fillId="33" borderId="15" xfId="0" applyFont="1" applyFill="1" applyBorder="1" applyAlignment="1">
      <alignment wrapText="1"/>
    </xf>
    <xf numFmtId="0" fontId="66" fillId="33" borderId="14" xfId="0" applyFont="1" applyFill="1" applyBorder="1" applyAlignment="1">
      <alignment wrapText="1"/>
    </xf>
    <xf numFmtId="0" fontId="66" fillId="33" borderId="11" xfId="0" applyFont="1" applyFill="1" applyBorder="1" applyAlignment="1">
      <alignment wrapText="1"/>
    </xf>
    <xf numFmtId="0" fontId="66" fillId="33" borderId="22" xfId="0" applyFont="1" applyFill="1" applyBorder="1" applyAlignment="1">
      <alignment horizontal="center"/>
    </xf>
    <xf numFmtId="0" fontId="66" fillId="33" borderId="12" xfId="0" applyFont="1" applyFill="1" applyBorder="1" applyAlignment="1">
      <alignment horizontal="center"/>
    </xf>
    <xf numFmtId="0" fontId="66" fillId="33" borderId="74" xfId="0" applyFont="1" applyFill="1" applyBorder="1" applyAlignment="1">
      <alignment horizontal="center"/>
    </xf>
    <xf numFmtId="0" fontId="66" fillId="33" borderId="75" xfId="0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 wrapText="1"/>
    </xf>
    <xf numFmtId="0" fontId="66" fillId="33" borderId="17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 wrapText="1"/>
    </xf>
    <xf numFmtId="0" fontId="66" fillId="33" borderId="18" xfId="0" applyFont="1" applyFill="1" applyBorder="1" applyAlignment="1">
      <alignment horizontal="center" wrapText="1"/>
    </xf>
    <xf numFmtId="0" fontId="66" fillId="33" borderId="16" xfId="0" applyFont="1" applyFill="1" applyBorder="1" applyAlignment="1">
      <alignment horizontal="center" wrapText="1"/>
    </xf>
    <xf numFmtId="0" fontId="66" fillId="33" borderId="10" xfId="0" applyFont="1" applyFill="1" applyBorder="1" applyAlignment="1">
      <alignment horizontal="center" wrapText="1"/>
    </xf>
    <xf numFmtId="0" fontId="66" fillId="33" borderId="22" xfId="0" applyFont="1" applyFill="1" applyBorder="1" applyAlignment="1">
      <alignment horizontal="center" wrapText="1"/>
    </xf>
    <xf numFmtId="0" fontId="66" fillId="33" borderId="74" xfId="0" applyFont="1" applyFill="1" applyBorder="1" applyAlignment="1">
      <alignment horizontal="center" wrapText="1"/>
    </xf>
    <xf numFmtId="0" fontId="66" fillId="33" borderId="75" xfId="0" applyFont="1" applyFill="1" applyBorder="1" applyAlignment="1">
      <alignment horizontal="center" wrapText="1"/>
    </xf>
    <xf numFmtId="0" fontId="89" fillId="0" borderId="14" xfId="0" applyFont="1" applyBorder="1" applyAlignment="1">
      <alignment horizontal="center"/>
    </xf>
    <xf numFmtId="0" fontId="66" fillId="33" borderId="47" xfId="0" applyFont="1" applyFill="1" applyBorder="1" applyAlignment="1">
      <alignment horizontal="center"/>
    </xf>
    <xf numFmtId="0" fontId="66" fillId="33" borderId="20" xfId="0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/>
    </xf>
    <xf numFmtId="0" fontId="66" fillId="33" borderId="23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66" fillId="33" borderId="17" xfId="0" applyFont="1" applyFill="1" applyBorder="1" applyAlignment="1">
      <alignment horizontal="center"/>
    </xf>
    <xf numFmtId="0" fontId="66" fillId="33" borderId="15" xfId="0" applyFont="1" applyFill="1" applyBorder="1" applyAlignment="1">
      <alignment horizontal="center"/>
    </xf>
    <xf numFmtId="0" fontId="66" fillId="33" borderId="14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1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77</xdr:row>
      <xdr:rowOff>19050</xdr:rowOff>
    </xdr:from>
    <xdr:ext cx="3124200" cy="647700"/>
    <xdr:sp>
      <xdr:nvSpPr>
        <xdr:cNvPr id="1" name="1 CuadroTexto"/>
        <xdr:cNvSpPr txBox="1">
          <a:spLocks noChangeArrowheads="1"/>
        </xdr:cNvSpPr>
      </xdr:nvSpPr>
      <xdr:spPr>
        <a:xfrm>
          <a:off x="38100" y="16449675"/>
          <a:ext cx="3124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Dr.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Norberto Cervantes Contreras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Director General</a:t>
          </a:r>
        </a:p>
      </xdr:txBody>
    </xdr:sp>
    <xdr:clientData/>
  </xdr:oneCellAnchor>
  <xdr:twoCellAnchor>
    <xdr:from>
      <xdr:col>0</xdr:col>
      <xdr:colOff>323850</xdr:colOff>
      <xdr:row>77</xdr:row>
      <xdr:rowOff>19050</xdr:rowOff>
    </xdr:from>
    <xdr:to>
      <xdr:col>0</xdr:col>
      <xdr:colOff>2876550</xdr:colOff>
      <xdr:row>77</xdr:row>
      <xdr:rowOff>19050</xdr:rowOff>
    </xdr:to>
    <xdr:sp>
      <xdr:nvSpPr>
        <xdr:cNvPr id="2" name="3 Conector recto"/>
        <xdr:cNvSpPr>
          <a:spLocks/>
        </xdr:cNvSpPr>
      </xdr:nvSpPr>
      <xdr:spPr>
        <a:xfrm>
          <a:off x="323850" y="164496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1762125</xdr:colOff>
      <xdr:row>76</xdr:row>
      <xdr:rowOff>171450</xdr:rowOff>
    </xdr:from>
    <xdr:ext cx="3409950" cy="676275"/>
    <xdr:sp>
      <xdr:nvSpPr>
        <xdr:cNvPr id="3" name="4 CuadroTexto"/>
        <xdr:cNvSpPr txBox="1">
          <a:spLocks noChangeArrowheads="1"/>
        </xdr:cNvSpPr>
      </xdr:nvSpPr>
      <xdr:spPr>
        <a:xfrm>
          <a:off x="7477125" y="16411575"/>
          <a:ext cx="34099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C.P.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Andres Ixtlapale Meneses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 de Administración y Finanzas </a:t>
          </a:r>
        </a:p>
      </xdr:txBody>
    </xdr:sp>
    <xdr:clientData/>
  </xdr:oneCellAnchor>
  <xdr:twoCellAnchor>
    <xdr:from>
      <xdr:col>3</xdr:col>
      <xdr:colOff>2152650</xdr:colOff>
      <xdr:row>77</xdr:row>
      <xdr:rowOff>0</xdr:rowOff>
    </xdr:from>
    <xdr:to>
      <xdr:col>5</xdr:col>
      <xdr:colOff>228600</xdr:colOff>
      <xdr:row>77</xdr:row>
      <xdr:rowOff>9525</xdr:rowOff>
    </xdr:to>
    <xdr:sp>
      <xdr:nvSpPr>
        <xdr:cNvPr id="4" name="6 Conector recto"/>
        <xdr:cNvSpPr>
          <a:spLocks/>
        </xdr:cNvSpPr>
      </xdr:nvSpPr>
      <xdr:spPr>
        <a:xfrm>
          <a:off x="7867650" y="16430625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Director General</a:t>
          </a: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3238500" cy="571500"/>
    <xdr:sp>
      <xdr:nvSpPr>
        <xdr:cNvPr id="2" name="2 CuadroTexto"/>
        <xdr:cNvSpPr txBox="1">
          <a:spLocks noChangeArrowheads="1"/>
        </xdr:cNvSpPr>
      </xdr:nvSpPr>
      <xdr:spPr>
        <a:xfrm>
          <a:off x="5715000" y="9144000"/>
          <a:ext cx="3238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Andres Ixtlapale Meneses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 de Administración y Finanzas </a:t>
          </a:r>
        </a:p>
      </xdr:txBody>
    </xdr:sp>
    <xdr:clientData/>
  </xdr:oneCellAnchor>
  <xdr:twoCellAnchor>
    <xdr:from>
      <xdr:col>0</xdr:col>
      <xdr:colOff>85725</xdr:colOff>
      <xdr:row>40</xdr:row>
      <xdr:rowOff>0</xdr:rowOff>
    </xdr:from>
    <xdr:to>
      <xdr:col>1</xdr:col>
      <xdr:colOff>381000</xdr:colOff>
      <xdr:row>40</xdr:row>
      <xdr:rowOff>0</xdr:rowOff>
    </xdr:to>
    <xdr:sp>
      <xdr:nvSpPr>
        <xdr:cNvPr id="3" name="4 Conector recto"/>
        <xdr:cNvSpPr>
          <a:spLocks/>
        </xdr:cNvSpPr>
      </xdr:nvSpPr>
      <xdr:spPr>
        <a:xfrm flipV="1">
          <a:off x="85725" y="91440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40</xdr:row>
      <xdr:rowOff>0</xdr:rowOff>
    </xdr:from>
    <xdr:to>
      <xdr:col>7</xdr:col>
      <xdr:colOff>1219200</xdr:colOff>
      <xdr:row>40</xdr:row>
      <xdr:rowOff>19050</xdr:rowOff>
    </xdr:to>
    <xdr:sp>
      <xdr:nvSpPr>
        <xdr:cNvPr id="4" name="7 Conector recto"/>
        <xdr:cNvSpPr>
          <a:spLocks/>
        </xdr:cNvSpPr>
      </xdr:nvSpPr>
      <xdr:spPr>
        <a:xfrm flipV="1">
          <a:off x="6505575" y="9144000"/>
          <a:ext cx="2438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0" y="56197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Director General</a:t>
          </a:r>
        </a:p>
      </xdr:txBody>
    </xdr:sp>
    <xdr:clientData/>
  </xdr:oneCellAnchor>
  <xdr:oneCellAnchor>
    <xdr:from>
      <xdr:col>8</xdr:col>
      <xdr:colOff>152400</xdr:colOff>
      <xdr:row>15</xdr:row>
      <xdr:rowOff>57150</xdr:rowOff>
    </xdr:from>
    <xdr:ext cx="3181350" cy="571500"/>
    <xdr:sp>
      <xdr:nvSpPr>
        <xdr:cNvPr id="2" name="3 CuadroTexto"/>
        <xdr:cNvSpPr txBox="1">
          <a:spLocks noChangeArrowheads="1"/>
        </xdr:cNvSpPr>
      </xdr:nvSpPr>
      <xdr:spPr>
        <a:xfrm>
          <a:off x="8553450" y="5676900"/>
          <a:ext cx="3181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Andres Ixtlapale Meneses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 de Administración y Finanzas </a:t>
          </a:r>
        </a:p>
      </xdr:txBody>
    </xdr:sp>
    <xdr:clientData/>
  </xdr:oneCellAnchor>
  <xdr:twoCellAnchor>
    <xdr:from>
      <xdr:col>0</xdr:col>
      <xdr:colOff>85725</xdr:colOff>
      <xdr:row>15</xdr:row>
      <xdr:rowOff>0</xdr:rowOff>
    </xdr:from>
    <xdr:to>
      <xdr:col>1</xdr:col>
      <xdr:colOff>561975</xdr:colOff>
      <xdr:row>15</xdr:row>
      <xdr:rowOff>0</xdr:rowOff>
    </xdr:to>
    <xdr:sp>
      <xdr:nvSpPr>
        <xdr:cNvPr id="3" name="4 Conector recto"/>
        <xdr:cNvSpPr>
          <a:spLocks/>
        </xdr:cNvSpPr>
      </xdr:nvSpPr>
      <xdr:spPr>
        <a:xfrm flipV="1">
          <a:off x="85725" y="56197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10</xdr:col>
      <xdr:colOff>981075</xdr:colOff>
      <xdr:row>15</xdr:row>
      <xdr:rowOff>0</xdr:rowOff>
    </xdr:to>
    <xdr:sp>
      <xdr:nvSpPr>
        <xdr:cNvPr id="4" name="5 Conector recto"/>
        <xdr:cNvSpPr>
          <a:spLocks/>
        </xdr:cNvSpPr>
      </xdr:nvSpPr>
      <xdr:spPr>
        <a:xfrm>
          <a:off x="8705850" y="56197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4457700</xdr:colOff>
      <xdr:row>85</xdr:row>
      <xdr:rowOff>180975</xdr:rowOff>
    </xdr:from>
    <xdr:ext cx="2876550" cy="590550"/>
    <xdr:sp>
      <xdr:nvSpPr>
        <xdr:cNvPr id="1" name="2 CuadroTexto"/>
        <xdr:cNvSpPr txBox="1">
          <a:spLocks noChangeArrowheads="1"/>
        </xdr:cNvSpPr>
      </xdr:nvSpPr>
      <xdr:spPr>
        <a:xfrm>
          <a:off x="5219700" y="16116300"/>
          <a:ext cx="28765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  <xdr:twoCellAnchor>
    <xdr:from>
      <xdr:col>0</xdr:col>
      <xdr:colOff>47625</xdr:colOff>
      <xdr:row>85</xdr:row>
      <xdr:rowOff>190500</xdr:rowOff>
    </xdr:from>
    <xdr:to>
      <xdr:col>1</xdr:col>
      <xdr:colOff>1828800</xdr:colOff>
      <xdr:row>86</xdr:row>
      <xdr:rowOff>0</xdr:rowOff>
    </xdr:to>
    <xdr:sp>
      <xdr:nvSpPr>
        <xdr:cNvPr id="2" name="3 Conector recto"/>
        <xdr:cNvSpPr>
          <a:spLocks/>
        </xdr:cNvSpPr>
      </xdr:nvSpPr>
      <xdr:spPr>
        <a:xfrm flipV="1">
          <a:off x="47625" y="161258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86</xdr:row>
      <xdr:rowOff>28575</xdr:rowOff>
    </xdr:from>
    <xdr:to>
      <xdr:col>4</xdr:col>
      <xdr:colOff>866775</xdr:colOff>
      <xdr:row>86</xdr:row>
      <xdr:rowOff>28575</xdr:rowOff>
    </xdr:to>
    <xdr:sp>
      <xdr:nvSpPr>
        <xdr:cNvPr id="3" name="4 Conector recto"/>
        <xdr:cNvSpPr>
          <a:spLocks/>
        </xdr:cNvSpPr>
      </xdr:nvSpPr>
      <xdr:spPr>
        <a:xfrm flipV="1">
          <a:off x="5781675" y="16154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86</xdr:row>
      <xdr:rowOff>0</xdr:rowOff>
    </xdr:from>
    <xdr:ext cx="2638425" cy="600075"/>
    <xdr:sp>
      <xdr:nvSpPr>
        <xdr:cNvPr id="4" name="2 CuadroTexto"/>
        <xdr:cNvSpPr txBox="1">
          <a:spLocks noChangeArrowheads="1"/>
        </xdr:cNvSpPr>
      </xdr:nvSpPr>
      <xdr:spPr>
        <a:xfrm>
          <a:off x="0" y="16125825"/>
          <a:ext cx="26384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Director de Administración y Finanzas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103</xdr:row>
      <xdr:rowOff>0</xdr:rowOff>
    </xdr:from>
    <xdr:to>
      <xdr:col>2</xdr:col>
      <xdr:colOff>676275</xdr:colOff>
      <xdr:row>103</xdr:row>
      <xdr:rowOff>0</xdr:rowOff>
    </xdr:to>
    <xdr:sp>
      <xdr:nvSpPr>
        <xdr:cNvPr id="1" name="3 Conector recto"/>
        <xdr:cNvSpPr>
          <a:spLocks/>
        </xdr:cNvSpPr>
      </xdr:nvSpPr>
      <xdr:spPr>
        <a:xfrm flipV="1">
          <a:off x="85725" y="194405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103</xdr:row>
      <xdr:rowOff>0</xdr:rowOff>
    </xdr:from>
    <xdr:to>
      <xdr:col>8</xdr:col>
      <xdr:colOff>723900</xdr:colOff>
      <xdr:row>103</xdr:row>
      <xdr:rowOff>9525</xdr:rowOff>
    </xdr:to>
    <xdr:sp>
      <xdr:nvSpPr>
        <xdr:cNvPr id="2" name="4 Conector recto"/>
        <xdr:cNvSpPr>
          <a:spLocks/>
        </xdr:cNvSpPr>
      </xdr:nvSpPr>
      <xdr:spPr>
        <a:xfrm flipV="1">
          <a:off x="5686425" y="19440525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102</xdr:row>
      <xdr:rowOff>190500</xdr:rowOff>
    </xdr:from>
    <xdr:ext cx="2562225" cy="581025"/>
    <xdr:sp>
      <xdr:nvSpPr>
        <xdr:cNvPr id="3" name="2 CuadroTexto"/>
        <xdr:cNvSpPr txBox="1">
          <a:spLocks noChangeArrowheads="1"/>
        </xdr:cNvSpPr>
      </xdr:nvSpPr>
      <xdr:spPr>
        <a:xfrm>
          <a:off x="0" y="19440525"/>
          <a:ext cx="25622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Meneses  Director de Administración y Finanzas</a:t>
          </a:r>
        </a:p>
      </xdr:txBody>
    </xdr:sp>
    <xdr:clientData/>
  </xdr:oneCellAnchor>
  <xdr:oneCellAnchor>
    <xdr:from>
      <xdr:col>5</xdr:col>
      <xdr:colOff>352425</xdr:colOff>
      <xdr:row>102</xdr:row>
      <xdr:rowOff>180975</xdr:rowOff>
    </xdr:from>
    <xdr:ext cx="3095625" cy="600075"/>
    <xdr:sp>
      <xdr:nvSpPr>
        <xdr:cNvPr id="4" name="2 CuadroTexto"/>
        <xdr:cNvSpPr txBox="1">
          <a:spLocks noChangeArrowheads="1"/>
        </xdr:cNvSpPr>
      </xdr:nvSpPr>
      <xdr:spPr>
        <a:xfrm>
          <a:off x="5276850" y="19431000"/>
          <a:ext cx="30956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176</xdr:row>
      <xdr:rowOff>9525</xdr:rowOff>
    </xdr:from>
    <xdr:to>
      <xdr:col>1</xdr:col>
      <xdr:colOff>1619250</xdr:colOff>
      <xdr:row>176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335375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175</xdr:row>
      <xdr:rowOff>171450</xdr:rowOff>
    </xdr:from>
    <xdr:to>
      <xdr:col>8</xdr:col>
      <xdr:colOff>19050</xdr:colOff>
      <xdr:row>175</xdr:row>
      <xdr:rowOff>180975</xdr:rowOff>
    </xdr:to>
    <xdr:sp>
      <xdr:nvSpPr>
        <xdr:cNvPr id="2" name="4 Conector recto"/>
        <xdr:cNvSpPr>
          <a:spLocks/>
        </xdr:cNvSpPr>
      </xdr:nvSpPr>
      <xdr:spPr>
        <a:xfrm flipV="1">
          <a:off x="7000875" y="335089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176</xdr:row>
      <xdr:rowOff>38100</xdr:rowOff>
    </xdr:from>
    <xdr:ext cx="2543175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33566100"/>
          <a:ext cx="2543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Meneses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485775</xdr:colOff>
      <xdr:row>176</xdr:row>
      <xdr:rowOff>9525</xdr:rowOff>
    </xdr:from>
    <xdr:ext cx="3105150" cy="581025"/>
    <xdr:sp>
      <xdr:nvSpPr>
        <xdr:cNvPr id="4" name="2 CuadroTexto"/>
        <xdr:cNvSpPr txBox="1">
          <a:spLocks noChangeArrowheads="1"/>
        </xdr:cNvSpPr>
      </xdr:nvSpPr>
      <xdr:spPr>
        <a:xfrm>
          <a:off x="6381750" y="33537525"/>
          <a:ext cx="3105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9525</xdr:rowOff>
    </xdr:from>
    <xdr:to>
      <xdr:col>1</xdr:col>
      <xdr:colOff>123825</xdr:colOff>
      <xdr:row>38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7248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1114425</xdr:colOff>
      <xdr:row>38</xdr:row>
      <xdr:rowOff>9525</xdr:rowOff>
    </xdr:from>
    <xdr:to>
      <xdr:col>6</xdr:col>
      <xdr:colOff>1019175</xdr:colOff>
      <xdr:row>38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7019925" y="72485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66675</xdr:colOff>
      <xdr:row>38</xdr:row>
      <xdr:rowOff>9525</xdr:rowOff>
    </xdr:from>
    <xdr:ext cx="2619375" cy="571500"/>
    <xdr:sp>
      <xdr:nvSpPr>
        <xdr:cNvPr id="3" name="2 CuadroTexto"/>
        <xdr:cNvSpPr txBox="1">
          <a:spLocks noChangeArrowheads="1"/>
        </xdr:cNvSpPr>
      </xdr:nvSpPr>
      <xdr:spPr>
        <a:xfrm>
          <a:off x="66675" y="7248525"/>
          <a:ext cx="2619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</a:t>
          </a:r>
        </a:p>
      </xdr:txBody>
    </xdr:sp>
    <xdr:clientData/>
  </xdr:oneCellAnchor>
  <xdr:oneCellAnchor>
    <xdr:from>
      <xdr:col>4</xdr:col>
      <xdr:colOff>752475</xdr:colOff>
      <xdr:row>38</xdr:row>
      <xdr:rowOff>0</xdr:rowOff>
    </xdr:from>
    <xdr:ext cx="3105150" cy="581025"/>
    <xdr:sp>
      <xdr:nvSpPr>
        <xdr:cNvPr id="4" name="2 CuadroTexto"/>
        <xdr:cNvSpPr txBox="1">
          <a:spLocks noChangeArrowheads="1"/>
        </xdr:cNvSpPr>
      </xdr:nvSpPr>
      <xdr:spPr>
        <a:xfrm>
          <a:off x="6657975" y="7239000"/>
          <a:ext cx="3105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101</xdr:row>
      <xdr:rowOff>9525</xdr:rowOff>
    </xdr:from>
    <xdr:to>
      <xdr:col>1</xdr:col>
      <xdr:colOff>1438275</xdr:colOff>
      <xdr:row>101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19250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101</xdr:row>
      <xdr:rowOff>9525</xdr:rowOff>
    </xdr:from>
    <xdr:to>
      <xdr:col>7</xdr:col>
      <xdr:colOff>1038225</xdr:colOff>
      <xdr:row>101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276975" y="192500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101</xdr:row>
      <xdr:rowOff>9525</xdr:rowOff>
    </xdr:from>
    <xdr:ext cx="2552700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19250025"/>
          <a:ext cx="2552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</a:t>
          </a:r>
        </a:p>
      </xdr:txBody>
    </xdr:sp>
    <xdr:clientData/>
  </xdr:oneCellAnchor>
  <xdr:oneCellAnchor>
    <xdr:from>
      <xdr:col>5</xdr:col>
      <xdr:colOff>114300</xdr:colOff>
      <xdr:row>101</xdr:row>
      <xdr:rowOff>9525</xdr:rowOff>
    </xdr:from>
    <xdr:ext cx="3105150" cy="581025"/>
    <xdr:sp>
      <xdr:nvSpPr>
        <xdr:cNvPr id="4" name="2 CuadroTexto"/>
        <xdr:cNvSpPr txBox="1">
          <a:spLocks noChangeArrowheads="1"/>
        </xdr:cNvSpPr>
      </xdr:nvSpPr>
      <xdr:spPr>
        <a:xfrm>
          <a:off x="5934075" y="19250025"/>
          <a:ext cx="3105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44</xdr:row>
      <xdr:rowOff>9525</xdr:rowOff>
    </xdr:from>
    <xdr:to>
      <xdr:col>0</xdr:col>
      <xdr:colOff>2219325</xdr:colOff>
      <xdr:row>44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8391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44</xdr:row>
      <xdr:rowOff>9525</xdr:rowOff>
    </xdr:from>
    <xdr:to>
      <xdr:col>7</xdr:col>
      <xdr:colOff>38100</xdr:colOff>
      <xdr:row>44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305550" y="839152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43</xdr:row>
      <xdr:rowOff>180975</xdr:rowOff>
    </xdr:from>
    <xdr:ext cx="2695575" cy="571500"/>
    <xdr:sp>
      <xdr:nvSpPr>
        <xdr:cNvPr id="3" name="2 CuadroTexto"/>
        <xdr:cNvSpPr txBox="1">
          <a:spLocks noChangeArrowheads="1"/>
        </xdr:cNvSpPr>
      </xdr:nvSpPr>
      <xdr:spPr>
        <a:xfrm>
          <a:off x="0" y="8372475"/>
          <a:ext cx="2695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</a:t>
          </a:r>
        </a:p>
      </xdr:txBody>
    </xdr:sp>
    <xdr:clientData/>
  </xdr:oneCellAnchor>
  <xdr:oneCellAnchor>
    <xdr:from>
      <xdr:col>4</xdr:col>
      <xdr:colOff>276225</xdr:colOff>
      <xdr:row>44</xdr:row>
      <xdr:rowOff>28575</xdr:rowOff>
    </xdr:from>
    <xdr:ext cx="3095625" cy="571500"/>
    <xdr:sp>
      <xdr:nvSpPr>
        <xdr:cNvPr id="4" name="2 CuadroTexto"/>
        <xdr:cNvSpPr txBox="1">
          <a:spLocks noChangeArrowheads="1"/>
        </xdr:cNvSpPr>
      </xdr:nvSpPr>
      <xdr:spPr>
        <a:xfrm>
          <a:off x="5876925" y="8410575"/>
          <a:ext cx="3095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H8" sqref="H8"/>
    </sheetView>
  </sheetViews>
  <sheetFormatPr defaultColWidth="11.421875" defaultRowHeight="15"/>
  <cols>
    <col min="1" max="1" width="55.8515625" style="0" customWidth="1"/>
    <col min="2" max="2" width="14.57421875" style="0" customWidth="1"/>
    <col min="3" max="3" width="15.28125" style="0" customWidth="1"/>
    <col min="4" max="4" width="51.140625" style="0" customWidth="1"/>
    <col min="5" max="5" width="14.7109375" style="0" customWidth="1"/>
    <col min="6" max="6" width="11.8515625" style="0" customWidth="1"/>
  </cols>
  <sheetData>
    <row r="1" spans="1:6" ht="15">
      <c r="A1" s="554" t="s">
        <v>111</v>
      </c>
      <c r="B1" s="555"/>
      <c r="C1" s="555"/>
      <c r="D1" s="555"/>
      <c r="E1" s="555"/>
      <c r="F1" s="556"/>
    </row>
    <row r="2" spans="1:6" ht="15">
      <c r="A2" s="557" t="s">
        <v>112</v>
      </c>
      <c r="B2" s="558"/>
      <c r="C2" s="558"/>
      <c r="D2" s="558"/>
      <c r="E2" s="558"/>
      <c r="F2" s="559"/>
    </row>
    <row r="3" spans="1:6" ht="15">
      <c r="A3" s="557" t="s">
        <v>601</v>
      </c>
      <c r="B3" s="558"/>
      <c r="C3" s="558"/>
      <c r="D3" s="558"/>
      <c r="E3" s="558"/>
      <c r="F3" s="559"/>
    </row>
    <row r="4" spans="1:6" ht="15">
      <c r="A4" s="557" t="s">
        <v>0</v>
      </c>
      <c r="B4" s="558"/>
      <c r="C4" s="558"/>
      <c r="D4" s="558"/>
      <c r="E4" s="558"/>
      <c r="F4" s="559"/>
    </row>
    <row r="5" spans="1:6" ht="33.75">
      <c r="A5" s="497" t="s">
        <v>1</v>
      </c>
      <c r="B5" s="77" t="s">
        <v>595</v>
      </c>
      <c r="C5" s="77" t="s">
        <v>596</v>
      </c>
      <c r="D5" s="77" t="s">
        <v>1</v>
      </c>
      <c r="E5" s="77" t="s">
        <v>595</v>
      </c>
      <c r="F5" s="78" t="s">
        <v>596</v>
      </c>
    </row>
    <row r="6" spans="1:6" ht="15">
      <c r="A6" s="498" t="s">
        <v>113</v>
      </c>
      <c r="B6" s="79"/>
      <c r="C6" s="80"/>
      <c r="D6" s="499" t="s">
        <v>114</v>
      </c>
      <c r="E6" s="500"/>
      <c r="F6" s="182"/>
    </row>
    <row r="7" spans="1:6" ht="15">
      <c r="A7" s="81" t="s">
        <v>115</v>
      </c>
      <c r="B7" s="82"/>
      <c r="C7" s="83"/>
      <c r="D7" s="84" t="s">
        <v>116</v>
      </c>
      <c r="E7" s="85"/>
      <c r="F7" s="86"/>
    </row>
    <row r="8" spans="1:9" ht="22.5">
      <c r="A8" s="87" t="s">
        <v>117</v>
      </c>
      <c r="B8" s="90">
        <f>SUM(B9:B15)</f>
        <v>19744557</v>
      </c>
      <c r="C8" s="88">
        <f>SUM(C9:C15)</f>
        <v>46726800</v>
      </c>
      <c r="D8" s="89" t="s">
        <v>118</v>
      </c>
      <c r="E8" s="90">
        <f>SUM(E9:E17)</f>
        <v>14252568</v>
      </c>
      <c r="F8" s="88">
        <v>46440142</v>
      </c>
      <c r="I8" s="161"/>
    </row>
    <row r="9" spans="1:6" ht="15">
      <c r="A9" s="91" t="s">
        <v>119</v>
      </c>
      <c r="B9" s="92">
        <v>25000</v>
      </c>
      <c r="C9" s="83">
        <v>0</v>
      </c>
      <c r="D9" s="93" t="s">
        <v>120</v>
      </c>
      <c r="E9" s="92">
        <v>1354633</v>
      </c>
      <c r="F9" s="83">
        <v>5508240</v>
      </c>
    </row>
    <row r="10" spans="1:8" ht="15">
      <c r="A10" s="91" t="s">
        <v>121</v>
      </c>
      <c r="B10" s="92">
        <v>19719557</v>
      </c>
      <c r="C10" s="83">
        <v>46726800</v>
      </c>
      <c r="D10" s="93" t="s">
        <v>122</v>
      </c>
      <c r="E10" s="92">
        <v>136764</v>
      </c>
      <c r="F10" s="83">
        <v>913725</v>
      </c>
      <c r="H10" s="161"/>
    </row>
    <row r="11" spans="1:6" ht="15">
      <c r="A11" s="91" t="s">
        <v>123</v>
      </c>
      <c r="B11" s="92"/>
      <c r="C11" s="83"/>
      <c r="D11" s="93" t="s">
        <v>124</v>
      </c>
      <c r="E11" s="92"/>
      <c r="F11" s="83"/>
    </row>
    <row r="12" spans="1:6" ht="15">
      <c r="A12" s="91" t="s">
        <v>125</v>
      </c>
      <c r="B12" s="92"/>
      <c r="C12" s="83"/>
      <c r="D12" s="93" t="s">
        <v>126</v>
      </c>
      <c r="E12" s="92"/>
      <c r="F12" s="83"/>
    </row>
    <row r="13" spans="1:6" ht="15">
      <c r="A13" s="91" t="s">
        <v>127</v>
      </c>
      <c r="B13" s="92"/>
      <c r="C13" s="83"/>
      <c r="D13" s="93" t="s">
        <v>128</v>
      </c>
      <c r="E13" s="92"/>
      <c r="F13" s="83"/>
    </row>
    <row r="14" spans="1:6" ht="22.5">
      <c r="A14" s="91" t="s">
        <v>129</v>
      </c>
      <c r="B14" s="92"/>
      <c r="C14" s="83"/>
      <c r="D14" s="93" t="s">
        <v>130</v>
      </c>
      <c r="E14" s="92"/>
      <c r="F14" s="83"/>
    </row>
    <row r="15" spans="1:6" ht="15">
      <c r="A15" s="91" t="s">
        <v>131</v>
      </c>
      <c r="B15" s="92"/>
      <c r="C15" s="83"/>
      <c r="D15" s="93" t="s">
        <v>132</v>
      </c>
      <c r="E15" s="92">
        <v>12761171</v>
      </c>
      <c r="F15" s="83">
        <v>40018177</v>
      </c>
    </row>
    <row r="16" spans="1:6" ht="15">
      <c r="A16" s="87" t="s">
        <v>133</v>
      </c>
      <c r="B16" s="90">
        <f>SUM(B17:B23)</f>
        <v>54362</v>
      </c>
      <c r="C16" s="88">
        <f>SUM(C17:C23)</f>
        <v>42268</v>
      </c>
      <c r="D16" s="93" t="s">
        <v>134</v>
      </c>
      <c r="E16" s="92"/>
      <c r="F16" s="83"/>
    </row>
    <row r="17" spans="1:6" ht="15">
      <c r="A17" s="91" t="s">
        <v>135</v>
      </c>
      <c r="B17" s="92"/>
      <c r="C17" s="83"/>
      <c r="D17" s="93" t="s">
        <v>136</v>
      </c>
      <c r="E17" s="92">
        <v>0</v>
      </c>
      <c r="F17" s="83">
        <v>0</v>
      </c>
    </row>
    <row r="18" spans="1:6" ht="15">
      <c r="A18" s="91" t="s">
        <v>137</v>
      </c>
      <c r="B18" s="92"/>
      <c r="C18" s="83"/>
      <c r="D18" s="89" t="s">
        <v>138</v>
      </c>
      <c r="E18" s="90">
        <f>SUM(E19:E21)</f>
        <v>0</v>
      </c>
      <c r="F18" s="88">
        <v>0</v>
      </c>
    </row>
    <row r="19" spans="1:6" ht="15">
      <c r="A19" s="91" t="s">
        <v>139</v>
      </c>
      <c r="B19" s="92"/>
      <c r="C19" s="83"/>
      <c r="D19" s="93" t="s">
        <v>140</v>
      </c>
      <c r="E19" s="92"/>
      <c r="F19" s="83"/>
    </row>
    <row r="20" spans="1:6" ht="22.5">
      <c r="A20" s="91" t="s">
        <v>141</v>
      </c>
      <c r="B20" s="92"/>
      <c r="C20" s="83"/>
      <c r="D20" s="93" t="s">
        <v>142</v>
      </c>
      <c r="E20" s="92"/>
      <c r="F20" s="83"/>
    </row>
    <row r="21" spans="1:6" ht="15">
      <c r="A21" s="91" t="s">
        <v>143</v>
      </c>
      <c r="B21" s="85"/>
      <c r="C21" s="86"/>
      <c r="D21" s="93" t="s">
        <v>144</v>
      </c>
      <c r="E21" s="92"/>
      <c r="F21" s="83"/>
    </row>
    <row r="22" spans="1:6" ht="15">
      <c r="A22" s="91" t="s">
        <v>145</v>
      </c>
      <c r="B22" s="92"/>
      <c r="C22" s="83"/>
      <c r="D22" s="89" t="s">
        <v>146</v>
      </c>
      <c r="E22" s="90">
        <f>SUM(E23:E24)</f>
        <v>0</v>
      </c>
      <c r="F22" s="88">
        <v>0</v>
      </c>
    </row>
    <row r="23" spans="1:6" ht="15">
      <c r="A23" s="91" t="s">
        <v>147</v>
      </c>
      <c r="B23" s="92">
        <v>54362</v>
      </c>
      <c r="C23" s="83">
        <v>42268</v>
      </c>
      <c r="D23" s="93" t="s">
        <v>148</v>
      </c>
      <c r="E23" s="92"/>
      <c r="F23" s="83"/>
    </row>
    <row r="24" spans="1:6" ht="15">
      <c r="A24" s="87" t="s">
        <v>149</v>
      </c>
      <c r="B24" s="90">
        <f>SUM(B25:B29)</f>
        <v>0</v>
      </c>
      <c r="C24" s="88">
        <f>SUM(C25:C29)</f>
        <v>0</v>
      </c>
      <c r="D24" s="93" t="s">
        <v>150</v>
      </c>
      <c r="E24" s="92"/>
      <c r="F24" s="83"/>
    </row>
    <row r="25" spans="1:6" ht="22.5">
      <c r="A25" s="91" t="s">
        <v>151</v>
      </c>
      <c r="B25" s="92">
        <v>0</v>
      </c>
      <c r="C25" s="83">
        <v>0</v>
      </c>
      <c r="D25" s="89" t="s">
        <v>152</v>
      </c>
      <c r="E25" s="92"/>
      <c r="F25" s="83"/>
    </row>
    <row r="26" spans="1:6" ht="22.5">
      <c r="A26" s="91" t="s">
        <v>153</v>
      </c>
      <c r="B26" s="92"/>
      <c r="C26" s="83"/>
      <c r="D26" s="89" t="s">
        <v>154</v>
      </c>
      <c r="E26" s="90">
        <f>SUM(E27:E29)</f>
        <v>0</v>
      </c>
      <c r="F26" s="88">
        <v>0</v>
      </c>
    </row>
    <row r="27" spans="1:6" ht="22.5">
      <c r="A27" s="91" t="s">
        <v>155</v>
      </c>
      <c r="B27" s="92"/>
      <c r="C27" s="83"/>
      <c r="D27" s="93" t="s">
        <v>156</v>
      </c>
      <c r="E27" s="92"/>
      <c r="F27" s="83"/>
    </row>
    <row r="28" spans="1:6" ht="15">
      <c r="A28" s="91" t="s">
        <v>157</v>
      </c>
      <c r="B28" s="92"/>
      <c r="C28" s="83"/>
      <c r="D28" s="93" t="s">
        <v>158</v>
      </c>
      <c r="E28" s="92"/>
      <c r="F28" s="83"/>
    </row>
    <row r="29" spans="1:6" ht="15">
      <c r="A29" s="91" t="s">
        <v>159</v>
      </c>
      <c r="B29" s="92"/>
      <c r="C29" s="83"/>
      <c r="D29" s="93" t="s">
        <v>160</v>
      </c>
      <c r="E29" s="92"/>
      <c r="F29" s="83"/>
    </row>
    <row r="30" spans="1:6" ht="22.5">
      <c r="A30" s="87" t="s">
        <v>161</v>
      </c>
      <c r="B30" s="90">
        <f>SUM(B31:B35)</f>
        <v>0</v>
      </c>
      <c r="C30" s="88">
        <f>SUM(C31:C35)</f>
        <v>0</v>
      </c>
      <c r="D30" s="89" t="s">
        <v>162</v>
      </c>
      <c r="E30" s="90">
        <f>SUM(E31:E36)</f>
        <v>0</v>
      </c>
      <c r="F30" s="88">
        <v>0</v>
      </c>
    </row>
    <row r="31" spans="1:6" ht="15">
      <c r="A31" s="91" t="s">
        <v>163</v>
      </c>
      <c r="B31" s="92"/>
      <c r="C31" s="83"/>
      <c r="D31" s="93" t="s">
        <v>164</v>
      </c>
      <c r="E31" s="92"/>
      <c r="F31" s="83"/>
    </row>
    <row r="32" spans="1:6" ht="15">
      <c r="A32" s="91" t="s">
        <v>165</v>
      </c>
      <c r="B32" s="92"/>
      <c r="C32" s="83"/>
      <c r="D32" s="93" t="s">
        <v>166</v>
      </c>
      <c r="E32" s="92"/>
      <c r="F32" s="83"/>
    </row>
    <row r="33" spans="1:6" ht="15">
      <c r="A33" s="91" t="s">
        <v>167</v>
      </c>
      <c r="B33" s="92"/>
      <c r="C33" s="83"/>
      <c r="D33" s="93" t="s">
        <v>168</v>
      </c>
      <c r="E33" s="92"/>
      <c r="F33" s="83"/>
    </row>
    <row r="34" spans="1:6" ht="22.5">
      <c r="A34" s="91" t="s">
        <v>169</v>
      </c>
      <c r="B34" s="92"/>
      <c r="C34" s="83"/>
      <c r="D34" s="93" t="s">
        <v>170</v>
      </c>
      <c r="E34" s="92"/>
      <c r="F34" s="83"/>
    </row>
    <row r="35" spans="1:6" ht="22.5">
      <c r="A35" s="91" t="s">
        <v>171</v>
      </c>
      <c r="B35" s="92"/>
      <c r="C35" s="83"/>
      <c r="D35" s="183" t="s">
        <v>172</v>
      </c>
      <c r="E35" s="92"/>
      <c r="F35" s="83"/>
    </row>
    <row r="36" spans="1:6" ht="15">
      <c r="A36" s="95" t="s">
        <v>173</v>
      </c>
      <c r="B36" s="90">
        <v>0</v>
      </c>
      <c r="C36" s="88">
        <v>0</v>
      </c>
      <c r="D36" s="183" t="s">
        <v>174</v>
      </c>
      <c r="E36" s="88"/>
      <c r="F36" s="88"/>
    </row>
    <row r="37" spans="1:6" ht="15">
      <c r="A37" s="95" t="s">
        <v>175</v>
      </c>
      <c r="B37" s="92"/>
      <c r="C37" s="83"/>
      <c r="D37" s="184" t="s">
        <v>176</v>
      </c>
      <c r="E37" s="88">
        <f>SUM(E38:E40)</f>
        <v>0</v>
      </c>
      <c r="F37" s="88">
        <v>0</v>
      </c>
    </row>
    <row r="38" spans="1:6" ht="22.5">
      <c r="A38" s="94" t="s">
        <v>177</v>
      </c>
      <c r="B38" s="92"/>
      <c r="C38" s="83"/>
      <c r="D38" s="93" t="s">
        <v>178</v>
      </c>
      <c r="E38" s="92"/>
      <c r="F38" s="83"/>
    </row>
    <row r="39" spans="1:6" ht="15">
      <c r="A39" s="91" t="s">
        <v>179</v>
      </c>
      <c r="B39" s="92"/>
      <c r="C39" s="83"/>
      <c r="D39" s="93" t="s">
        <v>180</v>
      </c>
      <c r="E39" s="92"/>
      <c r="F39" s="83"/>
    </row>
    <row r="40" spans="1:6" ht="15">
      <c r="A40" s="87" t="s">
        <v>181</v>
      </c>
      <c r="B40" s="92"/>
      <c r="C40" s="83"/>
      <c r="D40" s="93" t="s">
        <v>182</v>
      </c>
      <c r="E40" s="92"/>
      <c r="F40" s="83"/>
    </row>
    <row r="41" spans="1:6" ht="15">
      <c r="A41" s="91" t="s">
        <v>183</v>
      </c>
      <c r="B41" s="92"/>
      <c r="C41" s="83"/>
      <c r="D41" s="89" t="s">
        <v>184</v>
      </c>
      <c r="E41" s="90">
        <f>SUM(E42:E44)</f>
        <v>0</v>
      </c>
      <c r="F41" s="88">
        <v>0</v>
      </c>
    </row>
    <row r="42" spans="1:6" ht="15">
      <c r="A42" s="91" t="s">
        <v>185</v>
      </c>
      <c r="B42" s="92"/>
      <c r="C42" s="83"/>
      <c r="D42" s="93" t="s">
        <v>186</v>
      </c>
      <c r="E42" s="92"/>
      <c r="F42" s="83"/>
    </row>
    <row r="43" spans="1:6" ht="22.5">
      <c r="A43" s="91" t="s">
        <v>187</v>
      </c>
      <c r="B43" s="92"/>
      <c r="C43" s="83"/>
      <c r="D43" s="93" t="s">
        <v>188</v>
      </c>
      <c r="E43" s="92"/>
      <c r="F43" s="83"/>
    </row>
    <row r="44" spans="1:6" ht="15">
      <c r="A44" s="91" t="s">
        <v>189</v>
      </c>
      <c r="B44" s="92"/>
      <c r="C44" s="83"/>
      <c r="D44" s="93" t="s">
        <v>190</v>
      </c>
      <c r="E44" s="92"/>
      <c r="F44" s="83"/>
    </row>
    <row r="45" spans="1:6" ht="22.5">
      <c r="A45" s="170" t="s">
        <v>191</v>
      </c>
      <c r="B45" s="501">
        <f>+B8+B16+B24+B36</f>
        <v>19798919</v>
      </c>
      <c r="C45" s="96">
        <f>+C8+C16+C24+C36</f>
        <v>46769068</v>
      </c>
      <c r="D45" s="185" t="s">
        <v>192</v>
      </c>
      <c r="E45" s="96">
        <f>+E8+E18+E22+E26+E30+E37+E41</f>
        <v>14252568</v>
      </c>
      <c r="F45" s="96">
        <v>46440142</v>
      </c>
    </row>
    <row r="46" spans="1:6" ht="15">
      <c r="A46" s="170"/>
      <c r="B46" s="501"/>
      <c r="C46" s="501"/>
      <c r="D46" s="503"/>
      <c r="E46" s="504"/>
      <c r="F46" s="502"/>
    </row>
    <row r="47" spans="1:6" ht="15">
      <c r="A47" s="172" t="s">
        <v>193</v>
      </c>
      <c r="B47" s="173"/>
      <c r="C47" s="173"/>
      <c r="D47" s="175" t="s">
        <v>194</v>
      </c>
      <c r="E47" s="176"/>
      <c r="F47" s="174"/>
    </row>
    <row r="48" spans="1:6" ht="15">
      <c r="A48" s="87" t="s">
        <v>195</v>
      </c>
      <c r="B48" s="97"/>
      <c r="C48" s="97"/>
      <c r="D48" s="101" t="s">
        <v>196</v>
      </c>
      <c r="E48" s="100"/>
      <c r="F48" s="98"/>
    </row>
    <row r="49" spans="1:6" ht="15">
      <c r="A49" s="87" t="s">
        <v>197</v>
      </c>
      <c r="B49" s="97"/>
      <c r="C49" s="97"/>
      <c r="D49" s="101" t="s">
        <v>198</v>
      </c>
      <c r="E49" s="100"/>
      <c r="F49" s="98"/>
    </row>
    <row r="50" spans="1:6" ht="15">
      <c r="A50" s="87" t="s">
        <v>199</v>
      </c>
      <c r="B50" s="97">
        <v>152014558</v>
      </c>
      <c r="C50" s="97">
        <v>152014558</v>
      </c>
      <c r="D50" s="101" t="s">
        <v>200</v>
      </c>
      <c r="E50" s="100"/>
      <c r="F50" s="98"/>
    </row>
    <row r="51" spans="1:6" ht="15">
      <c r="A51" s="87" t="s">
        <v>201</v>
      </c>
      <c r="B51" s="97">
        <v>80038263</v>
      </c>
      <c r="C51" s="97">
        <v>80038263</v>
      </c>
      <c r="D51" s="101" t="s">
        <v>202</v>
      </c>
      <c r="E51" s="100"/>
      <c r="F51" s="98"/>
    </row>
    <row r="52" spans="1:6" ht="22.5">
      <c r="A52" s="87" t="s">
        <v>203</v>
      </c>
      <c r="B52" s="97">
        <v>1248113</v>
      </c>
      <c r="C52" s="97">
        <v>1248113</v>
      </c>
      <c r="D52" s="101" t="s">
        <v>204</v>
      </c>
      <c r="E52" s="100"/>
      <c r="F52" s="98"/>
    </row>
    <row r="53" spans="1:9" ht="15">
      <c r="A53" s="87" t="s">
        <v>205</v>
      </c>
      <c r="B53" s="97"/>
      <c r="C53" s="97"/>
      <c r="D53" s="101" t="s">
        <v>206</v>
      </c>
      <c r="E53" s="100">
        <v>183201</v>
      </c>
      <c r="F53" s="98">
        <v>183201</v>
      </c>
      <c r="I53" s="161"/>
    </row>
    <row r="54" spans="1:6" ht="15">
      <c r="A54" s="87" t="s">
        <v>207</v>
      </c>
      <c r="B54" s="97"/>
      <c r="C54" s="97"/>
      <c r="D54" s="102"/>
      <c r="E54" s="100"/>
      <c r="F54" s="98"/>
    </row>
    <row r="55" spans="1:6" ht="15">
      <c r="A55" s="87" t="s">
        <v>208</v>
      </c>
      <c r="B55" s="97"/>
      <c r="C55" s="97"/>
      <c r="D55" s="99" t="s">
        <v>209</v>
      </c>
      <c r="E55" s="103">
        <f>SUM(E48:E53)</f>
        <v>183201</v>
      </c>
      <c r="F55" s="104">
        <v>183201</v>
      </c>
    </row>
    <row r="56" spans="1:6" ht="15">
      <c r="A56" s="87" t="s">
        <v>210</v>
      </c>
      <c r="B56" s="97"/>
      <c r="C56" s="97"/>
      <c r="D56" s="105" t="s">
        <v>211</v>
      </c>
      <c r="E56" s="103">
        <f>+E45+E55</f>
        <v>14435769</v>
      </c>
      <c r="F56" s="104">
        <v>46623343</v>
      </c>
    </row>
    <row r="57" spans="1:6" ht="22.5">
      <c r="A57" s="81" t="s">
        <v>212</v>
      </c>
      <c r="B57" s="104">
        <f>SUM(B48:B56)</f>
        <v>233300934</v>
      </c>
      <c r="C57" s="104">
        <f>SUM(C48:C56)</f>
        <v>233300934</v>
      </c>
      <c r="D57" s="105" t="s">
        <v>213</v>
      </c>
      <c r="E57" s="100"/>
      <c r="F57" s="98"/>
    </row>
    <row r="58" spans="1:6" ht="15">
      <c r="A58" s="81" t="s">
        <v>214</v>
      </c>
      <c r="B58" s="104">
        <f>+B45+B57</f>
        <v>253099853</v>
      </c>
      <c r="C58" s="104">
        <f>+C45+C57</f>
        <v>280070002</v>
      </c>
      <c r="D58" s="105" t="s">
        <v>215</v>
      </c>
      <c r="E58" s="103">
        <f>SUM(E59:E61)</f>
        <v>165120283</v>
      </c>
      <c r="F58" s="104">
        <v>165120283</v>
      </c>
    </row>
    <row r="59" spans="1:6" ht="15">
      <c r="A59" s="106"/>
      <c r="B59" s="107"/>
      <c r="C59" s="107"/>
      <c r="D59" s="101" t="s">
        <v>216</v>
      </c>
      <c r="E59" s="100">
        <v>136923582</v>
      </c>
      <c r="F59" s="100">
        <v>136923582</v>
      </c>
    </row>
    <row r="60" spans="1:6" ht="15">
      <c r="A60" s="106"/>
      <c r="B60" s="108"/>
      <c r="C60" s="109"/>
      <c r="D60" s="101" t="s">
        <v>217</v>
      </c>
      <c r="E60" s="100">
        <v>28196701</v>
      </c>
      <c r="F60" s="100">
        <v>28196701</v>
      </c>
    </row>
    <row r="61" spans="1:6" ht="15">
      <c r="A61" s="106"/>
      <c r="B61" s="108"/>
      <c r="C61" s="109"/>
      <c r="D61" s="101" t="s">
        <v>218</v>
      </c>
      <c r="E61" s="100"/>
      <c r="F61" s="98"/>
    </row>
    <row r="62" spans="1:9" ht="22.5">
      <c r="A62" s="106"/>
      <c r="B62" s="108"/>
      <c r="C62" s="109"/>
      <c r="D62" s="105" t="s">
        <v>219</v>
      </c>
      <c r="E62" s="103">
        <f>SUM(E63:E67)</f>
        <v>73543801</v>
      </c>
      <c r="F62" s="104">
        <v>68326376</v>
      </c>
      <c r="I62" s="161"/>
    </row>
    <row r="63" spans="1:6" ht="15">
      <c r="A63" s="106"/>
      <c r="B63" s="108"/>
      <c r="C63" s="109"/>
      <c r="D63" s="101" t="s">
        <v>220</v>
      </c>
      <c r="E63" s="100">
        <v>5221911</v>
      </c>
      <c r="F63" s="100">
        <v>4875286</v>
      </c>
    </row>
    <row r="64" spans="1:6" ht="15">
      <c r="A64" s="106"/>
      <c r="B64" s="108"/>
      <c r="C64" s="109"/>
      <c r="D64" s="101" t="s">
        <v>221</v>
      </c>
      <c r="E64" s="100">
        <v>17916168</v>
      </c>
      <c r="F64" s="100">
        <v>13045368</v>
      </c>
    </row>
    <row r="65" spans="1:6" ht="15">
      <c r="A65" s="106"/>
      <c r="B65" s="108"/>
      <c r="C65" s="109"/>
      <c r="D65" s="101" t="s">
        <v>222</v>
      </c>
      <c r="E65" s="100">
        <v>50395722</v>
      </c>
      <c r="F65" s="100">
        <v>50395722</v>
      </c>
    </row>
    <row r="66" spans="1:6" ht="15">
      <c r="A66" s="106"/>
      <c r="B66" s="110"/>
      <c r="C66" s="111"/>
      <c r="D66" s="101" t="s">
        <v>223</v>
      </c>
      <c r="E66" s="100">
        <v>0</v>
      </c>
      <c r="F66" s="98">
        <v>0</v>
      </c>
    </row>
    <row r="67" spans="1:6" ht="15">
      <c r="A67" s="106"/>
      <c r="B67" s="108"/>
      <c r="C67" s="111"/>
      <c r="D67" s="101" t="s">
        <v>224</v>
      </c>
      <c r="E67" s="100">
        <v>10000</v>
      </c>
      <c r="F67" s="98">
        <v>10000</v>
      </c>
    </row>
    <row r="68" spans="1:6" ht="22.5">
      <c r="A68" s="106"/>
      <c r="B68" s="108"/>
      <c r="C68" s="111"/>
      <c r="D68" s="99" t="s">
        <v>225</v>
      </c>
      <c r="E68" s="103">
        <f>SUM(E69:E70)</f>
        <v>0</v>
      </c>
      <c r="F68" s="104">
        <v>0</v>
      </c>
    </row>
    <row r="69" spans="1:6" ht="15">
      <c r="A69" s="106"/>
      <c r="B69" s="112"/>
      <c r="C69" s="111"/>
      <c r="D69" s="101" t="s">
        <v>226</v>
      </c>
      <c r="E69" s="100"/>
      <c r="F69" s="98"/>
    </row>
    <row r="70" spans="1:6" ht="15">
      <c r="A70" s="106"/>
      <c r="B70" s="112"/>
      <c r="C70" s="111"/>
      <c r="D70" s="101" t="s">
        <v>227</v>
      </c>
      <c r="E70" s="100"/>
      <c r="F70" s="98"/>
    </row>
    <row r="71" spans="1:6" ht="15">
      <c r="A71" s="106"/>
      <c r="B71" s="112"/>
      <c r="C71" s="111"/>
      <c r="D71" s="99" t="s">
        <v>228</v>
      </c>
      <c r="E71" s="103">
        <f>+E58+E62+E68</f>
        <v>238664084</v>
      </c>
      <c r="F71" s="104">
        <v>233446659</v>
      </c>
    </row>
    <row r="72" spans="1:9" ht="15">
      <c r="A72" s="113"/>
      <c r="B72" s="114"/>
      <c r="C72" s="115"/>
      <c r="D72" s="116" t="s">
        <v>229</v>
      </c>
      <c r="E72" s="117">
        <f>+E56+E71</f>
        <v>253099853</v>
      </c>
      <c r="F72" s="118">
        <v>280070002</v>
      </c>
      <c r="I72" s="161">
        <f>+B58-E72</f>
        <v>0</v>
      </c>
    </row>
    <row r="73" spans="1:6" ht="15">
      <c r="A73" s="178"/>
      <c r="B73" s="179"/>
      <c r="C73" s="179"/>
      <c r="D73" s="84"/>
      <c r="E73" s="171"/>
      <c r="F73" s="171"/>
    </row>
    <row r="74" spans="1:6" ht="15">
      <c r="A74" s="178"/>
      <c r="B74" s="179"/>
      <c r="C74" s="179"/>
      <c r="D74" s="84"/>
      <c r="E74" s="171"/>
      <c r="F74" s="171"/>
    </row>
    <row r="75" spans="1:6" ht="15">
      <c r="A75" s="178"/>
      <c r="B75" s="179"/>
      <c r="C75" s="179"/>
      <c r="D75" s="84"/>
      <c r="E75" s="171"/>
      <c r="F75" s="171"/>
    </row>
    <row r="76" spans="1:6" ht="15">
      <c r="A76" s="76"/>
      <c r="B76" s="76"/>
      <c r="C76" s="76"/>
      <c r="D76" s="76"/>
      <c r="E76" s="76"/>
      <c r="F76" s="76"/>
    </row>
    <row r="77" spans="1:6" ht="15">
      <c r="A77" s="76"/>
      <c r="B77" s="76"/>
      <c r="C77" s="76"/>
      <c r="D77" s="76"/>
      <c r="E77" s="76"/>
      <c r="F77" s="76"/>
    </row>
    <row r="78" spans="1:6" ht="15">
      <c r="A78" s="76"/>
      <c r="B78" s="76"/>
      <c r="C78" s="76"/>
      <c r="D78" s="76"/>
      <c r="E78" s="76"/>
      <c r="F78" s="76"/>
    </row>
    <row r="79" spans="1:6" ht="15">
      <c r="A79" s="76"/>
      <c r="B79" s="76"/>
      <c r="C79" s="76"/>
      <c r="D79" s="76"/>
      <c r="E79" s="76"/>
      <c r="F79" s="76"/>
    </row>
    <row r="80" spans="1:6" ht="15">
      <c r="A80" s="76"/>
      <c r="B80" s="76"/>
      <c r="C80" s="76"/>
      <c r="D80" s="76"/>
      <c r="E80" s="76"/>
      <c r="F80" s="76"/>
    </row>
    <row r="81" spans="1:6" ht="15">
      <c r="A81" s="76"/>
      <c r="B81" s="76"/>
      <c r="C81" s="76"/>
      <c r="D81" s="76"/>
      <c r="E81" s="76"/>
      <c r="F81" s="76"/>
    </row>
    <row r="82" spans="1:6" ht="15">
      <c r="A82" s="169"/>
      <c r="B82" s="168"/>
      <c r="C82" s="177"/>
      <c r="D82" s="167"/>
      <c r="E82" s="168"/>
      <c r="F82" s="168"/>
    </row>
    <row r="83" spans="1:6" ht="15">
      <c r="A83" s="167"/>
      <c r="B83" s="168"/>
      <c r="C83" s="177"/>
      <c r="D83" s="167"/>
      <c r="E83" s="168"/>
      <c r="F83" s="168"/>
    </row>
  </sheetData>
  <sheetProtection/>
  <mergeCells count="4">
    <mergeCell ref="A1:F1"/>
    <mergeCell ref="A2:F2"/>
    <mergeCell ref="A3:F3"/>
    <mergeCell ref="A4:F4"/>
  </mergeCells>
  <printOptions/>
  <pageMargins left="1.33" right="0.31496062992125984" top="0.58" bottom="0.4724409448818898" header="0.31496062992125984" footer="0.31496062992125984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B1">
      <selection activeCell="B6" sqref="B6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421875" style="0" customWidth="1"/>
    <col min="7" max="7" width="1.8515625" style="0" customWidth="1"/>
    <col min="8" max="8" width="22.8515625" style="0" customWidth="1"/>
    <col min="9" max="9" width="19.421875" style="0" customWidth="1"/>
    <col min="10" max="11" width="18.140625" style="0" customWidth="1"/>
    <col min="12" max="12" width="25.28125" style="0" customWidth="1"/>
  </cols>
  <sheetData>
    <row r="1" spans="1:12" ht="15.75" thickBot="1">
      <c r="A1" s="190"/>
      <c r="B1" s="191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5">
      <c r="A2" s="190"/>
      <c r="B2" s="506"/>
      <c r="C2" s="507"/>
      <c r="D2" s="507"/>
      <c r="E2" s="507"/>
      <c r="F2" s="507"/>
      <c r="G2" s="507"/>
      <c r="H2" s="507"/>
      <c r="I2" s="507"/>
      <c r="J2" s="507"/>
      <c r="K2" s="507"/>
      <c r="L2" s="508"/>
    </row>
    <row r="3" spans="1:12" ht="15">
      <c r="A3" s="190"/>
      <c r="B3" s="700" t="s">
        <v>281</v>
      </c>
      <c r="C3" s="701"/>
      <c r="D3" s="701"/>
      <c r="E3" s="701"/>
      <c r="F3" s="701"/>
      <c r="G3" s="701"/>
      <c r="H3" s="701"/>
      <c r="I3" s="701"/>
      <c r="J3" s="701"/>
      <c r="K3" s="701"/>
      <c r="L3" s="702"/>
    </row>
    <row r="4" spans="1:12" ht="15">
      <c r="A4" s="190"/>
      <c r="B4" s="700" t="s">
        <v>9</v>
      </c>
      <c r="C4" s="701"/>
      <c r="D4" s="701"/>
      <c r="E4" s="701"/>
      <c r="F4" s="701"/>
      <c r="G4" s="701"/>
      <c r="H4" s="701"/>
      <c r="I4" s="701"/>
      <c r="J4" s="701"/>
      <c r="K4" s="701"/>
      <c r="L4" s="702"/>
    </row>
    <row r="5" spans="1:12" ht="15">
      <c r="A5" s="190"/>
      <c r="B5" s="700" t="s">
        <v>591</v>
      </c>
      <c r="C5" s="701"/>
      <c r="D5" s="701"/>
      <c r="E5" s="701"/>
      <c r="F5" s="701"/>
      <c r="G5" s="701"/>
      <c r="H5" s="701"/>
      <c r="I5" s="701"/>
      <c r="J5" s="701"/>
      <c r="K5" s="701"/>
      <c r="L5" s="702"/>
    </row>
    <row r="6" spans="1:12" ht="15.75" thickBot="1">
      <c r="A6" s="190"/>
      <c r="B6" s="509"/>
      <c r="C6" s="510"/>
      <c r="D6" s="510"/>
      <c r="E6" s="510"/>
      <c r="F6" s="510"/>
      <c r="G6" s="510"/>
      <c r="H6" s="510"/>
      <c r="I6" s="510"/>
      <c r="J6" s="510"/>
      <c r="K6" s="510"/>
      <c r="L6" s="511"/>
    </row>
    <row r="7" spans="1:12" ht="15.75" thickBot="1">
      <c r="A7" s="190"/>
      <c r="B7" s="703" t="s">
        <v>10</v>
      </c>
      <c r="C7" s="704"/>
      <c r="D7" s="705"/>
      <c r="E7" s="695" t="s">
        <v>11</v>
      </c>
      <c r="F7" s="709"/>
      <c r="G7" s="709"/>
      <c r="H7" s="696"/>
      <c r="I7" s="697" t="s">
        <v>12</v>
      </c>
      <c r="J7" s="696"/>
      <c r="K7" s="705" t="s">
        <v>13</v>
      </c>
      <c r="L7" s="692" t="s">
        <v>14</v>
      </c>
    </row>
    <row r="8" spans="1:12" ht="15.75" thickBot="1">
      <c r="A8" s="190"/>
      <c r="B8" s="700"/>
      <c r="C8" s="701"/>
      <c r="D8" s="702"/>
      <c r="E8" s="695" t="s">
        <v>15</v>
      </c>
      <c r="F8" s="696"/>
      <c r="G8" s="697" t="s">
        <v>16</v>
      </c>
      <c r="H8" s="696"/>
      <c r="I8" s="505"/>
      <c r="J8" s="199"/>
      <c r="K8" s="702"/>
      <c r="L8" s="693"/>
    </row>
    <row r="9" spans="1:12" ht="32.25" customHeight="1" thickBot="1">
      <c r="A9" s="190"/>
      <c r="B9" s="706"/>
      <c r="C9" s="707"/>
      <c r="D9" s="708"/>
      <c r="E9" s="513"/>
      <c r="F9" s="201" t="s">
        <v>17</v>
      </c>
      <c r="G9" s="201"/>
      <c r="H9" s="201" t="s">
        <v>18</v>
      </c>
      <c r="I9" s="202" t="s">
        <v>19</v>
      </c>
      <c r="J9" s="203" t="s">
        <v>20</v>
      </c>
      <c r="K9" s="708"/>
      <c r="L9" s="694"/>
    </row>
    <row r="10" spans="1:12" ht="15.75" thickBot="1">
      <c r="A10" s="190"/>
      <c r="B10" s="204" t="s">
        <v>21</v>
      </c>
      <c r="C10" s="205"/>
      <c r="D10" s="205"/>
      <c r="E10" s="205"/>
      <c r="F10" s="205"/>
      <c r="G10" s="205"/>
      <c r="H10" s="205"/>
      <c r="I10" s="206"/>
      <c r="J10" s="206"/>
      <c r="K10" s="206"/>
      <c r="L10" s="207"/>
    </row>
    <row r="11" spans="1:12" ht="15.75" thickBot="1">
      <c r="A11" s="190"/>
      <c r="B11" s="208" t="s">
        <v>22</v>
      </c>
      <c r="C11" s="512"/>
      <c r="D11" s="512"/>
      <c r="E11" s="512"/>
      <c r="F11" s="512"/>
      <c r="G11" s="512"/>
      <c r="H11" s="512"/>
      <c r="I11" s="510"/>
      <c r="J11" s="510"/>
      <c r="K11" s="510"/>
      <c r="L11" s="511"/>
    </row>
    <row r="12" spans="1:12" ht="16.5" customHeight="1" thickBot="1">
      <c r="A12" s="190"/>
      <c r="B12" s="210">
        <v>1</v>
      </c>
      <c r="C12" s="211" t="s">
        <v>23</v>
      </c>
      <c r="D12" s="212"/>
      <c r="E12" s="213"/>
      <c r="F12" s="213"/>
      <c r="G12" s="213"/>
      <c r="H12" s="213"/>
      <c r="I12" s="213"/>
      <c r="J12" s="213"/>
      <c r="K12" s="213"/>
      <c r="L12" s="214"/>
    </row>
    <row r="13" spans="1:12" ht="15.75" thickBot="1">
      <c r="A13" s="190"/>
      <c r="B13" s="215"/>
      <c r="C13" s="216" t="s">
        <v>24</v>
      </c>
      <c r="D13" s="217" t="s">
        <v>25</v>
      </c>
      <c r="E13" s="218" t="s">
        <v>283</v>
      </c>
      <c r="F13" s="219" t="s">
        <v>589</v>
      </c>
      <c r="G13" s="220"/>
      <c r="H13" s="221"/>
      <c r="I13" s="222">
        <v>515357894</v>
      </c>
      <c r="J13" s="223" t="s">
        <v>28</v>
      </c>
      <c r="K13" s="224" t="s">
        <v>29</v>
      </c>
      <c r="L13" s="221"/>
    </row>
    <row r="14" spans="1:12" ht="15.75" thickBot="1">
      <c r="A14" s="190"/>
      <c r="B14" s="215"/>
      <c r="C14" s="216" t="s">
        <v>30</v>
      </c>
      <c r="D14" s="217" t="s">
        <v>3</v>
      </c>
      <c r="E14" s="225" t="s">
        <v>283</v>
      </c>
      <c r="F14" s="226" t="s">
        <v>590</v>
      </c>
      <c r="G14" s="227"/>
      <c r="H14" s="228"/>
      <c r="I14" s="229">
        <v>504596920.00081116</v>
      </c>
      <c r="J14" s="230" t="s">
        <v>28</v>
      </c>
      <c r="K14" s="231" t="s">
        <v>29</v>
      </c>
      <c r="L14" s="488"/>
    </row>
    <row r="15" spans="1:12" ht="15.75" thickBot="1">
      <c r="A15" s="190"/>
      <c r="B15" s="215"/>
      <c r="C15" s="216" t="s">
        <v>32</v>
      </c>
      <c r="D15" s="217" t="s">
        <v>33</v>
      </c>
      <c r="E15" s="225" t="s">
        <v>283</v>
      </c>
      <c r="F15" s="226" t="s">
        <v>286</v>
      </c>
      <c r="G15" s="227"/>
      <c r="H15" s="228"/>
      <c r="I15" s="229" t="e">
        <f>+#REF!</f>
        <v>#REF!</v>
      </c>
      <c r="J15" s="230" t="s">
        <v>28</v>
      </c>
      <c r="K15" s="232" t="s">
        <v>29</v>
      </c>
      <c r="L15" s="228"/>
    </row>
    <row r="16" spans="1:12" ht="24.75" customHeight="1" thickBot="1">
      <c r="A16" s="190"/>
      <c r="B16" s="210">
        <v>2</v>
      </c>
      <c r="C16" s="211" t="s">
        <v>35</v>
      </c>
      <c r="D16" s="212"/>
      <c r="E16" s="233"/>
      <c r="F16" s="233"/>
      <c r="G16" s="233"/>
      <c r="H16" s="233"/>
      <c r="I16" s="233"/>
      <c r="J16" s="233"/>
      <c r="K16" s="213"/>
      <c r="L16" s="234"/>
    </row>
    <row r="17" spans="1:12" ht="15.75" thickBot="1">
      <c r="A17" s="190"/>
      <c r="B17" s="215"/>
      <c r="C17" s="216" t="s">
        <v>24</v>
      </c>
      <c r="D17" s="217" t="s">
        <v>25</v>
      </c>
      <c r="E17" s="218" t="s">
        <v>283</v>
      </c>
      <c r="F17" s="219" t="str">
        <f>+F13</f>
        <v>Junta directiva CXXXII</v>
      </c>
      <c r="G17" s="220"/>
      <c r="H17" s="221"/>
      <c r="I17" s="222">
        <f>+I13</f>
        <v>515357894</v>
      </c>
      <c r="J17" s="223" t="s">
        <v>28</v>
      </c>
      <c r="K17" s="224" t="s">
        <v>29</v>
      </c>
      <c r="L17" s="221"/>
    </row>
    <row r="18" spans="1:12" ht="15.75" thickBot="1">
      <c r="A18" s="190"/>
      <c r="B18" s="215"/>
      <c r="C18" s="216" t="s">
        <v>30</v>
      </c>
      <c r="D18" s="217" t="s">
        <v>3</v>
      </c>
      <c r="E18" s="225" t="s">
        <v>283</v>
      </c>
      <c r="F18" s="226" t="str">
        <f>+F14</f>
        <v>Junta directiva CXXXIV</v>
      </c>
      <c r="G18" s="227"/>
      <c r="H18" s="228"/>
      <c r="I18" s="229">
        <f>+I14</f>
        <v>504596920.00081116</v>
      </c>
      <c r="J18" s="230" t="s">
        <v>28</v>
      </c>
      <c r="K18" s="231" t="s">
        <v>29</v>
      </c>
      <c r="L18" s="228"/>
    </row>
    <row r="19" spans="1:12" ht="15.75" thickBot="1">
      <c r="A19" s="190"/>
      <c r="B19" s="215"/>
      <c r="C19" s="216" t="s">
        <v>32</v>
      </c>
      <c r="D19" s="217" t="s">
        <v>33</v>
      </c>
      <c r="E19" s="225" t="s">
        <v>283</v>
      </c>
      <c r="F19" s="226" t="str">
        <f>+F15</f>
        <v>SAACG.NET</v>
      </c>
      <c r="G19" s="228"/>
      <c r="H19" s="228"/>
      <c r="I19" s="229" t="e">
        <f>+I15</f>
        <v>#REF!</v>
      </c>
      <c r="J19" s="230" t="s">
        <v>28</v>
      </c>
      <c r="K19" s="232" t="s">
        <v>29</v>
      </c>
      <c r="L19" s="228"/>
    </row>
    <row r="20" spans="1:12" ht="16.5" customHeight="1" thickBot="1">
      <c r="A20" s="190"/>
      <c r="B20" s="210">
        <v>3</v>
      </c>
      <c r="C20" s="211" t="s">
        <v>36</v>
      </c>
      <c r="D20" s="212"/>
      <c r="E20" s="233"/>
      <c r="F20" s="256"/>
      <c r="G20" s="233"/>
      <c r="H20" s="233"/>
      <c r="I20" s="233"/>
      <c r="J20" s="233"/>
      <c r="K20" s="213"/>
      <c r="L20" s="234"/>
    </row>
    <row r="21" spans="1:12" ht="15.75" thickBot="1">
      <c r="A21" s="190"/>
      <c r="B21" s="215"/>
      <c r="C21" s="216" t="s">
        <v>24</v>
      </c>
      <c r="D21" s="217" t="s">
        <v>25</v>
      </c>
      <c r="E21" s="514" t="s">
        <v>283</v>
      </c>
      <c r="F21" s="219" t="str">
        <f>+F17</f>
        <v>Junta directiva CXXXII</v>
      </c>
      <c r="G21" s="221"/>
      <c r="H21" s="221"/>
      <c r="I21" s="222">
        <f>+I17</f>
        <v>515357894</v>
      </c>
      <c r="J21" s="223" t="s">
        <v>28</v>
      </c>
      <c r="K21" s="224" t="s">
        <v>37</v>
      </c>
      <c r="L21" s="221"/>
    </row>
    <row r="22" spans="1:12" ht="15.75" thickBot="1">
      <c r="A22" s="190"/>
      <c r="B22" s="215"/>
      <c r="C22" s="216" t="s">
        <v>30</v>
      </c>
      <c r="D22" s="217" t="s">
        <v>3</v>
      </c>
      <c r="E22" s="515" t="s">
        <v>283</v>
      </c>
      <c r="F22" s="226" t="str">
        <f>+F18</f>
        <v>Junta directiva CXXXIV</v>
      </c>
      <c r="G22" s="228"/>
      <c r="H22" s="228"/>
      <c r="I22" s="229">
        <f>+I18</f>
        <v>504596920.00081116</v>
      </c>
      <c r="J22" s="230" t="s">
        <v>28</v>
      </c>
      <c r="K22" s="231" t="s">
        <v>37</v>
      </c>
      <c r="L22" s="228"/>
    </row>
    <row r="23" spans="1:12" ht="15.75" thickBot="1">
      <c r="A23" s="190"/>
      <c r="B23" s="215"/>
      <c r="C23" s="216" t="s">
        <v>32</v>
      </c>
      <c r="D23" s="217" t="s">
        <v>33</v>
      </c>
      <c r="E23" s="515" t="s">
        <v>283</v>
      </c>
      <c r="F23" s="226" t="str">
        <f>+F19</f>
        <v>SAACG.NET</v>
      </c>
      <c r="G23" s="228"/>
      <c r="H23" s="228"/>
      <c r="I23" s="229" t="e">
        <f>+I19</f>
        <v>#REF!</v>
      </c>
      <c r="J23" s="230" t="s">
        <v>28</v>
      </c>
      <c r="K23" s="232" t="s">
        <v>37</v>
      </c>
      <c r="L23" s="228"/>
    </row>
    <row r="24" spans="1:12" ht="16.5" customHeight="1" thickBot="1">
      <c r="A24" s="190"/>
      <c r="B24" s="210">
        <v>4</v>
      </c>
      <c r="C24" s="211" t="s">
        <v>38</v>
      </c>
      <c r="D24" s="212"/>
      <c r="E24" s="233"/>
      <c r="F24" s="213"/>
      <c r="G24" s="233"/>
      <c r="H24" s="233"/>
      <c r="I24" s="233"/>
      <c r="J24" s="233"/>
      <c r="K24" s="213"/>
      <c r="L24" s="234"/>
    </row>
    <row r="25" spans="1:12" ht="15.75" thickBot="1">
      <c r="A25" s="190"/>
      <c r="B25" s="235"/>
      <c r="C25" s="236" t="s">
        <v>24</v>
      </c>
      <c r="D25" s="237" t="s">
        <v>39</v>
      </c>
      <c r="E25" s="213"/>
      <c r="F25" s="238"/>
      <c r="G25" s="213"/>
      <c r="H25" s="213"/>
      <c r="I25" s="213"/>
      <c r="J25" s="213"/>
      <c r="K25" s="213"/>
      <c r="L25" s="214"/>
    </row>
    <row r="26" spans="1:12" ht="15.75" thickBot="1">
      <c r="A26" s="190"/>
      <c r="B26" s="215"/>
      <c r="C26" s="216"/>
      <c r="D26" s="217" t="s">
        <v>40</v>
      </c>
      <c r="E26" s="223" t="s">
        <v>41</v>
      </c>
      <c r="F26" s="224" t="s">
        <v>53</v>
      </c>
      <c r="G26" s="221"/>
      <c r="H26" s="221"/>
      <c r="I26" s="190" t="s">
        <v>41</v>
      </c>
      <c r="J26" s="223" t="s">
        <v>28</v>
      </c>
      <c r="K26" s="224" t="s">
        <v>42</v>
      </c>
      <c r="L26" s="221"/>
    </row>
    <row r="27" spans="1:12" ht="15.75" thickBot="1">
      <c r="A27" s="190"/>
      <c r="B27" s="215"/>
      <c r="C27" s="216"/>
      <c r="D27" s="217" t="s">
        <v>43</v>
      </c>
      <c r="E27" s="223" t="s">
        <v>41</v>
      </c>
      <c r="F27" s="228" t="s">
        <v>63</v>
      </c>
      <c r="G27" s="228"/>
      <c r="H27" s="228"/>
      <c r="I27" s="239" t="s">
        <v>41</v>
      </c>
      <c r="J27" s="230" t="s">
        <v>28</v>
      </c>
      <c r="K27" s="231" t="s">
        <v>42</v>
      </c>
      <c r="L27" s="228"/>
    </row>
    <row r="28" spans="1:12" ht="39" thickBot="1">
      <c r="A28" s="190"/>
      <c r="B28" s="240"/>
      <c r="C28" s="216" t="s">
        <v>30</v>
      </c>
      <c r="D28" s="241" t="s">
        <v>44</v>
      </c>
      <c r="E28" s="242" t="s">
        <v>41</v>
      </c>
      <c r="F28" s="231" t="s">
        <v>45</v>
      </c>
      <c r="G28" s="243"/>
      <c r="H28" s="228"/>
      <c r="I28" s="239" t="s">
        <v>41</v>
      </c>
      <c r="J28" s="230" t="s">
        <v>28</v>
      </c>
      <c r="K28" s="231" t="s">
        <v>42</v>
      </c>
      <c r="L28" s="228"/>
    </row>
    <row r="29" spans="1:12" ht="26.25" thickBot="1">
      <c r="A29" s="190"/>
      <c r="B29" s="240"/>
      <c r="C29" s="216" t="s">
        <v>32</v>
      </c>
      <c r="D29" s="241" t="s">
        <v>46</v>
      </c>
      <c r="E29" s="244" t="s">
        <v>41</v>
      </c>
      <c r="F29" s="232" t="s">
        <v>47</v>
      </c>
      <c r="G29" s="234"/>
      <c r="H29" s="245"/>
      <c r="I29" s="246" t="s">
        <v>41</v>
      </c>
      <c r="J29" s="247" t="s">
        <v>28</v>
      </c>
      <c r="K29" s="232" t="s">
        <v>42</v>
      </c>
      <c r="L29" s="245"/>
    </row>
    <row r="30" spans="1:12" ht="39" thickBot="1">
      <c r="A30" s="190"/>
      <c r="B30" s="240"/>
      <c r="C30" s="216" t="s">
        <v>48</v>
      </c>
      <c r="D30" s="241" t="s">
        <v>49</v>
      </c>
      <c r="E30" s="248" t="s">
        <v>41</v>
      </c>
      <c r="F30" s="249" t="s">
        <v>45</v>
      </c>
      <c r="G30" s="214"/>
      <c r="H30" s="250"/>
      <c r="I30" s="251" t="s">
        <v>41</v>
      </c>
      <c r="J30" s="252" t="s">
        <v>28</v>
      </c>
      <c r="K30" s="249" t="s">
        <v>42</v>
      </c>
      <c r="L30" s="250"/>
    </row>
    <row r="31" spans="1:12" ht="15.75" thickBo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</row>
    <row r="32" spans="1:12" ht="15.75" thickBot="1">
      <c r="A32" s="190"/>
      <c r="B32" s="253">
        <v>5</v>
      </c>
      <c r="C32" s="211" t="s">
        <v>50</v>
      </c>
      <c r="D32" s="212"/>
      <c r="E32" s="233"/>
      <c r="F32" s="233"/>
      <c r="G32" s="233"/>
      <c r="H32" s="233"/>
      <c r="I32" s="233"/>
      <c r="J32" s="233"/>
      <c r="K32" s="233"/>
      <c r="L32" s="234"/>
    </row>
    <row r="33" spans="1:12" ht="15.75" thickBot="1">
      <c r="A33" s="190"/>
      <c r="B33" s="215"/>
      <c r="C33" s="216" t="s">
        <v>51</v>
      </c>
      <c r="D33" s="241" t="s">
        <v>52</v>
      </c>
      <c r="E33" s="223" t="s">
        <v>26</v>
      </c>
      <c r="F33" s="224" t="s">
        <v>287</v>
      </c>
      <c r="G33" s="221"/>
      <c r="H33" s="221"/>
      <c r="I33" s="222" t="e">
        <f>+#REF!</f>
        <v>#REF!</v>
      </c>
      <c r="J33" s="223" t="s">
        <v>28</v>
      </c>
      <c r="K33" s="224" t="s">
        <v>54</v>
      </c>
      <c r="L33" s="221"/>
    </row>
    <row r="34" spans="1:12" ht="26.25" thickBot="1">
      <c r="A34" s="190"/>
      <c r="B34" s="215"/>
      <c r="C34" s="216" t="s">
        <v>55</v>
      </c>
      <c r="D34" s="241" t="s">
        <v>33</v>
      </c>
      <c r="E34" s="230" t="s">
        <v>283</v>
      </c>
      <c r="F34" s="231" t="s">
        <v>287</v>
      </c>
      <c r="G34" s="228"/>
      <c r="H34" s="228"/>
      <c r="I34" s="229" t="e">
        <f>+#REF!</f>
        <v>#REF!</v>
      </c>
      <c r="J34" s="230" t="s">
        <v>28</v>
      </c>
      <c r="K34" s="232" t="s">
        <v>56</v>
      </c>
      <c r="L34" s="228"/>
    </row>
    <row r="35" spans="1:12" ht="15.75" thickBot="1">
      <c r="A35" s="190"/>
      <c r="B35" s="210">
        <v>6</v>
      </c>
      <c r="C35" s="211" t="s">
        <v>57</v>
      </c>
      <c r="D35" s="212"/>
      <c r="E35" s="233"/>
      <c r="F35" s="233"/>
      <c r="G35" s="233"/>
      <c r="H35" s="233"/>
      <c r="I35" s="233"/>
      <c r="J35" s="233"/>
      <c r="K35" s="213"/>
      <c r="L35" s="234"/>
    </row>
    <row r="36" spans="1:12" ht="15.75" thickBot="1">
      <c r="A36" s="190"/>
      <c r="B36" s="215"/>
      <c r="C36" s="216" t="s">
        <v>51</v>
      </c>
      <c r="D36" s="217" t="s">
        <v>52</v>
      </c>
      <c r="E36" s="223"/>
      <c r="F36" s="224" t="s">
        <v>58</v>
      </c>
      <c r="G36" s="221"/>
      <c r="H36" s="221"/>
      <c r="I36" s="190" t="s">
        <v>41</v>
      </c>
      <c r="J36" s="223" t="s">
        <v>28</v>
      </c>
      <c r="K36" s="249" t="s">
        <v>59</v>
      </c>
      <c r="L36" s="221"/>
    </row>
    <row r="37" spans="1:12" ht="16.5" customHeight="1" thickBot="1">
      <c r="A37" s="190"/>
      <c r="B37" s="210">
        <v>7</v>
      </c>
      <c r="C37" s="211" t="s">
        <v>60</v>
      </c>
      <c r="D37" s="212"/>
      <c r="E37" s="233"/>
      <c r="F37" s="233"/>
      <c r="G37" s="233"/>
      <c r="H37" s="233"/>
      <c r="I37" s="233"/>
      <c r="J37" s="233"/>
      <c r="K37" s="238"/>
      <c r="L37" s="234"/>
    </row>
    <row r="38" spans="1:12" ht="26.25" thickBot="1">
      <c r="A38" s="190"/>
      <c r="B38" s="215"/>
      <c r="C38" s="216" t="s">
        <v>51</v>
      </c>
      <c r="D38" s="241" t="s">
        <v>25</v>
      </c>
      <c r="E38" s="252"/>
      <c r="F38" s="249" t="s">
        <v>61</v>
      </c>
      <c r="G38" s="250"/>
      <c r="H38" s="250"/>
      <c r="I38" s="190" t="s">
        <v>41</v>
      </c>
      <c r="J38" s="252" t="s">
        <v>28</v>
      </c>
      <c r="K38" s="224" t="s">
        <v>62</v>
      </c>
      <c r="L38" s="221"/>
    </row>
    <row r="39" spans="1:12" ht="15.75" thickBot="1">
      <c r="A39" s="190"/>
      <c r="B39" s="215"/>
      <c r="C39" s="216" t="s">
        <v>55</v>
      </c>
      <c r="D39" s="241" t="s">
        <v>3</v>
      </c>
      <c r="E39" s="223"/>
      <c r="F39" s="224" t="s">
        <v>53</v>
      </c>
      <c r="G39" s="221"/>
      <c r="H39" s="221"/>
      <c r="I39" s="239" t="s">
        <v>41</v>
      </c>
      <c r="J39" s="223" t="s">
        <v>28</v>
      </c>
      <c r="K39" s="231" t="s">
        <v>62</v>
      </c>
      <c r="L39" s="228"/>
    </row>
    <row r="40" spans="1:12" ht="15.75" thickBot="1">
      <c r="A40" s="190"/>
      <c r="B40" s="215"/>
      <c r="C40" s="216" t="s">
        <v>32</v>
      </c>
      <c r="D40" s="241" t="s">
        <v>33</v>
      </c>
      <c r="E40" s="247"/>
      <c r="F40" s="232" t="s">
        <v>63</v>
      </c>
      <c r="G40" s="245"/>
      <c r="H40" s="245"/>
      <c r="I40" s="245" t="s">
        <v>41</v>
      </c>
      <c r="J40" s="245" t="s">
        <v>28</v>
      </c>
      <c r="K40" s="232" t="s">
        <v>62</v>
      </c>
      <c r="L40" s="245"/>
    </row>
    <row r="41" spans="1:12" ht="15.75" thickBot="1">
      <c r="A41" s="190"/>
      <c r="B41" s="208" t="s">
        <v>64</v>
      </c>
      <c r="C41" s="512"/>
      <c r="D41" s="512"/>
      <c r="E41" s="512"/>
      <c r="F41" s="512"/>
      <c r="G41" s="512"/>
      <c r="H41" s="512"/>
      <c r="I41" s="510"/>
      <c r="J41" s="510"/>
      <c r="K41" s="510"/>
      <c r="L41" s="511"/>
    </row>
    <row r="42" spans="1:12" ht="24.75" customHeight="1" thickBot="1">
      <c r="A42" s="190"/>
      <c r="B42" s="210">
        <v>1</v>
      </c>
      <c r="C42" s="211" t="s">
        <v>65</v>
      </c>
      <c r="D42" s="212"/>
      <c r="E42" s="213"/>
      <c r="F42" s="213"/>
      <c r="G42" s="213"/>
      <c r="H42" s="213"/>
      <c r="I42" s="213"/>
      <c r="J42" s="213"/>
      <c r="K42" s="213"/>
      <c r="L42" s="214"/>
    </row>
    <row r="43" spans="1:12" ht="39" thickBot="1">
      <c r="A43" s="190"/>
      <c r="B43" s="240"/>
      <c r="C43" s="216" t="s">
        <v>24</v>
      </c>
      <c r="D43" s="241" t="s">
        <v>66</v>
      </c>
      <c r="E43" s="252"/>
      <c r="F43" s="249" t="s">
        <v>65</v>
      </c>
      <c r="G43" s="250"/>
      <c r="H43" s="250"/>
      <c r="I43" s="254" t="s">
        <v>41</v>
      </c>
      <c r="J43" s="255"/>
      <c r="K43" s="224" t="s">
        <v>67</v>
      </c>
      <c r="L43" s="221"/>
    </row>
    <row r="44" spans="1:12" ht="39" thickBot="1">
      <c r="A44" s="190"/>
      <c r="B44" s="240"/>
      <c r="C44" s="216" t="s">
        <v>30</v>
      </c>
      <c r="D44" s="241" t="s">
        <v>68</v>
      </c>
      <c r="E44" s="252"/>
      <c r="F44" s="249" t="s">
        <v>69</v>
      </c>
      <c r="G44" s="250"/>
      <c r="H44" s="250"/>
      <c r="I44" s="256" t="s">
        <v>41</v>
      </c>
      <c r="J44" s="242"/>
      <c r="K44" s="231" t="s">
        <v>67</v>
      </c>
      <c r="L44" s="228"/>
    </row>
    <row r="45" spans="1:12" ht="39" thickBot="1">
      <c r="A45" s="190"/>
      <c r="B45" s="240"/>
      <c r="C45" s="216" t="s">
        <v>32</v>
      </c>
      <c r="D45" s="241" t="s">
        <v>70</v>
      </c>
      <c r="E45" s="252"/>
      <c r="F45" s="249" t="s">
        <v>65</v>
      </c>
      <c r="G45" s="250"/>
      <c r="H45" s="250"/>
      <c r="I45" s="256" t="s">
        <v>41</v>
      </c>
      <c r="J45" s="242"/>
      <c r="K45" s="231" t="s">
        <v>67</v>
      </c>
      <c r="L45" s="228"/>
    </row>
    <row r="46" spans="1:12" ht="39" thickBot="1">
      <c r="A46" s="190"/>
      <c r="B46" s="240"/>
      <c r="C46" s="216" t="s">
        <v>48</v>
      </c>
      <c r="D46" s="241" t="s">
        <v>71</v>
      </c>
      <c r="E46" s="252"/>
      <c r="F46" s="249" t="s">
        <v>72</v>
      </c>
      <c r="G46" s="250"/>
      <c r="H46" s="250"/>
      <c r="I46" s="256" t="s">
        <v>41</v>
      </c>
      <c r="J46" s="242"/>
      <c r="K46" s="231" t="s">
        <v>67</v>
      </c>
      <c r="L46" s="228"/>
    </row>
    <row r="47" spans="1:12" ht="26.25" thickBot="1">
      <c r="A47" s="190"/>
      <c r="B47" s="240"/>
      <c r="C47" s="216" t="s">
        <v>73</v>
      </c>
      <c r="D47" s="241" t="s">
        <v>74</v>
      </c>
      <c r="E47" s="252"/>
      <c r="F47" s="249" t="s">
        <v>75</v>
      </c>
      <c r="G47" s="250"/>
      <c r="H47" s="250"/>
      <c r="I47" s="256" t="s">
        <v>41</v>
      </c>
      <c r="J47" s="242"/>
      <c r="K47" s="232" t="s">
        <v>67</v>
      </c>
      <c r="L47" s="228"/>
    </row>
    <row r="48" spans="1:12" ht="24.75" customHeight="1" thickBot="1">
      <c r="A48" s="190"/>
      <c r="B48" s="210">
        <v>2</v>
      </c>
      <c r="C48" s="211" t="s">
        <v>76</v>
      </c>
      <c r="D48" s="212"/>
      <c r="E48" s="213"/>
      <c r="F48" s="213"/>
      <c r="G48" s="213"/>
      <c r="H48" s="213"/>
      <c r="I48" s="233"/>
      <c r="J48" s="233"/>
      <c r="K48" s="213"/>
      <c r="L48" s="234"/>
    </row>
    <row r="49" spans="1:12" ht="39" thickBot="1">
      <c r="A49" s="190"/>
      <c r="B49" s="240"/>
      <c r="C49" s="216" t="s">
        <v>24</v>
      </c>
      <c r="D49" s="241" t="s">
        <v>77</v>
      </c>
      <c r="E49" s="252"/>
      <c r="F49" s="249" t="s">
        <v>78</v>
      </c>
      <c r="G49" s="250"/>
      <c r="H49" s="250"/>
      <c r="I49" s="254" t="s">
        <v>41</v>
      </c>
      <c r="J49" s="255"/>
      <c r="K49" s="221" t="s">
        <v>29</v>
      </c>
      <c r="L49" s="221"/>
    </row>
    <row r="50" spans="1:12" ht="39" thickBot="1">
      <c r="A50" s="190"/>
      <c r="B50" s="240"/>
      <c r="C50" s="216" t="s">
        <v>30</v>
      </c>
      <c r="D50" s="241" t="s">
        <v>79</v>
      </c>
      <c r="E50" s="252"/>
      <c r="F50" s="249" t="s">
        <v>78</v>
      </c>
      <c r="G50" s="250"/>
      <c r="H50" s="250"/>
      <c r="I50" s="256" t="s">
        <v>41</v>
      </c>
      <c r="J50" s="242"/>
      <c r="K50" s="228" t="s">
        <v>29</v>
      </c>
      <c r="L50" s="228"/>
    </row>
    <row r="51" spans="1:12" ht="39" thickBot="1">
      <c r="A51" s="190"/>
      <c r="B51" s="240"/>
      <c r="C51" s="216" t="s">
        <v>32</v>
      </c>
      <c r="D51" s="241" t="s">
        <v>80</v>
      </c>
      <c r="E51" s="252"/>
      <c r="F51" s="249" t="s">
        <v>78</v>
      </c>
      <c r="G51" s="250"/>
      <c r="H51" s="250"/>
      <c r="I51" s="233" t="s">
        <v>41</v>
      </c>
      <c r="J51" s="244"/>
      <c r="K51" s="245" t="s">
        <v>29</v>
      </c>
      <c r="L51" s="245"/>
    </row>
    <row r="52" spans="1:12" ht="39" thickBot="1">
      <c r="A52" s="190"/>
      <c r="B52" s="240"/>
      <c r="C52" s="216" t="s">
        <v>48</v>
      </c>
      <c r="D52" s="241" t="s">
        <v>81</v>
      </c>
      <c r="E52" s="252"/>
      <c r="F52" s="250" t="s">
        <v>82</v>
      </c>
      <c r="G52" s="250"/>
      <c r="H52" s="250"/>
      <c r="I52" s="213" t="s">
        <v>41</v>
      </c>
      <c r="J52" s="248"/>
      <c r="K52" s="250" t="s">
        <v>29</v>
      </c>
      <c r="L52" s="250"/>
    </row>
    <row r="53" spans="1:12" ht="15.75" thickBot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</row>
    <row r="54" spans="1:12" ht="15.75" thickBot="1">
      <c r="A54" s="190"/>
      <c r="B54" s="253">
        <v>3</v>
      </c>
      <c r="C54" s="212" t="s">
        <v>83</v>
      </c>
      <c r="D54" s="212"/>
      <c r="E54" s="233"/>
      <c r="F54" s="233"/>
      <c r="G54" s="233"/>
      <c r="H54" s="233"/>
      <c r="I54" s="233"/>
      <c r="J54" s="233"/>
      <c r="K54" s="233"/>
      <c r="L54" s="234"/>
    </row>
    <row r="55" spans="1:12" ht="15.75" thickBot="1">
      <c r="A55" s="190"/>
      <c r="B55" s="240"/>
      <c r="C55" s="216" t="s">
        <v>51</v>
      </c>
      <c r="D55" s="241" t="s">
        <v>84</v>
      </c>
      <c r="E55" s="252"/>
      <c r="F55" s="249" t="s">
        <v>85</v>
      </c>
      <c r="G55" s="250"/>
      <c r="H55" s="250"/>
      <c r="I55" s="254" t="s">
        <v>41</v>
      </c>
      <c r="J55" s="255"/>
      <c r="K55" s="224" t="s">
        <v>54</v>
      </c>
      <c r="L55" s="221"/>
    </row>
    <row r="56" spans="1:12" ht="26.25" thickBot="1">
      <c r="A56" s="190"/>
      <c r="B56" s="240"/>
      <c r="C56" s="216" t="s">
        <v>55</v>
      </c>
      <c r="D56" s="241" t="s">
        <v>86</v>
      </c>
      <c r="E56" s="252"/>
      <c r="F56" s="249" t="s">
        <v>85</v>
      </c>
      <c r="G56" s="250"/>
      <c r="H56" s="250"/>
      <c r="I56" s="233" t="s">
        <v>41</v>
      </c>
      <c r="J56" s="244"/>
      <c r="K56" s="232" t="s">
        <v>54</v>
      </c>
      <c r="L56" s="245"/>
    </row>
    <row r="57" spans="1:12" ht="15.75" thickBot="1">
      <c r="A57" s="190"/>
      <c r="B57" s="257"/>
      <c r="C57" s="190"/>
      <c r="D57" s="190"/>
      <c r="E57" s="190"/>
      <c r="F57" s="190"/>
      <c r="G57" s="190"/>
      <c r="H57" s="190"/>
      <c r="I57" s="190"/>
      <c r="J57" s="190"/>
      <c r="K57" s="190"/>
      <c r="L57" s="221"/>
    </row>
    <row r="58" spans="1:12" ht="15.75" thickBot="1">
      <c r="A58" s="190"/>
      <c r="B58" s="204" t="s">
        <v>87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58"/>
    </row>
    <row r="59" spans="1:12" ht="15.75" thickBot="1">
      <c r="A59" s="190"/>
      <c r="B59" s="208" t="s">
        <v>22</v>
      </c>
      <c r="C59" s="512"/>
      <c r="D59" s="512"/>
      <c r="E59" s="512"/>
      <c r="F59" s="512"/>
      <c r="G59" s="512"/>
      <c r="H59" s="512"/>
      <c r="I59" s="510"/>
      <c r="J59" s="510"/>
      <c r="K59" s="510"/>
      <c r="L59" s="511"/>
    </row>
    <row r="60" spans="1:12" ht="16.5" customHeight="1" thickBot="1">
      <c r="A60" s="190"/>
      <c r="B60" s="210">
        <v>1</v>
      </c>
      <c r="C60" s="211" t="s">
        <v>88</v>
      </c>
      <c r="D60" s="212"/>
      <c r="E60" s="213"/>
      <c r="F60" s="213"/>
      <c r="G60" s="213"/>
      <c r="H60" s="213"/>
      <c r="I60" s="213"/>
      <c r="J60" s="213"/>
      <c r="K60" s="213"/>
      <c r="L60" s="214"/>
    </row>
    <row r="61" spans="1:12" ht="15.75" thickBot="1">
      <c r="A61" s="190"/>
      <c r="B61" s="215"/>
      <c r="C61" s="216" t="s">
        <v>24</v>
      </c>
      <c r="D61" s="259" t="s">
        <v>89</v>
      </c>
      <c r="E61" s="260"/>
      <c r="F61" s="224" t="s">
        <v>90</v>
      </c>
      <c r="G61" s="221"/>
      <c r="H61" s="221"/>
      <c r="I61" s="190" t="s">
        <v>41</v>
      </c>
      <c r="J61" s="223" t="s">
        <v>28</v>
      </c>
      <c r="K61" s="224" t="s">
        <v>91</v>
      </c>
      <c r="L61" s="221"/>
    </row>
    <row r="62" spans="1:12" ht="26.25" thickBot="1">
      <c r="A62" s="190"/>
      <c r="B62" s="215"/>
      <c r="C62" s="216" t="s">
        <v>30</v>
      </c>
      <c r="D62" s="259" t="s">
        <v>92</v>
      </c>
      <c r="E62" s="260"/>
      <c r="F62" s="231" t="s">
        <v>93</v>
      </c>
      <c r="G62" s="228"/>
      <c r="H62" s="228"/>
      <c r="I62" s="239" t="s">
        <v>41</v>
      </c>
      <c r="J62" s="230" t="s">
        <v>28</v>
      </c>
      <c r="K62" s="231" t="s">
        <v>91</v>
      </c>
      <c r="L62" s="228"/>
    </row>
    <row r="63" spans="1:12" ht="26.25" thickBot="1">
      <c r="A63" s="190"/>
      <c r="B63" s="215"/>
      <c r="C63" s="216" t="s">
        <v>32</v>
      </c>
      <c r="D63" s="259" t="s">
        <v>94</v>
      </c>
      <c r="E63" s="260"/>
      <c r="F63" s="231" t="s">
        <v>93</v>
      </c>
      <c r="G63" s="228"/>
      <c r="H63" s="228"/>
      <c r="I63" s="239" t="s">
        <v>41</v>
      </c>
      <c r="J63" s="230" t="s">
        <v>28</v>
      </c>
      <c r="K63" s="231" t="s">
        <v>91</v>
      </c>
      <c r="L63" s="228"/>
    </row>
    <row r="64" spans="1:12" ht="26.25" thickBot="1">
      <c r="A64" s="190"/>
      <c r="B64" s="215"/>
      <c r="C64" s="216" t="s">
        <v>48</v>
      </c>
      <c r="D64" s="259" t="s">
        <v>95</v>
      </c>
      <c r="E64" s="260"/>
      <c r="F64" s="231" t="s">
        <v>93</v>
      </c>
      <c r="G64" s="228"/>
      <c r="H64" s="228"/>
      <c r="I64" s="239" t="s">
        <v>41</v>
      </c>
      <c r="J64" s="230" t="s">
        <v>28</v>
      </c>
      <c r="K64" s="231" t="s">
        <v>91</v>
      </c>
      <c r="L64" s="228"/>
    </row>
    <row r="65" spans="1:12" ht="39" thickBot="1">
      <c r="A65" s="190"/>
      <c r="B65" s="215"/>
      <c r="C65" s="216" t="s">
        <v>73</v>
      </c>
      <c r="D65" s="241" t="s">
        <v>96</v>
      </c>
      <c r="E65" s="247"/>
      <c r="F65" s="232"/>
      <c r="G65" s="245"/>
      <c r="H65" s="245"/>
      <c r="I65" s="246" t="s">
        <v>41</v>
      </c>
      <c r="J65" s="247" t="s">
        <v>28</v>
      </c>
      <c r="K65" s="232" t="s">
        <v>97</v>
      </c>
      <c r="L65" s="245"/>
    </row>
    <row r="66" spans="1:12" ht="15.75" thickBot="1">
      <c r="A66" s="190"/>
      <c r="B66" s="208" t="s">
        <v>64</v>
      </c>
      <c r="C66" s="512"/>
      <c r="D66" s="512"/>
      <c r="E66" s="512"/>
      <c r="F66" s="512"/>
      <c r="G66" s="512"/>
      <c r="H66" s="512"/>
      <c r="I66" s="510"/>
      <c r="J66" s="510"/>
      <c r="K66" s="510"/>
      <c r="L66" s="511"/>
    </row>
    <row r="67" spans="1:12" ht="33" customHeight="1" thickBot="1">
      <c r="A67" s="190"/>
      <c r="B67" s="215">
        <v>1</v>
      </c>
      <c r="C67" s="698" t="s">
        <v>98</v>
      </c>
      <c r="D67" s="698"/>
      <c r="E67" s="261"/>
      <c r="F67" s="224" t="s">
        <v>99</v>
      </c>
      <c r="G67" s="221"/>
      <c r="H67" s="221"/>
      <c r="I67" s="254" t="s">
        <v>41</v>
      </c>
      <c r="J67" s="255"/>
      <c r="K67" s="224" t="s">
        <v>100</v>
      </c>
      <c r="L67" s="221"/>
    </row>
    <row r="68" spans="1:12" ht="33" customHeight="1" thickBot="1">
      <c r="A68" s="190"/>
      <c r="B68" s="215">
        <v>2</v>
      </c>
      <c r="C68" s="698" t="s">
        <v>101</v>
      </c>
      <c r="D68" s="699"/>
      <c r="E68" s="260"/>
      <c r="F68" s="231" t="s">
        <v>99</v>
      </c>
      <c r="G68" s="228"/>
      <c r="H68" s="228"/>
      <c r="I68" s="256" t="s">
        <v>41</v>
      </c>
      <c r="J68" s="242"/>
      <c r="K68" s="231" t="s">
        <v>100</v>
      </c>
      <c r="L68" s="228"/>
    </row>
    <row r="69" spans="1:12" ht="24.75" customHeight="1" thickBot="1">
      <c r="A69" s="190"/>
      <c r="B69" s="215">
        <v>3</v>
      </c>
      <c r="C69" s="698" t="s">
        <v>102</v>
      </c>
      <c r="D69" s="699"/>
      <c r="E69" s="260"/>
      <c r="F69" s="232" t="s">
        <v>99</v>
      </c>
      <c r="G69" s="245"/>
      <c r="H69" s="245"/>
      <c r="I69" s="233" t="s">
        <v>41</v>
      </c>
      <c r="J69" s="244"/>
      <c r="K69" s="232" t="s">
        <v>103</v>
      </c>
      <c r="L69" s="245"/>
    </row>
    <row r="70" spans="1:12" ht="15.75" thickBot="1">
      <c r="A70" s="190"/>
      <c r="B70" s="204" t="s">
        <v>104</v>
      </c>
      <c r="C70" s="205"/>
      <c r="D70" s="205"/>
      <c r="E70" s="205"/>
      <c r="F70" s="205"/>
      <c r="G70" s="205"/>
      <c r="H70" s="258"/>
      <c r="I70" s="207"/>
      <c r="J70" s="207"/>
      <c r="K70" s="207"/>
      <c r="L70" s="207"/>
    </row>
    <row r="71" spans="1:12" ht="15.75" thickBot="1">
      <c r="A71" s="190"/>
      <c r="B71" s="262" t="s">
        <v>22</v>
      </c>
      <c r="C71" s="263"/>
      <c r="D71" s="263"/>
      <c r="E71" s="263"/>
      <c r="F71" s="263"/>
      <c r="G71" s="263"/>
      <c r="H71" s="263"/>
      <c r="I71" s="263"/>
      <c r="J71" s="263"/>
      <c r="K71" s="263"/>
      <c r="L71" s="264"/>
    </row>
    <row r="72" spans="1:12" ht="15.75" thickBot="1">
      <c r="A72" s="190"/>
      <c r="B72" s="210">
        <v>1</v>
      </c>
      <c r="C72" s="211" t="s">
        <v>105</v>
      </c>
      <c r="D72" s="212"/>
      <c r="E72" s="213"/>
      <c r="F72" s="213"/>
      <c r="G72" s="213"/>
      <c r="H72" s="213"/>
      <c r="I72" s="213"/>
      <c r="J72" s="213"/>
      <c r="K72" s="213"/>
      <c r="L72" s="214"/>
    </row>
    <row r="73" spans="1:12" ht="15.75" thickBot="1">
      <c r="A73" s="190"/>
      <c r="B73" s="215"/>
      <c r="C73" s="216" t="s">
        <v>24</v>
      </c>
      <c r="D73" s="265" t="s">
        <v>106</v>
      </c>
      <c r="E73" s="250"/>
      <c r="F73" s="250"/>
      <c r="G73" s="250"/>
      <c r="H73" s="250"/>
      <c r="I73" s="250" t="s">
        <v>41</v>
      </c>
      <c r="J73" s="250" t="s">
        <v>28</v>
      </c>
      <c r="K73" s="249" t="s">
        <v>107</v>
      </c>
      <c r="L73" s="250"/>
    </row>
    <row r="74" spans="1:12" ht="15.75" thickBot="1">
      <c r="A74" s="190"/>
      <c r="B74" s="215"/>
      <c r="C74" s="216" t="s">
        <v>30</v>
      </c>
      <c r="D74" s="265" t="s">
        <v>108</v>
      </c>
      <c r="E74" s="250"/>
      <c r="F74" s="250"/>
      <c r="G74" s="250"/>
      <c r="H74" s="250"/>
      <c r="I74" s="250" t="s">
        <v>41</v>
      </c>
      <c r="J74" s="250" t="s">
        <v>28</v>
      </c>
      <c r="K74" s="249" t="s">
        <v>107</v>
      </c>
      <c r="L74" s="250"/>
    </row>
    <row r="75" spans="1:12" ht="15">
      <c r="A75" s="190"/>
      <c r="B75" s="266"/>
      <c r="C75" s="190"/>
      <c r="D75" s="190"/>
      <c r="E75" s="190"/>
      <c r="F75" s="190"/>
      <c r="G75" s="190"/>
      <c r="H75" s="190"/>
      <c r="I75" s="190"/>
      <c r="J75" s="190"/>
      <c r="K75" s="190"/>
      <c r="L75" s="190"/>
    </row>
  </sheetData>
  <sheetProtection/>
  <mergeCells count="13"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  <mergeCell ref="C67:D67"/>
    <mergeCell ref="C68:D68"/>
    <mergeCell ref="C69:D6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/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E1">
      <selection activeCell="E22" sqref="E22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0"/>
      <c r="B1" s="191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5">
      <c r="A2" s="190"/>
      <c r="B2" s="478"/>
      <c r="C2" s="479"/>
      <c r="D2" s="479"/>
      <c r="E2" s="479"/>
      <c r="F2" s="479"/>
      <c r="G2" s="479"/>
      <c r="H2" s="479"/>
      <c r="I2" s="479"/>
      <c r="J2" s="479"/>
      <c r="K2" s="479"/>
      <c r="L2" s="480"/>
    </row>
    <row r="3" spans="1:12" ht="15">
      <c r="A3" s="190"/>
      <c r="B3" s="700" t="s">
        <v>281</v>
      </c>
      <c r="C3" s="701"/>
      <c r="D3" s="701"/>
      <c r="E3" s="701"/>
      <c r="F3" s="701"/>
      <c r="G3" s="701"/>
      <c r="H3" s="701"/>
      <c r="I3" s="701"/>
      <c r="J3" s="701"/>
      <c r="K3" s="701"/>
      <c r="L3" s="702"/>
    </row>
    <row r="4" spans="1:12" ht="15">
      <c r="A4" s="190"/>
      <c r="B4" s="700" t="s">
        <v>9</v>
      </c>
      <c r="C4" s="701"/>
      <c r="D4" s="701"/>
      <c r="E4" s="701"/>
      <c r="F4" s="701"/>
      <c r="G4" s="701"/>
      <c r="H4" s="701"/>
      <c r="I4" s="701"/>
      <c r="J4" s="701"/>
      <c r="K4" s="701"/>
      <c r="L4" s="702"/>
    </row>
    <row r="5" spans="1:12" ht="15">
      <c r="A5" s="190"/>
      <c r="B5" s="700" t="s">
        <v>587</v>
      </c>
      <c r="C5" s="701"/>
      <c r="D5" s="701"/>
      <c r="E5" s="701"/>
      <c r="F5" s="701"/>
      <c r="G5" s="701"/>
      <c r="H5" s="701"/>
      <c r="I5" s="701"/>
      <c r="J5" s="701"/>
      <c r="K5" s="701"/>
      <c r="L5" s="702"/>
    </row>
    <row r="6" spans="1:12" ht="15.75" thickBot="1">
      <c r="A6" s="190"/>
      <c r="B6" s="481"/>
      <c r="C6" s="482"/>
      <c r="D6" s="482"/>
      <c r="E6" s="482"/>
      <c r="F6" s="482"/>
      <c r="G6" s="482"/>
      <c r="H6" s="482"/>
      <c r="I6" s="482"/>
      <c r="J6" s="482"/>
      <c r="K6" s="482"/>
      <c r="L6" s="483"/>
    </row>
    <row r="7" spans="1:12" ht="15.75" thickBot="1">
      <c r="A7" s="190"/>
      <c r="B7" s="703" t="s">
        <v>10</v>
      </c>
      <c r="C7" s="704"/>
      <c r="D7" s="705"/>
      <c r="E7" s="695" t="s">
        <v>11</v>
      </c>
      <c r="F7" s="709"/>
      <c r="G7" s="709"/>
      <c r="H7" s="696"/>
      <c r="I7" s="697" t="s">
        <v>12</v>
      </c>
      <c r="J7" s="696"/>
      <c r="K7" s="705" t="s">
        <v>13</v>
      </c>
      <c r="L7" s="692" t="s">
        <v>14</v>
      </c>
    </row>
    <row r="8" spans="1:12" ht="15.75" thickBot="1">
      <c r="A8" s="190"/>
      <c r="B8" s="700"/>
      <c r="C8" s="701"/>
      <c r="D8" s="702"/>
      <c r="E8" s="695" t="s">
        <v>15</v>
      </c>
      <c r="F8" s="696"/>
      <c r="G8" s="697" t="s">
        <v>16</v>
      </c>
      <c r="H8" s="696"/>
      <c r="I8" s="477"/>
      <c r="J8" s="199"/>
      <c r="K8" s="702"/>
      <c r="L8" s="693"/>
    </row>
    <row r="9" spans="1:12" ht="26.25" thickBot="1">
      <c r="A9" s="190"/>
      <c r="B9" s="706"/>
      <c r="C9" s="707"/>
      <c r="D9" s="708"/>
      <c r="E9" s="485"/>
      <c r="F9" s="201" t="s">
        <v>17</v>
      </c>
      <c r="G9" s="201"/>
      <c r="H9" s="201" t="s">
        <v>18</v>
      </c>
      <c r="I9" s="202" t="s">
        <v>19</v>
      </c>
      <c r="J9" s="203" t="s">
        <v>20</v>
      </c>
      <c r="K9" s="708"/>
      <c r="L9" s="694"/>
    </row>
    <row r="10" spans="1:12" ht="15.75" thickBot="1">
      <c r="A10" s="190"/>
      <c r="B10" s="204" t="s">
        <v>21</v>
      </c>
      <c r="C10" s="205"/>
      <c r="D10" s="205"/>
      <c r="E10" s="205"/>
      <c r="F10" s="205"/>
      <c r="G10" s="205"/>
      <c r="H10" s="205"/>
      <c r="I10" s="206"/>
      <c r="J10" s="206"/>
      <c r="K10" s="206"/>
      <c r="L10" s="207"/>
    </row>
    <row r="11" spans="1:12" ht="15.75" thickBot="1">
      <c r="A11" s="190"/>
      <c r="B11" s="208" t="s">
        <v>22</v>
      </c>
      <c r="C11" s="484"/>
      <c r="D11" s="484"/>
      <c r="E11" s="484"/>
      <c r="F11" s="484"/>
      <c r="G11" s="484"/>
      <c r="H11" s="484"/>
      <c r="I11" s="482"/>
      <c r="J11" s="482"/>
      <c r="K11" s="482"/>
      <c r="L11" s="483"/>
    </row>
    <row r="12" spans="1:12" ht="16.5" customHeight="1" thickBot="1">
      <c r="A12" s="190"/>
      <c r="B12" s="210">
        <v>1</v>
      </c>
      <c r="C12" s="211" t="s">
        <v>23</v>
      </c>
      <c r="D12" s="212"/>
      <c r="E12" s="213"/>
      <c r="F12" s="213"/>
      <c r="G12" s="213"/>
      <c r="H12" s="213"/>
      <c r="I12" s="213"/>
      <c r="J12" s="213"/>
      <c r="K12" s="213"/>
      <c r="L12" s="214"/>
    </row>
    <row r="13" spans="1:12" ht="15.75" thickBot="1">
      <c r="A13" s="190"/>
      <c r="B13" s="215"/>
      <c r="C13" s="216" t="s">
        <v>24</v>
      </c>
      <c r="D13" s="217" t="s">
        <v>25</v>
      </c>
      <c r="E13" s="218" t="s">
        <v>283</v>
      </c>
      <c r="F13" s="219" t="s">
        <v>284</v>
      </c>
      <c r="G13" s="220"/>
      <c r="H13" s="221"/>
      <c r="I13" s="222">
        <v>434262030.8157608</v>
      </c>
      <c r="J13" s="223" t="s">
        <v>28</v>
      </c>
      <c r="K13" s="224" t="s">
        <v>29</v>
      </c>
      <c r="L13" s="221"/>
    </row>
    <row r="14" spans="1:12" ht="24" thickBot="1">
      <c r="A14" s="190"/>
      <c r="B14" s="215"/>
      <c r="C14" s="216" t="s">
        <v>30</v>
      </c>
      <c r="D14" s="217" t="s">
        <v>3</v>
      </c>
      <c r="E14" s="225" t="s">
        <v>283</v>
      </c>
      <c r="F14" s="226" t="s">
        <v>588</v>
      </c>
      <c r="G14" s="227"/>
      <c r="H14" s="228"/>
      <c r="I14" s="229">
        <f>482104881.16+19655203.26</f>
        <v>501760084.42</v>
      </c>
      <c r="J14" s="230" t="s">
        <v>28</v>
      </c>
      <c r="K14" s="231" t="s">
        <v>29</v>
      </c>
      <c r="L14" s="488"/>
    </row>
    <row r="15" spans="1:12" ht="15.75" thickBot="1">
      <c r="A15" s="190"/>
      <c r="B15" s="215"/>
      <c r="C15" s="216" t="s">
        <v>32</v>
      </c>
      <c r="D15" s="217" t="s">
        <v>33</v>
      </c>
      <c r="E15" s="225" t="s">
        <v>283</v>
      </c>
      <c r="F15" s="226" t="s">
        <v>286</v>
      </c>
      <c r="G15" s="227"/>
      <c r="H15" s="228"/>
      <c r="I15" s="229">
        <v>487588776.24999994</v>
      </c>
      <c r="J15" s="230" t="s">
        <v>28</v>
      </c>
      <c r="K15" s="232" t="s">
        <v>29</v>
      </c>
      <c r="L15" s="228"/>
    </row>
    <row r="16" spans="1:12" ht="24.75" customHeight="1" thickBot="1">
      <c r="A16" s="190"/>
      <c r="B16" s="210">
        <v>2</v>
      </c>
      <c r="C16" s="211" t="s">
        <v>35</v>
      </c>
      <c r="D16" s="212"/>
      <c r="E16" s="233"/>
      <c r="F16" s="233"/>
      <c r="G16" s="233"/>
      <c r="H16" s="233"/>
      <c r="I16" s="233"/>
      <c r="J16" s="233"/>
      <c r="K16" s="213"/>
      <c r="L16" s="234"/>
    </row>
    <row r="17" spans="1:12" ht="15.75" thickBot="1">
      <c r="A17" s="190"/>
      <c r="B17" s="215"/>
      <c r="C17" s="216" t="s">
        <v>24</v>
      </c>
      <c r="D17" s="217" t="s">
        <v>25</v>
      </c>
      <c r="E17" s="218" t="s">
        <v>283</v>
      </c>
      <c r="F17" s="219" t="s">
        <v>284</v>
      </c>
      <c r="G17" s="221"/>
      <c r="H17" s="221"/>
      <c r="I17" s="222">
        <v>434262030.8157608</v>
      </c>
      <c r="J17" s="223" t="s">
        <v>28</v>
      </c>
      <c r="K17" s="224" t="s">
        <v>29</v>
      </c>
      <c r="L17" s="221"/>
    </row>
    <row r="18" spans="1:12" ht="24" thickBot="1">
      <c r="A18" s="190"/>
      <c r="B18" s="215"/>
      <c r="C18" s="216" t="s">
        <v>30</v>
      </c>
      <c r="D18" s="217" t="s">
        <v>3</v>
      </c>
      <c r="E18" s="225" t="s">
        <v>283</v>
      </c>
      <c r="F18" s="226" t="s">
        <v>588</v>
      </c>
      <c r="G18" s="228"/>
      <c r="H18" s="228"/>
      <c r="I18" s="229">
        <v>501760084.42</v>
      </c>
      <c r="J18" s="230" t="s">
        <v>28</v>
      </c>
      <c r="K18" s="231" t="s">
        <v>29</v>
      </c>
      <c r="L18" s="228"/>
    </row>
    <row r="19" spans="1:12" ht="15.75" thickBot="1">
      <c r="A19" s="190"/>
      <c r="B19" s="215"/>
      <c r="C19" s="216" t="s">
        <v>32</v>
      </c>
      <c r="D19" s="217" t="s">
        <v>33</v>
      </c>
      <c r="E19" s="225" t="s">
        <v>283</v>
      </c>
      <c r="F19" s="226" t="s">
        <v>286</v>
      </c>
      <c r="G19" s="228"/>
      <c r="H19" s="228"/>
      <c r="I19" s="229">
        <v>487588776.24999994</v>
      </c>
      <c r="J19" s="230" t="s">
        <v>28</v>
      </c>
      <c r="K19" s="232" t="s">
        <v>29</v>
      </c>
      <c r="L19" s="228"/>
    </row>
    <row r="20" spans="1:12" ht="16.5" customHeight="1" thickBot="1">
      <c r="A20" s="190"/>
      <c r="B20" s="210">
        <v>3</v>
      </c>
      <c r="C20" s="211" t="s">
        <v>36</v>
      </c>
      <c r="D20" s="212"/>
      <c r="E20" s="233"/>
      <c r="F20" s="233"/>
      <c r="G20" s="233"/>
      <c r="H20" s="233"/>
      <c r="I20" s="233"/>
      <c r="J20" s="233"/>
      <c r="K20" s="213"/>
      <c r="L20" s="234"/>
    </row>
    <row r="21" spans="1:12" ht="15.75" thickBot="1">
      <c r="A21" s="190"/>
      <c r="B21" s="215"/>
      <c r="C21" s="216" t="s">
        <v>24</v>
      </c>
      <c r="D21" s="217" t="s">
        <v>25</v>
      </c>
      <c r="E21" s="218" t="s">
        <v>283</v>
      </c>
      <c r="F21" s="219" t="s">
        <v>284</v>
      </c>
      <c r="G21" s="221"/>
      <c r="H21" s="221"/>
      <c r="I21" s="222">
        <v>434262030.8157608</v>
      </c>
      <c r="J21" s="223" t="s">
        <v>28</v>
      </c>
      <c r="K21" s="224" t="s">
        <v>37</v>
      </c>
      <c r="L21" s="221"/>
    </row>
    <row r="22" spans="1:12" ht="24" thickBot="1">
      <c r="A22" s="190"/>
      <c r="B22" s="215"/>
      <c r="C22" s="216" t="s">
        <v>30</v>
      </c>
      <c r="D22" s="217" t="s">
        <v>3</v>
      </c>
      <c r="E22" s="225" t="s">
        <v>283</v>
      </c>
      <c r="F22" s="226" t="s">
        <v>588</v>
      </c>
      <c r="G22" s="228"/>
      <c r="H22" s="228"/>
      <c r="I22" s="229">
        <v>501760084.42</v>
      </c>
      <c r="J22" s="230" t="s">
        <v>28</v>
      </c>
      <c r="K22" s="231" t="s">
        <v>37</v>
      </c>
      <c r="L22" s="228"/>
    </row>
    <row r="23" spans="1:12" ht="15.75" thickBot="1">
      <c r="A23" s="190"/>
      <c r="B23" s="215"/>
      <c r="C23" s="216" t="s">
        <v>32</v>
      </c>
      <c r="D23" s="217" t="s">
        <v>33</v>
      </c>
      <c r="E23" s="225" t="s">
        <v>283</v>
      </c>
      <c r="F23" s="226" t="s">
        <v>286</v>
      </c>
      <c r="G23" s="228"/>
      <c r="H23" s="228"/>
      <c r="I23" s="229">
        <v>487588776.24999994</v>
      </c>
      <c r="J23" s="230" t="s">
        <v>28</v>
      </c>
      <c r="K23" s="232" t="s">
        <v>37</v>
      </c>
      <c r="L23" s="228"/>
    </row>
    <row r="24" spans="1:12" ht="16.5" customHeight="1" thickBot="1">
      <c r="A24" s="190"/>
      <c r="B24" s="210">
        <v>4</v>
      </c>
      <c r="C24" s="211" t="s">
        <v>38</v>
      </c>
      <c r="D24" s="212"/>
      <c r="E24" s="233"/>
      <c r="F24" s="233"/>
      <c r="G24" s="233"/>
      <c r="H24" s="233"/>
      <c r="I24" s="233"/>
      <c r="J24" s="233"/>
      <c r="K24" s="213"/>
      <c r="L24" s="234"/>
    </row>
    <row r="25" spans="1:12" ht="15.75" thickBot="1">
      <c r="A25" s="190"/>
      <c r="B25" s="235"/>
      <c r="C25" s="236" t="s">
        <v>24</v>
      </c>
      <c r="D25" s="237" t="s">
        <v>39</v>
      </c>
      <c r="E25" s="213"/>
      <c r="F25" s="238"/>
      <c r="G25" s="213"/>
      <c r="H25" s="213"/>
      <c r="I25" s="213"/>
      <c r="J25" s="213"/>
      <c r="K25" s="213"/>
      <c r="L25" s="214"/>
    </row>
    <row r="26" spans="1:12" ht="15.75" thickBot="1">
      <c r="A26" s="190"/>
      <c r="B26" s="215"/>
      <c r="C26" s="216"/>
      <c r="D26" s="217" t="s">
        <v>40</v>
      </c>
      <c r="E26" s="223" t="s">
        <v>41</v>
      </c>
      <c r="F26" s="224" t="s">
        <v>53</v>
      </c>
      <c r="G26" s="221"/>
      <c r="H26" s="221"/>
      <c r="I26" s="190" t="s">
        <v>41</v>
      </c>
      <c r="J26" s="223" t="s">
        <v>28</v>
      </c>
      <c r="K26" s="224" t="s">
        <v>42</v>
      </c>
      <c r="L26" s="221"/>
    </row>
    <row r="27" spans="1:12" ht="15.75" thickBot="1">
      <c r="A27" s="190"/>
      <c r="B27" s="215"/>
      <c r="C27" s="216"/>
      <c r="D27" s="217" t="s">
        <v>43</v>
      </c>
      <c r="E27" s="223" t="s">
        <v>41</v>
      </c>
      <c r="F27" s="228" t="s">
        <v>63</v>
      </c>
      <c r="G27" s="228"/>
      <c r="H27" s="228"/>
      <c r="I27" s="239" t="s">
        <v>41</v>
      </c>
      <c r="J27" s="230" t="s">
        <v>28</v>
      </c>
      <c r="K27" s="231" t="s">
        <v>42</v>
      </c>
      <c r="L27" s="228"/>
    </row>
    <row r="28" spans="1:12" ht="39" thickBot="1">
      <c r="A28" s="190"/>
      <c r="B28" s="240"/>
      <c r="C28" s="216" t="s">
        <v>30</v>
      </c>
      <c r="D28" s="241" t="s">
        <v>44</v>
      </c>
      <c r="E28" s="242" t="s">
        <v>41</v>
      </c>
      <c r="F28" s="231" t="s">
        <v>45</v>
      </c>
      <c r="G28" s="243"/>
      <c r="H28" s="228"/>
      <c r="I28" s="239" t="s">
        <v>41</v>
      </c>
      <c r="J28" s="230" t="s">
        <v>28</v>
      </c>
      <c r="K28" s="231" t="s">
        <v>42</v>
      </c>
      <c r="L28" s="228"/>
    </row>
    <row r="29" spans="1:12" ht="26.25" thickBot="1">
      <c r="A29" s="190"/>
      <c r="B29" s="240"/>
      <c r="C29" s="216" t="s">
        <v>32</v>
      </c>
      <c r="D29" s="241" t="s">
        <v>46</v>
      </c>
      <c r="E29" s="244" t="s">
        <v>41</v>
      </c>
      <c r="F29" s="232" t="s">
        <v>47</v>
      </c>
      <c r="G29" s="234"/>
      <c r="H29" s="245"/>
      <c r="I29" s="246" t="s">
        <v>41</v>
      </c>
      <c r="J29" s="247" t="s">
        <v>28</v>
      </c>
      <c r="K29" s="232" t="s">
        <v>42</v>
      </c>
      <c r="L29" s="245"/>
    </row>
    <row r="30" spans="1:12" ht="39" thickBot="1">
      <c r="A30" s="190"/>
      <c r="B30" s="240"/>
      <c r="C30" s="216" t="s">
        <v>48</v>
      </c>
      <c r="D30" s="241" t="s">
        <v>49</v>
      </c>
      <c r="E30" s="248" t="s">
        <v>41</v>
      </c>
      <c r="F30" s="249" t="s">
        <v>45</v>
      </c>
      <c r="G30" s="214"/>
      <c r="H30" s="250"/>
      <c r="I30" s="251" t="s">
        <v>41</v>
      </c>
      <c r="J30" s="252" t="s">
        <v>28</v>
      </c>
      <c r="K30" s="249" t="s">
        <v>42</v>
      </c>
      <c r="L30" s="250"/>
    </row>
    <row r="31" spans="1:12" ht="15.75" thickBo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</row>
    <row r="32" spans="1:12" ht="15.75" thickBot="1">
      <c r="A32" s="190"/>
      <c r="B32" s="253">
        <v>5</v>
      </c>
      <c r="C32" s="211" t="s">
        <v>50</v>
      </c>
      <c r="D32" s="212"/>
      <c r="E32" s="233"/>
      <c r="F32" s="233"/>
      <c r="G32" s="233"/>
      <c r="H32" s="233"/>
      <c r="I32" s="233"/>
      <c r="J32" s="233"/>
      <c r="K32" s="233"/>
      <c r="L32" s="234"/>
    </row>
    <row r="33" spans="1:12" ht="15.75" thickBot="1">
      <c r="A33" s="190"/>
      <c r="B33" s="215"/>
      <c r="C33" s="216" t="s">
        <v>51</v>
      </c>
      <c r="D33" s="241" t="s">
        <v>52</v>
      </c>
      <c r="E33" s="223" t="s">
        <v>26</v>
      </c>
      <c r="F33" s="224" t="s">
        <v>287</v>
      </c>
      <c r="G33" s="221"/>
      <c r="H33" s="221"/>
      <c r="I33" s="222" t="e">
        <f>+#REF!</f>
        <v>#REF!</v>
      </c>
      <c r="J33" s="223" t="s">
        <v>28</v>
      </c>
      <c r="K33" s="224" t="s">
        <v>54</v>
      </c>
      <c r="L33" s="221"/>
    </row>
    <row r="34" spans="1:12" ht="26.25" thickBot="1">
      <c r="A34" s="190"/>
      <c r="B34" s="215"/>
      <c r="C34" s="216" t="s">
        <v>55</v>
      </c>
      <c r="D34" s="241" t="s">
        <v>33</v>
      </c>
      <c r="E34" s="230" t="s">
        <v>283</v>
      </c>
      <c r="F34" s="231" t="s">
        <v>287</v>
      </c>
      <c r="G34" s="228"/>
      <c r="H34" s="228"/>
      <c r="I34" s="229" t="e">
        <f>+#REF!</f>
        <v>#REF!</v>
      </c>
      <c r="J34" s="230" t="s">
        <v>28</v>
      </c>
      <c r="K34" s="232" t="s">
        <v>56</v>
      </c>
      <c r="L34" s="228"/>
    </row>
    <row r="35" spans="1:12" ht="15.75" thickBot="1">
      <c r="A35" s="190"/>
      <c r="B35" s="210">
        <v>6</v>
      </c>
      <c r="C35" s="211" t="s">
        <v>57</v>
      </c>
      <c r="D35" s="212"/>
      <c r="E35" s="233"/>
      <c r="F35" s="233"/>
      <c r="G35" s="233"/>
      <c r="H35" s="233"/>
      <c r="I35" s="233"/>
      <c r="J35" s="233"/>
      <c r="K35" s="213"/>
      <c r="L35" s="234"/>
    </row>
    <row r="36" spans="1:12" ht="15.75" thickBot="1">
      <c r="A36" s="190"/>
      <c r="B36" s="215"/>
      <c r="C36" s="216" t="s">
        <v>51</v>
      </c>
      <c r="D36" s="217" t="s">
        <v>52</v>
      </c>
      <c r="E36" s="223"/>
      <c r="F36" s="224" t="s">
        <v>58</v>
      </c>
      <c r="G36" s="221"/>
      <c r="H36" s="221"/>
      <c r="I36" s="190" t="s">
        <v>41</v>
      </c>
      <c r="J36" s="223" t="s">
        <v>28</v>
      </c>
      <c r="K36" s="249" t="s">
        <v>59</v>
      </c>
      <c r="L36" s="221"/>
    </row>
    <row r="37" spans="1:12" ht="16.5" customHeight="1" thickBot="1">
      <c r="A37" s="190"/>
      <c r="B37" s="210">
        <v>7</v>
      </c>
      <c r="C37" s="211" t="s">
        <v>60</v>
      </c>
      <c r="D37" s="212"/>
      <c r="E37" s="233"/>
      <c r="F37" s="233"/>
      <c r="G37" s="233"/>
      <c r="H37" s="233"/>
      <c r="I37" s="233"/>
      <c r="J37" s="233"/>
      <c r="K37" s="238"/>
      <c r="L37" s="234"/>
    </row>
    <row r="38" spans="1:12" ht="26.25" thickBot="1">
      <c r="A38" s="190"/>
      <c r="B38" s="215"/>
      <c r="C38" s="216" t="s">
        <v>51</v>
      </c>
      <c r="D38" s="241" t="s">
        <v>25</v>
      </c>
      <c r="E38" s="252"/>
      <c r="F38" s="249" t="s">
        <v>61</v>
      </c>
      <c r="G38" s="250"/>
      <c r="H38" s="250"/>
      <c r="I38" s="190" t="s">
        <v>41</v>
      </c>
      <c r="J38" s="252" t="s">
        <v>28</v>
      </c>
      <c r="K38" s="224" t="s">
        <v>62</v>
      </c>
      <c r="L38" s="221"/>
    </row>
    <row r="39" spans="1:12" ht="15.75" thickBot="1">
      <c r="A39" s="190"/>
      <c r="B39" s="215"/>
      <c r="C39" s="216" t="s">
        <v>55</v>
      </c>
      <c r="D39" s="241" t="s">
        <v>3</v>
      </c>
      <c r="E39" s="223"/>
      <c r="F39" s="224" t="s">
        <v>53</v>
      </c>
      <c r="G39" s="221"/>
      <c r="H39" s="221"/>
      <c r="I39" s="239" t="s">
        <v>41</v>
      </c>
      <c r="J39" s="223" t="s">
        <v>28</v>
      </c>
      <c r="K39" s="231" t="s">
        <v>62</v>
      </c>
      <c r="L39" s="228"/>
    </row>
    <row r="40" spans="1:12" ht="15.75" thickBot="1">
      <c r="A40" s="190"/>
      <c r="B40" s="215"/>
      <c r="C40" s="216" t="s">
        <v>32</v>
      </c>
      <c r="D40" s="241" t="s">
        <v>33</v>
      </c>
      <c r="E40" s="247"/>
      <c r="F40" s="232" t="s">
        <v>63</v>
      </c>
      <c r="G40" s="245"/>
      <c r="H40" s="245"/>
      <c r="I40" s="245" t="s">
        <v>41</v>
      </c>
      <c r="J40" s="245" t="s">
        <v>28</v>
      </c>
      <c r="K40" s="232" t="s">
        <v>62</v>
      </c>
      <c r="L40" s="245"/>
    </row>
    <row r="41" spans="1:12" ht="15.75" thickBot="1">
      <c r="A41" s="190"/>
      <c r="B41" s="208" t="s">
        <v>64</v>
      </c>
      <c r="C41" s="484"/>
      <c r="D41" s="484"/>
      <c r="E41" s="484"/>
      <c r="F41" s="484"/>
      <c r="G41" s="484"/>
      <c r="H41" s="484"/>
      <c r="I41" s="482"/>
      <c r="J41" s="482"/>
      <c r="K41" s="482"/>
      <c r="L41" s="483"/>
    </row>
    <row r="42" spans="1:12" ht="24.75" customHeight="1" thickBot="1">
      <c r="A42" s="190"/>
      <c r="B42" s="210">
        <v>1</v>
      </c>
      <c r="C42" s="211" t="s">
        <v>65</v>
      </c>
      <c r="D42" s="212"/>
      <c r="E42" s="213"/>
      <c r="F42" s="213"/>
      <c r="G42" s="213"/>
      <c r="H42" s="213"/>
      <c r="I42" s="213"/>
      <c r="J42" s="213"/>
      <c r="K42" s="213"/>
      <c r="L42" s="214"/>
    </row>
    <row r="43" spans="1:12" ht="39" thickBot="1">
      <c r="A43" s="190"/>
      <c r="B43" s="240"/>
      <c r="C43" s="216" t="s">
        <v>24</v>
      </c>
      <c r="D43" s="241" t="s">
        <v>66</v>
      </c>
      <c r="E43" s="252"/>
      <c r="F43" s="249" t="s">
        <v>65</v>
      </c>
      <c r="G43" s="250"/>
      <c r="H43" s="250"/>
      <c r="I43" s="254" t="s">
        <v>41</v>
      </c>
      <c r="J43" s="255"/>
      <c r="K43" s="224" t="s">
        <v>67</v>
      </c>
      <c r="L43" s="221"/>
    </row>
    <row r="44" spans="1:12" ht="39" thickBot="1">
      <c r="A44" s="190"/>
      <c r="B44" s="240"/>
      <c r="C44" s="216" t="s">
        <v>30</v>
      </c>
      <c r="D44" s="241" t="s">
        <v>68</v>
      </c>
      <c r="E44" s="252"/>
      <c r="F44" s="249" t="s">
        <v>69</v>
      </c>
      <c r="G44" s="250"/>
      <c r="H44" s="250"/>
      <c r="I44" s="256" t="s">
        <v>41</v>
      </c>
      <c r="J44" s="242"/>
      <c r="K44" s="231" t="s">
        <v>67</v>
      </c>
      <c r="L44" s="228"/>
    </row>
    <row r="45" spans="1:12" ht="39" thickBot="1">
      <c r="A45" s="190"/>
      <c r="B45" s="240"/>
      <c r="C45" s="216" t="s">
        <v>32</v>
      </c>
      <c r="D45" s="241" t="s">
        <v>70</v>
      </c>
      <c r="E45" s="252"/>
      <c r="F45" s="249" t="s">
        <v>65</v>
      </c>
      <c r="G45" s="250"/>
      <c r="H45" s="250"/>
      <c r="I45" s="256" t="s">
        <v>41</v>
      </c>
      <c r="J45" s="242"/>
      <c r="K45" s="231" t="s">
        <v>67</v>
      </c>
      <c r="L45" s="228"/>
    </row>
    <row r="46" spans="1:12" ht="39" thickBot="1">
      <c r="A46" s="190"/>
      <c r="B46" s="240"/>
      <c r="C46" s="216" t="s">
        <v>48</v>
      </c>
      <c r="D46" s="241" t="s">
        <v>71</v>
      </c>
      <c r="E46" s="252"/>
      <c r="F46" s="249" t="s">
        <v>72</v>
      </c>
      <c r="G46" s="250"/>
      <c r="H46" s="250"/>
      <c r="I46" s="256" t="s">
        <v>41</v>
      </c>
      <c r="J46" s="242"/>
      <c r="K46" s="231" t="s">
        <v>67</v>
      </c>
      <c r="L46" s="228"/>
    </row>
    <row r="47" spans="1:12" ht="26.25" thickBot="1">
      <c r="A47" s="190"/>
      <c r="B47" s="240"/>
      <c r="C47" s="216" t="s">
        <v>73</v>
      </c>
      <c r="D47" s="241" t="s">
        <v>74</v>
      </c>
      <c r="E47" s="252"/>
      <c r="F47" s="249" t="s">
        <v>75</v>
      </c>
      <c r="G47" s="250"/>
      <c r="H47" s="250"/>
      <c r="I47" s="256" t="s">
        <v>41</v>
      </c>
      <c r="J47" s="242"/>
      <c r="K47" s="232" t="s">
        <v>67</v>
      </c>
      <c r="L47" s="228"/>
    </row>
    <row r="48" spans="1:12" ht="24.75" customHeight="1" thickBot="1">
      <c r="A48" s="190"/>
      <c r="B48" s="210">
        <v>2</v>
      </c>
      <c r="C48" s="211" t="s">
        <v>76</v>
      </c>
      <c r="D48" s="212"/>
      <c r="E48" s="213"/>
      <c r="F48" s="213"/>
      <c r="G48" s="213"/>
      <c r="H48" s="213"/>
      <c r="I48" s="233"/>
      <c r="J48" s="233"/>
      <c r="K48" s="213"/>
      <c r="L48" s="234"/>
    </row>
    <row r="49" spans="1:12" ht="39" thickBot="1">
      <c r="A49" s="190"/>
      <c r="B49" s="240"/>
      <c r="C49" s="216" t="s">
        <v>24</v>
      </c>
      <c r="D49" s="241" t="s">
        <v>77</v>
      </c>
      <c r="E49" s="252"/>
      <c r="F49" s="249" t="s">
        <v>78</v>
      </c>
      <c r="G49" s="250"/>
      <c r="H49" s="250"/>
      <c r="I49" s="254" t="s">
        <v>41</v>
      </c>
      <c r="J49" s="255"/>
      <c r="K49" s="221" t="s">
        <v>29</v>
      </c>
      <c r="L49" s="221"/>
    </row>
    <row r="50" spans="1:12" ht="39" thickBot="1">
      <c r="A50" s="190"/>
      <c r="B50" s="240"/>
      <c r="C50" s="216" t="s">
        <v>30</v>
      </c>
      <c r="D50" s="241" t="s">
        <v>79</v>
      </c>
      <c r="E50" s="252"/>
      <c r="F50" s="249" t="s">
        <v>78</v>
      </c>
      <c r="G50" s="250"/>
      <c r="H50" s="250"/>
      <c r="I50" s="256" t="s">
        <v>41</v>
      </c>
      <c r="J50" s="242"/>
      <c r="K50" s="228" t="s">
        <v>29</v>
      </c>
      <c r="L50" s="228"/>
    </row>
    <row r="51" spans="1:12" ht="39" thickBot="1">
      <c r="A51" s="190"/>
      <c r="B51" s="240"/>
      <c r="C51" s="216" t="s">
        <v>32</v>
      </c>
      <c r="D51" s="241" t="s">
        <v>80</v>
      </c>
      <c r="E51" s="252"/>
      <c r="F51" s="249" t="s">
        <v>78</v>
      </c>
      <c r="G51" s="250"/>
      <c r="H51" s="250"/>
      <c r="I51" s="233" t="s">
        <v>41</v>
      </c>
      <c r="J51" s="244"/>
      <c r="K51" s="245" t="s">
        <v>29</v>
      </c>
      <c r="L51" s="245"/>
    </row>
    <row r="52" spans="1:12" ht="39" thickBot="1">
      <c r="A52" s="190"/>
      <c r="B52" s="240"/>
      <c r="C52" s="216" t="s">
        <v>48</v>
      </c>
      <c r="D52" s="241" t="s">
        <v>81</v>
      </c>
      <c r="E52" s="252"/>
      <c r="F52" s="250" t="s">
        <v>82</v>
      </c>
      <c r="G52" s="250"/>
      <c r="H52" s="250"/>
      <c r="I52" s="213" t="s">
        <v>41</v>
      </c>
      <c r="J52" s="248"/>
      <c r="K52" s="250" t="s">
        <v>29</v>
      </c>
      <c r="L52" s="250"/>
    </row>
    <row r="53" spans="1:12" ht="15.75" thickBot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</row>
    <row r="54" spans="1:12" ht="15.75" thickBot="1">
      <c r="A54" s="190"/>
      <c r="B54" s="253">
        <v>3</v>
      </c>
      <c r="C54" s="212" t="s">
        <v>83</v>
      </c>
      <c r="D54" s="212"/>
      <c r="E54" s="233"/>
      <c r="F54" s="233"/>
      <c r="G54" s="233"/>
      <c r="H54" s="233"/>
      <c r="I54" s="233"/>
      <c r="J54" s="233"/>
      <c r="K54" s="233"/>
      <c r="L54" s="234"/>
    </row>
    <row r="55" spans="1:12" ht="15.75" thickBot="1">
      <c r="A55" s="190"/>
      <c r="B55" s="240"/>
      <c r="C55" s="216" t="s">
        <v>51</v>
      </c>
      <c r="D55" s="241" t="s">
        <v>84</v>
      </c>
      <c r="E55" s="252"/>
      <c r="F55" s="249" t="s">
        <v>85</v>
      </c>
      <c r="G55" s="250"/>
      <c r="H55" s="250"/>
      <c r="I55" s="254" t="s">
        <v>41</v>
      </c>
      <c r="J55" s="255"/>
      <c r="K55" s="224" t="s">
        <v>54</v>
      </c>
      <c r="L55" s="221"/>
    </row>
    <row r="56" spans="1:12" ht="26.25" thickBot="1">
      <c r="A56" s="190"/>
      <c r="B56" s="240"/>
      <c r="C56" s="216" t="s">
        <v>55</v>
      </c>
      <c r="D56" s="241" t="s">
        <v>86</v>
      </c>
      <c r="E56" s="252"/>
      <c r="F56" s="249" t="s">
        <v>85</v>
      </c>
      <c r="G56" s="250"/>
      <c r="H56" s="250"/>
      <c r="I56" s="233" t="s">
        <v>41</v>
      </c>
      <c r="J56" s="244"/>
      <c r="K56" s="232" t="s">
        <v>54</v>
      </c>
      <c r="L56" s="245"/>
    </row>
    <row r="57" spans="1:12" ht="15.75" thickBot="1">
      <c r="A57" s="190"/>
      <c r="B57" s="257"/>
      <c r="C57" s="190"/>
      <c r="D57" s="190"/>
      <c r="E57" s="190"/>
      <c r="F57" s="190"/>
      <c r="G57" s="190"/>
      <c r="H57" s="190"/>
      <c r="I57" s="190"/>
      <c r="J57" s="190"/>
      <c r="K57" s="190"/>
      <c r="L57" s="221"/>
    </row>
    <row r="58" spans="1:12" ht="15.75" thickBot="1">
      <c r="A58" s="190"/>
      <c r="B58" s="204" t="s">
        <v>87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58"/>
    </row>
    <row r="59" spans="1:12" ht="15.75" thickBot="1">
      <c r="A59" s="190"/>
      <c r="B59" s="208" t="s">
        <v>22</v>
      </c>
      <c r="C59" s="484"/>
      <c r="D59" s="484"/>
      <c r="E59" s="484"/>
      <c r="F59" s="484"/>
      <c r="G59" s="484"/>
      <c r="H59" s="484"/>
      <c r="I59" s="482"/>
      <c r="J59" s="482"/>
      <c r="K59" s="482"/>
      <c r="L59" s="483"/>
    </row>
    <row r="60" spans="1:12" ht="16.5" customHeight="1" thickBot="1">
      <c r="A60" s="190"/>
      <c r="B60" s="210">
        <v>1</v>
      </c>
      <c r="C60" s="211" t="s">
        <v>88</v>
      </c>
      <c r="D60" s="212"/>
      <c r="E60" s="213"/>
      <c r="F60" s="213"/>
      <c r="G60" s="213"/>
      <c r="H60" s="213"/>
      <c r="I60" s="213"/>
      <c r="J60" s="213"/>
      <c r="K60" s="213"/>
      <c r="L60" s="214"/>
    </row>
    <row r="61" spans="1:12" ht="15.75" thickBot="1">
      <c r="A61" s="190"/>
      <c r="B61" s="215"/>
      <c r="C61" s="216" t="s">
        <v>24</v>
      </c>
      <c r="D61" s="259" t="s">
        <v>89</v>
      </c>
      <c r="E61" s="260"/>
      <c r="F61" s="224" t="s">
        <v>90</v>
      </c>
      <c r="G61" s="221"/>
      <c r="H61" s="221"/>
      <c r="I61" s="190" t="s">
        <v>41</v>
      </c>
      <c r="J61" s="223" t="s">
        <v>28</v>
      </c>
      <c r="K61" s="224" t="s">
        <v>91</v>
      </c>
      <c r="L61" s="221"/>
    </row>
    <row r="62" spans="1:12" ht="26.25" thickBot="1">
      <c r="A62" s="190"/>
      <c r="B62" s="215"/>
      <c r="C62" s="216" t="s">
        <v>30</v>
      </c>
      <c r="D62" s="259" t="s">
        <v>92</v>
      </c>
      <c r="E62" s="260"/>
      <c r="F62" s="231" t="s">
        <v>93</v>
      </c>
      <c r="G62" s="228"/>
      <c r="H62" s="228"/>
      <c r="I62" s="239" t="s">
        <v>41</v>
      </c>
      <c r="J62" s="230" t="s">
        <v>28</v>
      </c>
      <c r="K62" s="231" t="s">
        <v>91</v>
      </c>
      <c r="L62" s="228"/>
    </row>
    <row r="63" spans="1:12" ht="26.25" thickBot="1">
      <c r="A63" s="190"/>
      <c r="B63" s="215"/>
      <c r="C63" s="216" t="s">
        <v>32</v>
      </c>
      <c r="D63" s="259" t="s">
        <v>94</v>
      </c>
      <c r="E63" s="260"/>
      <c r="F63" s="231" t="s">
        <v>93</v>
      </c>
      <c r="G63" s="228"/>
      <c r="H63" s="228"/>
      <c r="I63" s="239" t="s">
        <v>41</v>
      </c>
      <c r="J63" s="230" t="s">
        <v>28</v>
      </c>
      <c r="K63" s="231" t="s">
        <v>91</v>
      </c>
      <c r="L63" s="228"/>
    </row>
    <row r="64" spans="1:12" ht="26.25" thickBot="1">
      <c r="A64" s="190"/>
      <c r="B64" s="215"/>
      <c r="C64" s="216" t="s">
        <v>48</v>
      </c>
      <c r="D64" s="259" t="s">
        <v>95</v>
      </c>
      <c r="E64" s="260"/>
      <c r="F64" s="231" t="s">
        <v>93</v>
      </c>
      <c r="G64" s="228"/>
      <c r="H64" s="228"/>
      <c r="I64" s="239" t="s">
        <v>41</v>
      </c>
      <c r="J64" s="230" t="s">
        <v>28</v>
      </c>
      <c r="K64" s="231" t="s">
        <v>91</v>
      </c>
      <c r="L64" s="228"/>
    </row>
    <row r="65" spans="1:12" ht="39" thickBot="1">
      <c r="A65" s="190"/>
      <c r="B65" s="215"/>
      <c r="C65" s="216" t="s">
        <v>73</v>
      </c>
      <c r="D65" s="241" t="s">
        <v>96</v>
      </c>
      <c r="E65" s="247"/>
      <c r="F65" s="232"/>
      <c r="G65" s="245"/>
      <c r="H65" s="245"/>
      <c r="I65" s="246" t="s">
        <v>41</v>
      </c>
      <c r="J65" s="247" t="s">
        <v>28</v>
      </c>
      <c r="K65" s="232" t="s">
        <v>97</v>
      </c>
      <c r="L65" s="245"/>
    </row>
    <row r="66" spans="1:12" ht="15.75" thickBot="1">
      <c r="A66" s="190"/>
      <c r="B66" s="208" t="s">
        <v>64</v>
      </c>
      <c r="C66" s="484"/>
      <c r="D66" s="484"/>
      <c r="E66" s="484"/>
      <c r="F66" s="484"/>
      <c r="G66" s="484"/>
      <c r="H66" s="484"/>
      <c r="I66" s="482"/>
      <c r="J66" s="482"/>
      <c r="K66" s="482"/>
      <c r="L66" s="483"/>
    </row>
    <row r="67" spans="1:12" ht="33" customHeight="1" thickBot="1">
      <c r="A67" s="190"/>
      <c r="B67" s="215">
        <v>1</v>
      </c>
      <c r="C67" s="698" t="s">
        <v>98</v>
      </c>
      <c r="D67" s="698"/>
      <c r="E67" s="261"/>
      <c r="F67" s="224" t="s">
        <v>99</v>
      </c>
      <c r="G67" s="221"/>
      <c r="H67" s="221"/>
      <c r="I67" s="254" t="s">
        <v>41</v>
      </c>
      <c r="J67" s="255"/>
      <c r="K67" s="224" t="s">
        <v>100</v>
      </c>
      <c r="L67" s="221"/>
    </row>
    <row r="68" spans="1:12" ht="33" customHeight="1" thickBot="1">
      <c r="A68" s="190"/>
      <c r="B68" s="215">
        <v>2</v>
      </c>
      <c r="C68" s="698" t="s">
        <v>101</v>
      </c>
      <c r="D68" s="699"/>
      <c r="E68" s="260"/>
      <c r="F68" s="231" t="s">
        <v>99</v>
      </c>
      <c r="G68" s="228"/>
      <c r="H68" s="228"/>
      <c r="I68" s="256" t="s">
        <v>41</v>
      </c>
      <c r="J68" s="242"/>
      <c r="K68" s="231" t="s">
        <v>100</v>
      </c>
      <c r="L68" s="228"/>
    </row>
    <row r="69" spans="1:12" ht="24.75" customHeight="1" thickBot="1">
      <c r="A69" s="190"/>
      <c r="B69" s="215">
        <v>3</v>
      </c>
      <c r="C69" s="698" t="s">
        <v>102</v>
      </c>
      <c r="D69" s="699"/>
      <c r="E69" s="260"/>
      <c r="F69" s="232" t="s">
        <v>99</v>
      </c>
      <c r="G69" s="245"/>
      <c r="H69" s="245"/>
      <c r="I69" s="233" t="s">
        <v>41</v>
      </c>
      <c r="J69" s="244"/>
      <c r="K69" s="232" t="s">
        <v>103</v>
      </c>
      <c r="L69" s="245"/>
    </row>
    <row r="70" spans="1:12" ht="15.75" thickBot="1">
      <c r="A70" s="190"/>
      <c r="B70" s="204" t="s">
        <v>104</v>
      </c>
      <c r="C70" s="205"/>
      <c r="D70" s="205"/>
      <c r="E70" s="205"/>
      <c r="F70" s="205"/>
      <c r="G70" s="205"/>
      <c r="H70" s="258"/>
      <c r="I70" s="207"/>
      <c r="J70" s="207"/>
      <c r="K70" s="207"/>
      <c r="L70" s="207"/>
    </row>
    <row r="71" spans="1:12" ht="15.75" thickBot="1">
      <c r="A71" s="190"/>
      <c r="B71" s="262" t="s">
        <v>22</v>
      </c>
      <c r="C71" s="263"/>
      <c r="D71" s="263"/>
      <c r="E71" s="263"/>
      <c r="F71" s="263"/>
      <c r="G71" s="263"/>
      <c r="H71" s="263"/>
      <c r="I71" s="263"/>
      <c r="J71" s="263"/>
      <c r="K71" s="263"/>
      <c r="L71" s="264"/>
    </row>
    <row r="72" spans="1:12" ht="15.75" thickBot="1">
      <c r="A72" s="190"/>
      <c r="B72" s="210">
        <v>1</v>
      </c>
      <c r="C72" s="211" t="s">
        <v>105</v>
      </c>
      <c r="D72" s="212"/>
      <c r="E72" s="213"/>
      <c r="F72" s="213"/>
      <c r="G72" s="213"/>
      <c r="H72" s="213"/>
      <c r="I72" s="213"/>
      <c r="J72" s="213"/>
      <c r="K72" s="213"/>
      <c r="L72" s="214"/>
    </row>
    <row r="73" spans="1:12" ht="15.75" thickBot="1">
      <c r="A73" s="190"/>
      <c r="B73" s="215"/>
      <c r="C73" s="216" t="s">
        <v>24</v>
      </c>
      <c r="D73" s="265" t="s">
        <v>106</v>
      </c>
      <c r="E73" s="250"/>
      <c r="F73" s="250"/>
      <c r="G73" s="250"/>
      <c r="H73" s="250"/>
      <c r="I73" s="250" t="s">
        <v>41</v>
      </c>
      <c r="J73" s="250" t="s">
        <v>28</v>
      </c>
      <c r="K73" s="249" t="s">
        <v>107</v>
      </c>
      <c r="L73" s="250"/>
    </row>
    <row r="74" spans="1:12" ht="15.75" thickBot="1">
      <c r="A74" s="190"/>
      <c r="B74" s="215"/>
      <c r="C74" s="216" t="s">
        <v>30</v>
      </c>
      <c r="D74" s="265" t="s">
        <v>108</v>
      </c>
      <c r="E74" s="250"/>
      <c r="F74" s="250"/>
      <c r="G74" s="250"/>
      <c r="H74" s="250"/>
      <c r="I74" s="250" t="s">
        <v>41</v>
      </c>
      <c r="J74" s="250" t="s">
        <v>28</v>
      </c>
      <c r="K74" s="249" t="s">
        <v>107</v>
      </c>
      <c r="L74" s="250"/>
    </row>
    <row r="75" spans="1:12" ht="15">
      <c r="A75" s="190"/>
      <c r="B75" s="266"/>
      <c r="C75" s="190"/>
      <c r="D75" s="190"/>
      <c r="E75" s="190"/>
      <c r="F75" s="190"/>
      <c r="G75" s="190"/>
      <c r="H75" s="190"/>
      <c r="I75" s="190"/>
      <c r="J75" s="190"/>
      <c r="K75" s="190"/>
      <c r="L75" s="190"/>
    </row>
  </sheetData>
  <sheetProtection/>
  <mergeCells count="13"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  <rowBreaks count="1" manualBreakCount="1"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J79" sqref="J79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0"/>
      <c r="B1" s="191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5">
      <c r="A2" s="190"/>
      <c r="B2" s="192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ht="15">
      <c r="A3" s="190"/>
      <c r="B3" s="700" t="s">
        <v>281</v>
      </c>
      <c r="C3" s="710"/>
      <c r="D3" s="710"/>
      <c r="E3" s="710"/>
      <c r="F3" s="710"/>
      <c r="G3" s="710"/>
      <c r="H3" s="710"/>
      <c r="I3" s="710"/>
      <c r="J3" s="710"/>
      <c r="K3" s="710"/>
      <c r="L3" s="702"/>
    </row>
    <row r="4" spans="1:12" ht="15">
      <c r="A4" s="190"/>
      <c r="B4" s="700" t="s">
        <v>9</v>
      </c>
      <c r="C4" s="710"/>
      <c r="D4" s="710"/>
      <c r="E4" s="710"/>
      <c r="F4" s="710"/>
      <c r="G4" s="710"/>
      <c r="H4" s="710"/>
      <c r="I4" s="710"/>
      <c r="J4" s="710"/>
      <c r="K4" s="710"/>
      <c r="L4" s="702"/>
    </row>
    <row r="5" spans="1:12" ht="15">
      <c r="A5" s="190"/>
      <c r="B5" s="700" t="s">
        <v>282</v>
      </c>
      <c r="C5" s="710"/>
      <c r="D5" s="710"/>
      <c r="E5" s="710"/>
      <c r="F5" s="710"/>
      <c r="G5" s="710"/>
      <c r="H5" s="710"/>
      <c r="I5" s="710"/>
      <c r="J5" s="710"/>
      <c r="K5" s="710"/>
      <c r="L5" s="702"/>
    </row>
    <row r="6" spans="1:12" ht="15.75" thickBot="1">
      <c r="A6" s="190"/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7"/>
    </row>
    <row r="7" spans="1:12" ht="15.75" thickBot="1">
      <c r="A7" s="190"/>
      <c r="B7" s="703" t="s">
        <v>10</v>
      </c>
      <c r="C7" s="704"/>
      <c r="D7" s="705"/>
      <c r="E7" s="695" t="s">
        <v>11</v>
      </c>
      <c r="F7" s="709"/>
      <c r="G7" s="709"/>
      <c r="H7" s="696"/>
      <c r="I7" s="697" t="s">
        <v>12</v>
      </c>
      <c r="J7" s="696"/>
      <c r="K7" s="705" t="s">
        <v>13</v>
      </c>
      <c r="L7" s="692" t="s">
        <v>14</v>
      </c>
    </row>
    <row r="8" spans="1:12" ht="15.75" thickBot="1">
      <c r="A8" s="190"/>
      <c r="B8" s="700"/>
      <c r="C8" s="710"/>
      <c r="D8" s="702"/>
      <c r="E8" s="695" t="s">
        <v>15</v>
      </c>
      <c r="F8" s="696"/>
      <c r="G8" s="697" t="s">
        <v>16</v>
      </c>
      <c r="H8" s="696"/>
      <c r="I8" s="198"/>
      <c r="J8" s="199"/>
      <c r="K8" s="702"/>
      <c r="L8" s="693"/>
    </row>
    <row r="9" spans="1:12" ht="26.25" thickBot="1">
      <c r="A9" s="190"/>
      <c r="B9" s="706"/>
      <c r="C9" s="707"/>
      <c r="D9" s="708"/>
      <c r="E9" s="200"/>
      <c r="F9" s="201" t="s">
        <v>17</v>
      </c>
      <c r="G9" s="201"/>
      <c r="H9" s="201" t="s">
        <v>18</v>
      </c>
      <c r="I9" s="202" t="s">
        <v>19</v>
      </c>
      <c r="J9" s="203" t="s">
        <v>20</v>
      </c>
      <c r="K9" s="708"/>
      <c r="L9" s="694"/>
    </row>
    <row r="10" spans="1:12" ht="15.75" thickBot="1">
      <c r="A10" s="190"/>
      <c r="B10" s="204" t="s">
        <v>21</v>
      </c>
      <c r="C10" s="205"/>
      <c r="D10" s="205"/>
      <c r="E10" s="205"/>
      <c r="F10" s="205"/>
      <c r="G10" s="205"/>
      <c r="H10" s="205"/>
      <c r="I10" s="206"/>
      <c r="J10" s="206"/>
      <c r="K10" s="206"/>
      <c r="L10" s="207"/>
    </row>
    <row r="11" spans="1:12" ht="15.75" thickBot="1">
      <c r="A11" s="190"/>
      <c r="B11" s="208" t="s">
        <v>22</v>
      </c>
      <c r="C11" s="209"/>
      <c r="D11" s="209"/>
      <c r="E11" s="209"/>
      <c r="F11" s="209"/>
      <c r="G11" s="209"/>
      <c r="H11" s="209"/>
      <c r="I11" s="196"/>
      <c r="J11" s="196"/>
      <c r="K11" s="196"/>
      <c r="L11" s="197"/>
    </row>
    <row r="12" spans="1:12" ht="16.5" customHeight="1" thickBot="1">
      <c r="A12" s="190"/>
      <c r="B12" s="210">
        <v>1</v>
      </c>
      <c r="C12" s="211" t="s">
        <v>23</v>
      </c>
      <c r="D12" s="212"/>
      <c r="E12" s="213"/>
      <c r="F12" s="213"/>
      <c r="G12" s="213"/>
      <c r="H12" s="213"/>
      <c r="I12" s="213"/>
      <c r="J12" s="213"/>
      <c r="K12" s="213"/>
      <c r="L12" s="214"/>
    </row>
    <row r="13" spans="1:12" ht="15.75" thickBot="1">
      <c r="A13" s="190"/>
      <c r="B13" s="215"/>
      <c r="C13" s="216" t="s">
        <v>24</v>
      </c>
      <c r="D13" s="217" t="s">
        <v>25</v>
      </c>
      <c r="E13" s="218" t="s">
        <v>283</v>
      </c>
      <c r="F13" s="219" t="s">
        <v>284</v>
      </c>
      <c r="G13" s="220"/>
      <c r="H13" s="221"/>
      <c r="I13" s="222">
        <v>434262030.8157608</v>
      </c>
      <c r="J13" s="223" t="s">
        <v>28</v>
      </c>
      <c r="K13" s="224" t="s">
        <v>29</v>
      </c>
      <c r="L13" s="221"/>
    </row>
    <row r="14" spans="1:12" ht="15.75" thickBot="1">
      <c r="A14" s="190"/>
      <c r="B14" s="215"/>
      <c r="C14" s="216" t="s">
        <v>30</v>
      </c>
      <c r="D14" s="217" t="s">
        <v>3</v>
      </c>
      <c r="E14" s="225" t="s">
        <v>283</v>
      </c>
      <c r="F14" s="226" t="s">
        <v>285</v>
      </c>
      <c r="G14" s="227"/>
      <c r="H14" s="228"/>
      <c r="I14" s="229">
        <v>448204596.9000001</v>
      </c>
      <c r="J14" s="230" t="s">
        <v>28</v>
      </c>
      <c r="K14" s="231" t="s">
        <v>29</v>
      </c>
      <c r="L14" s="228"/>
    </row>
    <row r="15" spans="1:12" ht="15.75" thickBot="1">
      <c r="A15" s="190"/>
      <c r="B15" s="215"/>
      <c r="C15" s="216" t="s">
        <v>32</v>
      </c>
      <c r="D15" s="217" t="s">
        <v>33</v>
      </c>
      <c r="E15" s="225" t="s">
        <v>283</v>
      </c>
      <c r="F15" s="226" t="s">
        <v>286</v>
      </c>
      <c r="G15" s="227"/>
      <c r="H15" s="228"/>
      <c r="I15" s="229">
        <v>192339171.84</v>
      </c>
      <c r="J15" s="230" t="s">
        <v>28</v>
      </c>
      <c r="K15" s="232" t="s">
        <v>29</v>
      </c>
      <c r="L15" s="228"/>
    </row>
    <row r="16" spans="1:12" ht="24.75" customHeight="1" thickBot="1">
      <c r="A16" s="190"/>
      <c r="B16" s="210">
        <v>2</v>
      </c>
      <c r="C16" s="211" t="s">
        <v>35</v>
      </c>
      <c r="D16" s="212"/>
      <c r="E16" s="233"/>
      <c r="F16" s="233"/>
      <c r="G16" s="233"/>
      <c r="H16" s="233"/>
      <c r="I16" s="233"/>
      <c r="J16" s="233"/>
      <c r="K16" s="213"/>
      <c r="L16" s="234"/>
    </row>
    <row r="17" spans="1:12" ht="15.75" thickBot="1">
      <c r="A17" s="190"/>
      <c r="B17" s="215"/>
      <c r="C17" s="216" t="s">
        <v>24</v>
      </c>
      <c r="D17" s="217" t="s">
        <v>25</v>
      </c>
      <c r="E17" s="218" t="s">
        <v>283</v>
      </c>
      <c r="F17" s="219" t="s">
        <v>284</v>
      </c>
      <c r="G17" s="221"/>
      <c r="H17" s="221"/>
      <c r="I17" s="222">
        <v>434262030.8157608</v>
      </c>
      <c r="J17" s="223" t="s">
        <v>28</v>
      </c>
      <c r="K17" s="224" t="s">
        <v>29</v>
      </c>
      <c r="L17" s="221"/>
    </row>
    <row r="18" spans="1:12" ht="15.75" thickBot="1">
      <c r="A18" s="190"/>
      <c r="B18" s="215"/>
      <c r="C18" s="216" t="s">
        <v>30</v>
      </c>
      <c r="D18" s="217" t="s">
        <v>3</v>
      </c>
      <c r="E18" s="225" t="s">
        <v>283</v>
      </c>
      <c r="F18" s="226" t="s">
        <v>285</v>
      </c>
      <c r="G18" s="228"/>
      <c r="H18" s="228"/>
      <c r="I18" s="229">
        <v>448204596.9000001</v>
      </c>
      <c r="J18" s="230" t="s">
        <v>28</v>
      </c>
      <c r="K18" s="231" t="s">
        <v>29</v>
      </c>
      <c r="L18" s="228"/>
    </row>
    <row r="19" spans="1:12" ht="15.75" thickBot="1">
      <c r="A19" s="190"/>
      <c r="B19" s="215"/>
      <c r="C19" s="216" t="s">
        <v>32</v>
      </c>
      <c r="D19" s="217" t="s">
        <v>33</v>
      </c>
      <c r="E19" s="225" t="s">
        <v>283</v>
      </c>
      <c r="F19" s="226" t="s">
        <v>286</v>
      </c>
      <c r="G19" s="228"/>
      <c r="H19" s="228"/>
      <c r="I19" s="229">
        <v>192339171.84</v>
      </c>
      <c r="J19" s="230" t="s">
        <v>28</v>
      </c>
      <c r="K19" s="232" t="s">
        <v>29</v>
      </c>
      <c r="L19" s="228"/>
    </row>
    <row r="20" spans="1:12" ht="16.5" customHeight="1" thickBot="1">
      <c r="A20" s="190"/>
      <c r="B20" s="210">
        <v>3</v>
      </c>
      <c r="C20" s="211" t="s">
        <v>36</v>
      </c>
      <c r="D20" s="212"/>
      <c r="E20" s="233"/>
      <c r="F20" s="233"/>
      <c r="G20" s="233"/>
      <c r="H20" s="233"/>
      <c r="I20" s="233"/>
      <c r="J20" s="233"/>
      <c r="K20" s="213"/>
      <c r="L20" s="234"/>
    </row>
    <row r="21" spans="1:12" ht="15.75" thickBot="1">
      <c r="A21" s="190"/>
      <c r="B21" s="215"/>
      <c r="C21" s="216" t="s">
        <v>24</v>
      </c>
      <c r="D21" s="217" t="s">
        <v>25</v>
      </c>
      <c r="E21" s="218" t="s">
        <v>283</v>
      </c>
      <c r="F21" s="219" t="s">
        <v>284</v>
      </c>
      <c r="G21" s="221"/>
      <c r="H21" s="221"/>
      <c r="I21" s="222">
        <v>434262030.8157608</v>
      </c>
      <c r="J21" s="223" t="s">
        <v>28</v>
      </c>
      <c r="K21" s="224" t="s">
        <v>37</v>
      </c>
      <c r="L21" s="221"/>
    </row>
    <row r="22" spans="1:12" ht="15.75" thickBot="1">
      <c r="A22" s="190"/>
      <c r="B22" s="215"/>
      <c r="C22" s="216" t="s">
        <v>30</v>
      </c>
      <c r="D22" s="217" t="s">
        <v>3</v>
      </c>
      <c r="E22" s="225" t="s">
        <v>283</v>
      </c>
      <c r="F22" s="226" t="s">
        <v>285</v>
      </c>
      <c r="G22" s="228"/>
      <c r="H22" s="228"/>
      <c r="I22" s="229">
        <v>448204596.9000001</v>
      </c>
      <c r="J22" s="230" t="s">
        <v>28</v>
      </c>
      <c r="K22" s="231" t="s">
        <v>37</v>
      </c>
      <c r="L22" s="228"/>
    </row>
    <row r="23" spans="1:12" ht="15.75" thickBot="1">
      <c r="A23" s="190"/>
      <c r="B23" s="215"/>
      <c r="C23" s="216" t="s">
        <v>32</v>
      </c>
      <c r="D23" s="217" t="s">
        <v>33</v>
      </c>
      <c r="E23" s="225" t="s">
        <v>283</v>
      </c>
      <c r="F23" s="226" t="s">
        <v>286</v>
      </c>
      <c r="G23" s="228"/>
      <c r="H23" s="228"/>
      <c r="I23" s="229">
        <v>192339171.84</v>
      </c>
      <c r="J23" s="230" t="s">
        <v>28</v>
      </c>
      <c r="K23" s="232" t="s">
        <v>37</v>
      </c>
      <c r="L23" s="228"/>
    </row>
    <row r="24" spans="1:12" ht="16.5" customHeight="1" thickBot="1">
      <c r="A24" s="190"/>
      <c r="B24" s="210">
        <v>4</v>
      </c>
      <c r="C24" s="211" t="s">
        <v>38</v>
      </c>
      <c r="D24" s="212"/>
      <c r="E24" s="233"/>
      <c r="F24" s="233"/>
      <c r="G24" s="233"/>
      <c r="H24" s="233"/>
      <c r="I24" s="233"/>
      <c r="J24" s="233"/>
      <c r="K24" s="213"/>
      <c r="L24" s="234"/>
    </row>
    <row r="25" spans="1:12" ht="15.75" thickBot="1">
      <c r="A25" s="190"/>
      <c r="B25" s="235"/>
      <c r="C25" s="236" t="s">
        <v>24</v>
      </c>
      <c r="D25" s="237" t="s">
        <v>39</v>
      </c>
      <c r="E25" s="213"/>
      <c r="F25" s="238"/>
      <c r="G25" s="213"/>
      <c r="H25" s="213"/>
      <c r="I25" s="213"/>
      <c r="J25" s="213"/>
      <c r="K25" s="213"/>
      <c r="L25" s="214"/>
    </row>
    <row r="26" spans="1:12" ht="15.75" thickBot="1">
      <c r="A26" s="190"/>
      <c r="B26" s="215"/>
      <c r="C26" s="216"/>
      <c r="D26" s="217" t="s">
        <v>40</v>
      </c>
      <c r="E26" s="223" t="s">
        <v>41</v>
      </c>
      <c r="F26" s="224" t="s">
        <v>53</v>
      </c>
      <c r="G26" s="221"/>
      <c r="H26" s="221"/>
      <c r="I26" s="190" t="s">
        <v>41</v>
      </c>
      <c r="J26" s="223" t="s">
        <v>28</v>
      </c>
      <c r="K26" s="224" t="s">
        <v>42</v>
      </c>
      <c r="L26" s="221"/>
    </row>
    <row r="27" spans="1:12" ht="15.75" thickBot="1">
      <c r="A27" s="190"/>
      <c r="B27" s="215"/>
      <c r="C27" s="216"/>
      <c r="D27" s="217" t="s">
        <v>43</v>
      </c>
      <c r="E27" s="223" t="s">
        <v>41</v>
      </c>
      <c r="F27" s="228" t="s">
        <v>63</v>
      </c>
      <c r="G27" s="228"/>
      <c r="H27" s="228"/>
      <c r="I27" s="239" t="s">
        <v>41</v>
      </c>
      <c r="J27" s="230" t="s">
        <v>28</v>
      </c>
      <c r="K27" s="231" t="s">
        <v>42</v>
      </c>
      <c r="L27" s="228"/>
    </row>
    <row r="28" spans="1:12" ht="39" thickBot="1">
      <c r="A28" s="190"/>
      <c r="B28" s="240"/>
      <c r="C28" s="216" t="s">
        <v>30</v>
      </c>
      <c r="D28" s="241" t="s">
        <v>44</v>
      </c>
      <c r="E28" s="242" t="s">
        <v>41</v>
      </c>
      <c r="F28" s="231" t="s">
        <v>45</v>
      </c>
      <c r="G28" s="243"/>
      <c r="H28" s="228"/>
      <c r="I28" s="239" t="s">
        <v>41</v>
      </c>
      <c r="J28" s="230" t="s">
        <v>28</v>
      </c>
      <c r="K28" s="231" t="s">
        <v>42</v>
      </c>
      <c r="L28" s="228"/>
    </row>
    <row r="29" spans="1:12" ht="26.25" thickBot="1">
      <c r="A29" s="190"/>
      <c r="B29" s="240"/>
      <c r="C29" s="216" t="s">
        <v>32</v>
      </c>
      <c r="D29" s="241" t="s">
        <v>46</v>
      </c>
      <c r="E29" s="244" t="s">
        <v>41</v>
      </c>
      <c r="F29" s="232" t="s">
        <v>47</v>
      </c>
      <c r="G29" s="234"/>
      <c r="H29" s="245"/>
      <c r="I29" s="246" t="s">
        <v>41</v>
      </c>
      <c r="J29" s="247" t="s">
        <v>28</v>
      </c>
      <c r="K29" s="232" t="s">
        <v>42</v>
      </c>
      <c r="L29" s="245"/>
    </row>
    <row r="30" spans="1:12" ht="39" thickBot="1">
      <c r="A30" s="190"/>
      <c r="B30" s="240"/>
      <c r="C30" s="216" t="s">
        <v>48</v>
      </c>
      <c r="D30" s="241" t="s">
        <v>49</v>
      </c>
      <c r="E30" s="248" t="s">
        <v>41</v>
      </c>
      <c r="F30" s="249" t="s">
        <v>45</v>
      </c>
      <c r="G30" s="214"/>
      <c r="H30" s="250"/>
      <c r="I30" s="251" t="s">
        <v>41</v>
      </c>
      <c r="J30" s="252" t="s">
        <v>28</v>
      </c>
      <c r="K30" s="249" t="s">
        <v>42</v>
      </c>
      <c r="L30" s="250"/>
    </row>
    <row r="31" spans="1:12" ht="15.75" thickBo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</row>
    <row r="32" spans="1:12" ht="15.75" thickBot="1">
      <c r="A32" s="190"/>
      <c r="B32" s="253">
        <v>5</v>
      </c>
      <c r="C32" s="211" t="s">
        <v>50</v>
      </c>
      <c r="D32" s="212"/>
      <c r="E32" s="233"/>
      <c r="F32" s="233"/>
      <c r="G32" s="233"/>
      <c r="H32" s="233"/>
      <c r="I32" s="233"/>
      <c r="J32" s="233"/>
      <c r="K32" s="233"/>
      <c r="L32" s="234"/>
    </row>
    <row r="33" spans="1:12" ht="15.75" thickBot="1">
      <c r="A33" s="190"/>
      <c r="B33" s="215"/>
      <c r="C33" s="216" t="s">
        <v>51</v>
      </c>
      <c r="D33" s="241" t="s">
        <v>52</v>
      </c>
      <c r="E33" s="223" t="s">
        <v>26</v>
      </c>
      <c r="F33" s="224" t="s">
        <v>287</v>
      </c>
      <c r="G33" s="221"/>
      <c r="H33" s="221"/>
      <c r="I33" s="222">
        <v>414212809.99</v>
      </c>
      <c r="J33" s="223" t="s">
        <v>28</v>
      </c>
      <c r="K33" s="224" t="s">
        <v>54</v>
      </c>
      <c r="L33" s="221"/>
    </row>
    <row r="34" spans="1:12" ht="26.25" thickBot="1">
      <c r="A34" s="190"/>
      <c r="B34" s="215"/>
      <c r="C34" s="216" t="s">
        <v>55</v>
      </c>
      <c r="D34" s="241" t="s">
        <v>33</v>
      </c>
      <c r="E34" s="230" t="s">
        <v>283</v>
      </c>
      <c r="F34" s="231" t="s">
        <v>287</v>
      </c>
      <c r="G34" s="228"/>
      <c r="H34" s="228"/>
      <c r="I34" s="229">
        <v>178259069.25</v>
      </c>
      <c r="J34" s="230" t="s">
        <v>28</v>
      </c>
      <c r="K34" s="232" t="s">
        <v>56</v>
      </c>
      <c r="L34" s="228"/>
    </row>
    <row r="35" spans="1:12" ht="15.75" thickBot="1">
      <c r="A35" s="190"/>
      <c r="B35" s="210">
        <v>6</v>
      </c>
      <c r="C35" s="211" t="s">
        <v>57</v>
      </c>
      <c r="D35" s="212"/>
      <c r="E35" s="233"/>
      <c r="F35" s="233"/>
      <c r="G35" s="233"/>
      <c r="H35" s="233"/>
      <c r="I35" s="233"/>
      <c r="J35" s="233"/>
      <c r="K35" s="213"/>
      <c r="L35" s="234"/>
    </row>
    <row r="36" spans="1:12" ht="15.75" thickBot="1">
      <c r="A36" s="190"/>
      <c r="B36" s="215"/>
      <c r="C36" s="216" t="s">
        <v>51</v>
      </c>
      <c r="D36" s="217" t="s">
        <v>52</v>
      </c>
      <c r="E36" s="223"/>
      <c r="F36" s="224" t="s">
        <v>58</v>
      </c>
      <c r="G36" s="221"/>
      <c r="H36" s="221"/>
      <c r="I36" s="190" t="s">
        <v>41</v>
      </c>
      <c r="J36" s="223" t="s">
        <v>28</v>
      </c>
      <c r="K36" s="249" t="s">
        <v>59</v>
      </c>
      <c r="L36" s="221"/>
    </row>
    <row r="37" spans="1:12" ht="16.5" customHeight="1" thickBot="1">
      <c r="A37" s="190"/>
      <c r="B37" s="210">
        <v>7</v>
      </c>
      <c r="C37" s="211" t="s">
        <v>60</v>
      </c>
      <c r="D37" s="212"/>
      <c r="E37" s="233"/>
      <c r="F37" s="233"/>
      <c r="G37" s="233"/>
      <c r="H37" s="233"/>
      <c r="I37" s="233"/>
      <c r="J37" s="233"/>
      <c r="K37" s="238"/>
      <c r="L37" s="234"/>
    </row>
    <row r="38" spans="1:12" ht="26.25" thickBot="1">
      <c r="A38" s="190"/>
      <c r="B38" s="215"/>
      <c r="C38" s="216" t="s">
        <v>51</v>
      </c>
      <c r="D38" s="241" t="s">
        <v>25</v>
      </c>
      <c r="E38" s="252"/>
      <c r="F38" s="249" t="s">
        <v>61</v>
      </c>
      <c r="G38" s="250"/>
      <c r="H38" s="250"/>
      <c r="I38" s="190" t="s">
        <v>41</v>
      </c>
      <c r="J38" s="252" t="s">
        <v>28</v>
      </c>
      <c r="K38" s="224" t="s">
        <v>62</v>
      </c>
      <c r="L38" s="221"/>
    </row>
    <row r="39" spans="1:12" ht="15.75" thickBot="1">
      <c r="A39" s="190"/>
      <c r="B39" s="215"/>
      <c r="C39" s="216" t="s">
        <v>55</v>
      </c>
      <c r="D39" s="241" t="s">
        <v>3</v>
      </c>
      <c r="E39" s="223"/>
      <c r="F39" s="224" t="s">
        <v>53</v>
      </c>
      <c r="G39" s="221"/>
      <c r="H39" s="221"/>
      <c r="I39" s="239" t="s">
        <v>41</v>
      </c>
      <c r="J39" s="223" t="s">
        <v>28</v>
      </c>
      <c r="K39" s="231" t="s">
        <v>62</v>
      </c>
      <c r="L39" s="228"/>
    </row>
    <row r="40" spans="1:12" ht="15.75" thickBot="1">
      <c r="A40" s="190"/>
      <c r="B40" s="215"/>
      <c r="C40" s="216" t="s">
        <v>32</v>
      </c>
      <c r="D40" s="241" t="s">
        <v>33</v>
      </c>
      <c r="E40" s="247"/>
      <c r="F40" s="232" t="s">
        <v>63</v>
      </c>
      <c r="G40" s="245"/>
      <c r="H40" s="245"/>
      <c r="I40" s="245" t="s">
        <v>41</v>
      </c>
      <c r="J40" s="245" t="s">
        <v>28</v>
      </c>
      <c r="K40" s="232" t="s">
        <v>62</v>
      </c>
      <c r="L40" s="245"/>
    </row>
    <row r="41" spans="1:12" ht="15.75" thickBot="1">
      <c r="A41" s="190"/>
      <c r="B41" s="208" t="s">
        <v>64</v>
      </c>
      <c r="C41" s="209"/>
      <c r="D41" s="209"/>
      <c r="E41" s="209"/>
      <c r="F41" s="209"/>
      <c r="G41" s="209"/>
      <c r="H41" s="209"/>
      <c r="I41" s="196"/>
      <c r="J41" s="196"/>
      <c r="K41" s="196"/>
      <c r="L41" s="197"/>
    </row>
    <row r="42" spans="1:12" ht="24.75" customHeight="1" thickBot="1">
      <c r="A42" s="190"/>
      <c r="B42" s="210">
        <v>1</v>
      </c>
      <c r="C42" s="211" t="s">
        <v>65</v>
      </c>
      <c r="D42" s="212"/>
      <c r="E42" s="213"/>
      <c r="F42" s="213"/>
      <c r="G42" s="213"/>
      <c r="H42" s="213"/>
      <c r="I42" s="213"/>
      <c r="J42" s="213"/>
      <c r="K42" s="213"/>
      <c r="L42" s="214"/>
    </row>
    <row r="43" spans="1:12" ht="39" thickBot="1">
      <c r="A43" s="190"/>
      <c r="B43" s="240"/>
      <c r="C43" s="216" t="s">
        <v>24</v>
      </c>
      <c r="D43" s="241" t="s">
        <v>66</v>
      </c>
      <c r="E43" s="252"/>
      <c r="F43" s="249" t="s">
        <v>65</v>
      </c>
      <c r="G43" s="250"/>
      <c r="H43" s="250"/>
      <c r="I43" s="254" t="s">
        <v>41</v>
      </c>
      <c r="J43" s="255"/>
      <c r="K43" s="224" t="s">
        <v>67</v>
      </c>
      <c r="L43" s="221"/>
    </row>
    <row r="44" spans="1:12" ht="39" thickBot="1">
      <c r="A44" s="190"/>
      <c r="B44" s="240"/>
      <c r="C44" s="216" t="s">
        <v>30</v>
      </c>
      <c r="D44" s="241" t="s">
        <v>68</v>
      </c>
      <c r="E44" s="252"/>
      <c r="F44" s="249" t="s">
        <v>69</v>
      </c>
      <c r="G44" s="250"/>
      <c r="H44" s="250"/>
      <c r="I44" s="256" t="s">
        <v>41</v>
      </c>
      <c r="J44" s="242"/>
      <c r="K44" s="231" t="s">
        <v>67</v>
      </c>
      <c r="L44" s="228"/>
    </row>
    <row r="45" spans="1:12" ht="39" thickBot="1">
      <c r="A45" s="190"/>
      <c r="B45" s="240"/>
      <c r="C45" s="216" t="s">
        <v>32</v>
      </c>
      <c r="D45" s="241" t="s">
        <v>70</v>
      </c>
      <c r="E45" s="252"/>
      <c r="F45" s="249" t="s">
        <v>65</v>
      </c>
      <c r="G45" s="250"/>
      <c r="H45" s="250"/>
      <c r="I45" s="256" t="s">
        <v>41</v>
      </c>
      <c r="J45" s="242"/>
      <c r="K45" s="231" t="s">
        <v>67</v>
      </c>
      <c r="L45" s="228"/>
    </row>
    <row r="46" spans="1:12" ht="39" thickBot="1">
      <c r="A46" s="190"/>
      <c r="B46" s="240"/>
      <c r="C46" s="216" t="s">
        <v>48</v>
      </c>
      <c r="D46" s="241" t="s">
        <v>71</v>
      </c>
      <c r="E46" s="252"/>
      <c r="F46" s="249" t="s">
        <v>72</v>
      </c>
      <c r="G46" s="250"/>
      <c r="H46" s="250"/>
      <c r="I46" s="256" t="s">
        <v>41</v>
      </c>
      <c r="J46" s="242"/>
      <c r="K46" s="231" t="s">
        <v>67</v>
      </c>
      <c r="L46" s="228"/>
    </row>
    <row r="47" spans="1:12" ht="26.25" thickBot="1">
      <c r="A47" s="190"/>
      <c r="B47" s="240"/>
      <c r="C47" s="216" t="s">
        <v>73</v>
      </c>
      <c r="D47" s="241" t="s">
        <v>74</v>
      </c>
      <c r="E47" s="252"/>
      <c r="F47" s="249" t="s">
        <v>75</v>
      </c>
      <c r="G47" s="250"/>
      <c r="H47" s="250"/>
      <c r="I47" s="256" t="s">
        <v>41</v>
      </c>
      <c r="J47" s="242"/>
      <c r="K47" s="232" t="s">
        <v>67</v>
      </c>
      <c r="L47" s="228"/>
    </row>
    <row r="48" spans="1:12" ht="24.75" customHeight="1" thickBot="1">
      <c r="A48" s="190"/>
      <c r="B48" s="210">
        <v>2</v>
      </c>
      <c r="C48" s="211" t="s">
        <v>76</v>
      </c>
      <c r="D48" s="212"/>
      <c r="E48" s="213"/>
      <c r="F48" s="213"/>
      <c r="G48" s="213"/>
      <c r="H48" s="213"/>
      <c r="I48" s="233"/>
      <c r="J48" s="233"/>
      <c r="K48" s="213"/>
      <c r="L48" s="234"/>
    </row>
    <row r="49" spans="1:12" ht="39" thickBot="1">
      <c r="A49" s="190"/>
      <c r="B49" s="240"/>
      <c r="C49" s="216" t="s">
        <v>24</v>
      </c>
      <c r="D49" s="241" t="s">
        <v>77</v>
      </c>
      <c r="E49" s="252"/>
      <c r="F49" s="249" t="s">
        <v>78</v>
      </c>
      <c r="G49" s="250"/>
      <c r="H49" s="250"/>
      <c r="I49" s="254" t="s">
        <v>41</v>
      </c>
      <c r="J49" s="255"/>
      <c r="K49" s="221" t="s">
        <v>29</v>
      </c>
      <c r="L49" s="221"/>
    </row>
    <row r="50" spans="1:12" ht="39" thickBot="1">
      <c r="A50" s="190"/>
      <c r="B50" s="240"/>
      <c r="C50" s="216" t="s">
        <v>30</v>
      </c>
      <c r="D50" s="241" t="s">
        <v>79</v>
      </c>
      <c r="E50" s="252"/>
      <c r="F50" s="249" t="s">
        <v>78</v>
      </c>
      <c r="G50" s="250"/>
      <c r="H50" s="250"/>
      <c r="I50" s="256" t="s">
        <v>41</v>
      </c>
      <c r="J50" s="242"/>
      <c r="K50" s="228" t="s">
        <v>29</v>
      </c>
      <c r="L50" s="228"/>
    </row>
    <row r="51" spans="1:12" ht="39" thickBot="1">
      <c r="A51" s="190"/>
      <c r="B51" s="240"/>
      <c r="C51" s="216" t="s">
        <v>32</v>
      </c>
      <c r="D51" s="241" t="s">
        <v>80</v>
      </c>
      <c r="E51" s="252"/>
      <c r="F51" s="249" t="s">
        <v>78</v>
      </c>
      <c r="G51" s="250"/>
      <c r="H51" s="250"/>
      <c r="I51" s="233" t="s">
        <v>41</v>
      </c>
      <c r="J51" s="244"/>
      <c r="K51" s="245" t="s">
        <v>29</v>
      </c>
      <c r="L51" s="245"/>
    </row>
    <row r="52" spans="1:12" ht="39" thickBot="1">
      <c r="A52" s="190"/>
      <c r="B52" s="240"/>
      <c r="C52" s="216" t="s">
        <v>48</v>
      </c>
      <c r="D52" s="241" t="s">
        <v>81</v>
      </c>
      <c r="E52" s="252"/>
      <c r="F52" s="250" t="s">
        <v>82</v>
      </c>
      <c r="G52" s="250"/>
      <c r="H52" s="250"/>
      <c r="I52" s="213" t="s">
        <v>41</v>
      </c>
      <c r="J52" s="248"/>
      <c r="K52" s="250" t="s">
        <v>29</v>
      </c>
      <c r="L52" s="250"/>
    </row>
    <row r="53" spans="1:12" ht="15.75" thickBot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</row>
    <row r="54" spans="1:12" ht="15.75" thickBot="1">
      <c r="A54" s="190"/>
      <c r="B54" s="253">
        <v>3</v>
      </c>
      <c r="C54" s="212" t="s">
        <v>83</v>
      </c>
      <c r="D54" s="212"/>
      <c r="E54" s="233"/>
      <c r="F54" s="233"/>
      <c r="G54" s="233"/>
      <c r="H54" s="233"/>
      <c r="I54" s="233"/>
      <c r="J54" s="233"/>
      <c r="K54" s="233"/>
      <c r="L54" s="234"/>
    </row>
    <row r="55" spans="1:12" ht="15.75" thickBot="1">
      <c r="A55" s="190"/>
      <c r="B55" s="240"/>
      <c r="C55" s="216" t="s">
        <v>51</v>
      </c>
      <c r="D55" s="241" t="s">
        <v>84</v>
      </c>
      <c r="E55" s="252"/>
      <c r="F55" s="249" t="s">
        <v>85</v>
      </c>
      <c r="G55" s="250"/>
      <c r="H55" s="250"/>
      <c r="I55" s="254" t="s">
        <v>41</v>
      </c>
      <c r="J55" s="255"/>
      <c r="K55" s="224" t="s">
        <v>54</v>
      </c>
      <c r="L55" s="221"/>
    </row>
    <row r="56" spans="1:12" ht="26.25" thickBot="1">
      <c r="A56" s="190"/>
      <c r="B56" s="240"/>
      <c r="C56" s="216" t="s">
        <v>55</v>
      </c>
      <c r="D56" s="241" t="s">
        <v>86</v>
      </c>
      <c r="E56" s="252"/>
      <c r="F56" s="249" t="s">
        <v>85</v>
      </c>
      <c r="G56" s="250"/>
      <c r="H56" s="250"/>
      <c r="I56" s="233" t="s">
        <v>41</v>
      </c>
      <c r="J56" s="244"/>
      <c r="K56" s="232" t="s">
        <v>54</v>
      </c>
      <c r="L56" s="245"/>
    </row>
    <row r="57" spans="1:12" ht="15.75" thickBot="1">
      <c r="A57" s="190"/>
      <c r="B57" s="257"/>
      <c r="C57" s="190"/>
      <c r="D57" s="190"/>
      <c r="E57" s="190"/>
      <c r="F57" s="190"/>
      <c r="G57" s="190"/>
      <c r="H57" s="190"/>
      <c r="I57" s="190"/>
      <c r="J57" s="190"/>
      <c r="K57" s="190"/>
      <c r="L57" s="221"/>
    </row>
    <row r="58" spans="1:12" ht="15.75" thickBot="1">
      <c r="A58" s="190"/>
      <c r="B58" s="204" t="s">
        <v>87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58"/>
    </row>
    <row r="59" spans="1:12" ht="15.75" thickBot="1">
      <c r="A59" s="190"/>
      <c r="B59" s="208" t="s">
        <v>22</v>
      </c>
      <c r="C59" s="209"/>
      <c r="D59" s="209"/>
      <c r="E59" s="209"/>
      <c r="F59" s="209"/>
      <c r="G59" s="209"/>
      <c r="H59" s="209"/>
      <c r="I59" s="196"/>
      <c r="J59" s="196"/>
      <c r="K59" s="196"/>
      <c r="L59" s="197"/>
    </row>
    <row r="60" spans="1:12" ht="16.5" customHeight="1" thickBot="1">
      <c r="A60" s="190"/>
      <c r="B60" s="210">
        <v>1</v>
      </c>
      <c r="C60" s="211" t="s">
        <v>88</v>
      </c>
      <c r="D60" s="212"/>
      <c r="E60" s="213"/>
      <c r="F60" s="213"/>
      <c r="G60" s="213"/>
      <c r="H60" s="213"/>
      <c r="I60" s="213"/>
      <c r="J60" s="213"/>
      <c r="K60" s="213"/>
      <c r="L60" s="214"/>
    </row>
    <row r="61" spans="1:12" ht="15.75" thickBot="1">
      <c r="A61" s="190"/>
      <c r="B61" s="215"/>
      <c r="C61" s="216" t="s">
        <v>24</v>
      </c>
      <c r="D61" s="259" t="s">
        <v>89</v>
      </c>
      <c r="E61" s="260"/>
      <c r="F61" s="224" t="s">
        <v>90</v>
      </c>
      <c r="G61" s="221"/>
      <c r="H61" s="221"/>
      <c r="I61" s="190" t="s">
        <v>41</v>
      </c>
      <c r="J61" s="223" t="s">
        <v>28</v>
      </c>
      <c r="K61" s="224" t="s">
        <v>91</v>
      </c>
      <c r="L61" s="221"/>
    </row>
    <row r="62" spans="1:12" ht="26.25" thickBot="1">
      <c r="A62" s="190"/>
      <c r="B62" s="215"/>
      <c r="C62" s="216" t="s">
        <v>30</v>
      </c>
      <c r="D62" s="259" t="s">
        <v>92</v>
      </c>
      <c r="E62" s="260"/>
      <c r="F62" s="231" t="s">
        <v>93</v>
      </c>
      <c r="G62" s="228"/>
      <c r="H62" s="228"/>
      <c r="I62" s="239" t="s">
        <v>41</v>
      </c>
      <c r="J62" s="230" t="s">
        <v>28</v>
      </c>
      <c r="K62" s="231" t="s">
        <v>91</v>
      </c>
      <c r="L62" s="228"/>
    </row>
    <row r="63" spans="1:12" ht="26.25" thickBot="1">
      <c r="A63" s="190"/>
      <c r="B63" s="215"/>
      <c r="C63" s="216" t="s">
        <v>32</v>
      </c>
      <c r="D63" s="259" t="s">
        <v>94</v>
      </c>
      <c r="E63" s="260"/>
      <c r="F63" s="231" t="s">
        <v>93</v>
      </c>
      <c r="G63" s="228"/>
      <c r="H63" s="228"/>
      <c r="I63" s="239" t="s">
        <v>41</v>
      </c>
      <c r="J63" s="230" t="s">
        <v>28</v>
      </c>
      <c r="K63" s="231" t="s">
        <v>91</v>
      </c>
      <c r="L63" s="228"/>
    </row>
    <row r="64" spans="1:12" ht="26.25" thickBot="1">
      <c r="A64" s="190"/>
      <c r="B64" s="215"/>
      <c r="C64" s="216" t="s">
        <v>48</v>
      </c>
      <c r="D64" s="259" t="s">
        <v>95</v>
      </c>
      <c r="E64" s="260"/>
      <c r="F64" s="231" t="s">
        <v>93</v>
      </c>
      <c r="G64" s="228"/>
      <c r="H64" s="228"/>
      <c r="I64" s="239" t="s">
        <v>41</v>
      </c>
      <c r="J64" s="230" t="s">
        <v>28</v>
      </c>
      <c r="K64" s="231" t="s">
        <v>91</v>
      </c>
      <c r="L64" s="228"/>
    </row>
    <row r="65" spans="1:12" ht="39" thickBot="1">
      <c r="A65" s="190"/>
      <c r="B65" s="215"/>
      <c r="C65" s="216" t="s">
        <v>73</v>
      </c>
      <c r="D65" s="241" t="s">
        <v>96</v>
      </c>
      <c r="E65" s="247"/>
      <c r="F65" s="232"/>
      <c r="G65" s="245"/>
      <c r="H65" s="245"/>
      <c r="I65" s="246" t="s">
        <v>41</v>
      </c>
      <c r="J65" s="247" t="s">
        <v>28</v>
      </c>
      <c r="K65" s="232" t="s">
        <v>97</v>
      </c>
      <c r="L65" s="245"/>
    </row>
    <row r="66" spans="1:12" ht="15.75" thickBot="1">
      <c r="A66" s="190"/>
      <c r="B66" s="208" t="s">
        <v>64</v>
      </c>
      <c r="C66" s="209"/>
      <c r="D66" s="209"/>
      <c r="E66" s="209"/>
      <c r="F66" s="209"/>
      <c r="G66" s="209"/>
      <c r="H66" s="209"/>
      <c r="I66" s="196"/>
      <c r="J66" s="196"/>
      <c r="K66" s="196"/>
      <c r="L66" s="197"/>
    </row>
    <row r="67" spans="1:12" ht="33" customHeight="1" thickBot="1">
      <c r="A67" s="190"/>
      <c r="B67" s="215">
        <v>1</v>
      </c>
      <c r="C67" s="698" t="s">
        <v>98</v>
      </c>
      <c r="D67" s="698"/>
      <c r="E67" s="261"/>
      <c r="F67" s="224" t="s">
        <v>99</v>
      </c>
      <c r="G67" s="221"/>
      <c r="H67" s="221"/>
      <c r="I67" s="254" t="s">
        <v>41</v>
      </c>
      <c r="J67" s="255"/>
      <c r="K67" s="224" t="s">
        <v>100</v>
      </c>
      <c r="L67" s="221"/>
    </row>
    <row r="68" spans="1:12" ht="33" customHeight="1" thickBot="1">
      <c r="A68" s="190"/>
      <c r="B68" s="215">
        <v>2</v>
      </c>
      <c r="C68" s="698" t="s">
        <v>101</v>
      </c>
      <c r="D68" s="699"/>
      <c r="E68" s="260"/>
      <c r="F68" s="231" t="s">
        <v>99</v>
      </c>
      <c r="G68" s="228"/>
      <c r="H68" s="228"/>
      <c r="I68" s="256" t="s">
        <v>41</v>
      </c>
      <c r="J68" s="242"/>
      <c r="K68" s="231" t="s">
        <v>100</v>
      </c>
      <c r="L68" s="228"/>
    </row>
    <row r="69" spans="1:12" ht="24.75" customHeight="1" thickBot="1">
      <c r="A69" s="190"/>
      <c r="B69" s="215">
        <v>3</v>
      </c>
      <c r="C69" s="698" t="s">
        <v>102</v>
      </c>
      <c r="D69" s="699"/>
      <c r="E69" s="260"/>
      <c r="F69" s="232" t="s">
        <v>99</v>
      </c>
      <c r="G69" s="245"/>
      <c r="H69" s="245"/>
      <c r="I69" s="233" t="s">
        <v>41</v>
      </c>
      <c r="J69" s="244"/>
      <c r="K69" s="232" t="s">
        <v>103</v>
      </c>
      <c r="L69" s="245"/>
    </row>
    <row r="70" spans="1:12" ht="15.75" thickBot="1">
      <c r="A70" s="190"/>
      <c r="B70" s="204" t="s">
        <v>104</v>
      </c>
      <c r="C70" s="205"/>
      <c r="D70" s="205"/>
      <c r="E70" s="205"/>
      <c r="F70" s="205"/>
      <c r="G70" s="205"/>
      <c r="H70" s="258"/>
      <c r="I70" s="207"/>
      <c r="J70" s="207"/>
      <c r="K70" s="207"/>
      <c r="L70" s="207"/>
    </row>
    <row r="71" spans="1:12" ht="15.75" thickBot="1">
      <c r="A71" s="190"/>
      <c r="B71" s="262" t="s">
        <v>22</v>
      </c>
      <c r="C71" s="263"/>
      <c r="D71" s="263"/>
      <c r="E71" s="263"/>
      <c r="F71" s="263"/>
      <c r="G71" s="263"/>
      <c r="H71" s="263"/>
      <c r="I71" s="263"/>
      <c r="J71" s="263"/>
      <c r="K71" s="263"/>
      <c r="L71" s="264"/>
    </row>
    <row r="72" spans="1:12" ht="15.75" thickBot="1">
      <c r="A72" s="190"/>
      <c r="B72" s="210">
        <v>1</v>
      </c>
      <c r="C72" s="211" t="s">
        <v>105</v>
      </c>
      <c r="D72" s="212"/>
      <c r="E72" s="213"/>
      <c r="F72" s="213"/>
      <c r="G72" s="213"/>
      <c r="H72" s="213"/>
      <c r="I72" s="213"/>
      <c r="J72" s="213"/>
      <c r="K72" s="213"/>
      <c r="L72" s="214"/>
    </row>
    <row r="73" spans="1:12" ht="15.75" thickBot="1">
      <c r="A73" s="190"/>
      <c r="B73" s="215"/>
      <c r="C73" s="216" t="s">
        <v>24</v>
      </c>
      <c r="D73" s="265" t="s">
        <v>106</v>
      </c>
      <c r="E73" s="250"/>
      <c r="F73" s="250"/>
      <c r="G73" s="250"/>
      <c r="H73" s="250"/>
      <c r="I73" s="250" t="s">
        <v>41</v>
      </c>
      <c r="J73" s="250" t="s">
        <v>28</v>
      </c>
      <c r="K73" s="249" t="s">
        <v>107</v>
      </c>
      <c r="L73" s="250"/>
    </row>
    <row r="74" spans="1:12" ht="15.75" thickBot="1">
      <c r="A74" s="190"/>
      <c r="B74" s="215"/>
      <c r="C74" s="216" t="s">
        <v>30</v>
      </c>
      <c r="D74" s="265" t="s">
        <v>108</v>
      </c>
      <c r="E74" s="250"/>
      <c r="F74" s="250"/>
      <c r="G74" s="250"/>
      <c r="H74" s="250"/>
      <c r="I74" s="250" t="s">
        <v>41</v>
      </c>
      <c r="J74" s="250" t="s">
        <v>28</v>
      </c>
      <c r="K74" s="249" t="s">
        <v>107</v>
      </c>
      <c r="L74" s="250"/>
    </row>
    <row r="75" spans="1:12" ht="15">
      <c r="A75" s="190"/>
      <c r="B75" s="266"/>
      <c r="C75" s="190"/>
      <c r="D75" s="190"/>
      <c r="E75" s="190"/>
      <c r="F75" s="190"/>
      <c r="G75" s="190"/>
      <c r="H75" s="190"/>
      <c r="I75" s="190"/>
      <c r="J75" s="190"/>
      <c r="K75" s="190"/>
      <c r="L75" s="190"/>
    </row>
  </sheetData>
  <sheetProtection/>
  <mergeCells count="13">
    <mergeCell ref="L7:L9"/>
    <mergeCell ref="E8:F8"/>
    <mergeCell ref="G8:H8"/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78"/>
  <sheetViews>
    <sheetView zoomScalePageLayoutView="0" workbookViewId="0" topLeftCell="A1">
      <selection activeCell="B3" sqref="A3:L77"/>
    </sheetView>
  </sheetViews>
  <sheetFormatPr defaultColWidth="11.421875" defaultRowHeight="15"/>
  <sheetData>
    <row r="3" ht="15">
      <c r="B3" s="267" t="s">
        <v>7</v>
      </c>
    </row>
    <row r="4" spans="1:12" ht="15.75" thickBot="1">
      <c r="A4" s="712" t="s">
        <v>8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</row>
    <row r="5" spans="2:12" ht="15">
      <c r="B5" s="726"/>
      <c r="C5" s="727"/>
      <c r="D5" s="727"/>
      <c r="E5" s="727"/>
      <c r="F5" s="727"/>
      <c r="G5" s="727"/>
      <c r="H5" s="727"/>
      <c r="I5" s="727"/>
      <c r="J5" s="727"/>
      <c r="K5" s="727"/>
      <c r="L5" s="728"/>
    </row>
    <row r="6" spans="2:12" ht="15">
      <c r="B6" s="729" t="s">
        <v>281</v>
      </c>
      <c r="C6" s="730"/>
      <c r="D6" s="730"/>
      <c r="E6" s="730"/>
      <c r="F6" s="730"/>
      <c r="G6" s="730"/>
      <c r="H6" s="730"/>
      <c r="I6" s="730"/>
      <c r="J6" s="730"/>
      <c r="K6" s="730"/>
      <c r="L6" s="731"/>
    </row>
    <row r="7" spans="2:12" ht="15">
      <c r="B7" s="729" t="s">
        <v>9</v>
      </c>
      <c r="C7" s="730"/>
      <c r="D7" s="730"/>
      <c r="E7" s="730"/>
      <c r="F7" s="730"/>
      <c r="G7" s="730"/>
      <c r="H7" s="730"/>
      <c r="I7" s="730"/>
      <c r="J7" s="730"/>
      <c r="K7" s="730"/>
      <c r="L7" s="731"/>
    </row>
    <row r="8" spans="2:12" ht="15">
      <c r="B8" s="729" t="s">
        <v>282</v>
      </c>
      <c r="C8" s="730"/>
      <c r="D8" s="730"/>
      <c r="E8" s="730"/>
      <c r="F8" s="730"/>
      <c r="G8" s="730"/>
      <c r="H8" s="730"/>
      <c r="I8" s="730"/>
      <c r="J8" s="730"/>
      <c r="K8" s="730"/>
      <c r="L8" s="731"/>
    </row>
    <row r="9" spans="2:12" ht="15.75" thickBot="1">
      <c r="B9" s="732"/>
      <c r="C9" s="733"/>
      <c r="D9" s="733"/>
      <c r="E9" s="733"/>
      <c r="F9" s="733"/>
      <c r="G9" s="733"/>
      <c r="H9" s="733"/>
      <c r="I9" s="733"/>
      <c r="J9" s="733"/>
      <c r="K9" s="733"/>
      <c r="L9" s="734"/>
    </row>
    <row r="10" spans="2:12" ht="15.75" thickBot="1">
      <c r="B10" s="735" t="s">
        <v>10</v>
      </c>
      <c r="C10" s="736"/>
      <c r="D10" s="737"/>
      <c r="E10" s="744" t="s">
        <v>11</v>
      </c>
      <c r="F10" s="745"/>
      <c r="G10" s="745"/>
      <c r="H10" s="746"/>
      <c r="I10" s="747" t="s">
        <v>12</v>
      </c>
      <c r="J10" s="746"/>
      <c r="K10" s="748" t="s">
        <v>13</v>
      </c>
      <c r="L10" s="751" t="s">
        <v>14</v>
      </c>
    </row>
    <row r="11" spans="2:12" ht="15.75" thickBot="1">
      <c r="B11" s="738"/>
      <c r="C11" s="739"/>
      <c r="D11" s="740"/>
      <c r="E11" s="723" t="s">
        <v>15</v>
      </c>
      <c r="F11" s="724"/>
      <c r="G11" s="725" t="s">
        <v>16</v>
      </c>
      <c r="H11" s="724"/>
      <c r="I11" s="268"/>
      <c r="J11" s="268"/>
      <c r="K11" s="749"/>
      <c r="L11" s="752"/>
    </row>
    <row r="12" spans="2:12" ht="25.5" thickBot="1">
      <c r="B12" s="741"/>
      <c r="C12" s="742"/>
      <c r="D12" s="743"/>
      <c r="E12" s="269"/>
      <c r="F12" s="270" t="s">
        <v>17</v>
      </c>
      <c r="G12" s="270"/>
      <c r="H12" s="270" t="s">
        <v>18</v>
      </c>
      <c r="I12" s="271" t="s">
        <v>19</v>
      </c>
      <c r="J12" s="272" t="s">
        <v>20</v>
      </c>
      <c r="K12" s="750"/>
      <c r="L12" s="753"/>
    </row>
    <row r="13" spans="2:12" ht="15.75" thickBot="1">
      <c r="B13" s="717" t="s">
        <v>21</v>
      </c>
      <c r="C13" s="718"/>
      <c r="D13" s="718"/>
      <c r="E13" s="718"/>
      <c r="F13" s="718"/>
      <c r="G13" s="718"/>
      <c r="H13" s="718"/>
      <c r="I13" s="273"/>
      <c r="J13" s="273"/>
      <c r="K13" s="273"/>
      <c r="L13" s="274"/>
    </row>
    <row r="14" spans="2:12" ht="15.75" thickBot="1">
      <c r="B14" s="713" t="s">
        <v>22</v>
      </c>
      <c r="C14" s="714"/>
      <c r="D14" s="714"/>
      <c r="E14" s="714"/>
      <c r="F14" s="714"/>
      <c r="G14" s="714"/>
      <c r="H14" s="714"/>
      <c r="I14" s="275"/>
      <c r="J14" s="275"/>
      <c r="K14" s="275"/>
      <c r="L14" s="276"/>
    </row>
    <row r="15" spans="2:12" ht="16.5" customHeight="1" thickBot="1">
      <c r="B15" s="277">
        <v>1</v>
      </c>
      <c r="C15" s="711" t="s">
        <v>23</v>
      </c>
      <c r="D15" s="711"/>
      <c r="E15" s="278"/>
      <c r="F15" s="279"/>
      <c r="G15" s="278"/>
      <c r="H15" s="279"/>
      <c r="I15" s="278"/>
      <c r="J15" s="278"/>
      <c r="K15" s="278"/>
      <c r="L15" s="280"/>
    </row>
    <row r="16" spans="2:12" ht="33.75" thickBot="1">
      <c r="B16" s="281"/>
      <c r="C16" s="282" t="s">
        <v>24</v>
      </c>
      <c r="D16" s="283" t="s">
        <v>25</v>
      </c>
      <c r="E16" s="284"/>
      <c r="F16" s="285" t="s">
        <v>65</v>
      </c>
      <c r="G16" s="286"/>
      <c r="H16" s="287"/>
      <c r="I16" s="288"/>
      <c r="J16" s="284" t="s">
        <v>28</v>
      </c>
      <c r="K16" s="286" t="s">
        <v>29</v>
      </c>
      <c r="L16" s="286"/>
    </row>
    <row r="17" spans="2:12" ht="25.5" thickBot="1">
      <c r="B17" s="281"/>
      <c r="C17" s="282" t="s">
        <v>30</v>
      </c>
      <c r="D17" s="283" t="s">
        <v>3</v>
      </c>
      <c r="E17" s="289"/>
      <c r="F17" s="290" t="s">
        <v>288</v>
      </c>
      <c r="G17" s="291"/>
      <c r="H17" s="292"/>
      <c r="I17" s="293"/>
      <c r="J17" s="289" t="s">
        <v>28</v>
      </c>
      <c r="K17" s="291" t="s">
        <v>29</v>
      </c>
      <c r="L17" s="291"/>
    </row>
    <row r="18" spans="2:12" ht="17.25" thickBot="1">
      <c r="B18" s="281"/>
      <c r="C18" s="282" t="s">
        <v>32</v>
      </c>
      <c r="D18" s="283" t="s">
        <v>33</v>
      </c>
      <c r="E18" s="289"/>
      <c r="F18" s="290" t="s">
        <v>289</v>
      </c>
      <c r="G18" s="291"/>
      <c r="H18" s="292"/>
      <c r="I18" s="293"/>
      <c r="J18" s="289" t="s">
        <v>28</v>
      </c>
      <c r="K18" s="294" t="s">
        <v>29</v>
      </c>
      <c r="L18" s="291"/>
    </row>
    <row r="19" spans="2:12" ht="24.75" customHeight="1" thickBot="1">
      <c r="B19" s="277">
        <v>2</v>
      </c>
      <c r="C19" s="711" t="s">
        <v>35</v>
      </c>
      <c r="D19" s="711"/>
      <c r="E19" s="295"/>
      <c r="F19" s="295"/>
      <c r="G19" s="295"/>
      <c r="H19" s="296"/>
      <c r="I19" s="295"/>
      <c r="J19" s="295"/>
      <c r="K19" s="278"/>
      <c r="L19" s="297"/>
    </row>
    <row r="20" spans="2:12" ht="33.75" thickBot="1">
      <c r="B20" s="281"/>
      <c r="C20" s="282" t="s">
        <v>24</v>
      </c>
      <c r="D20" s="283" t="s">
        <v>25</v>
      </c>
      <c r="E20" s="284"/>
      <c r="F20" s="285" t="s">
        <v>65</v>
      </c>
      <c r="G20" s="286"/>
      <c r="H20" s="287"/>
      <c r="I20" s="288"/>
      <c r="J20" s="284" t="s">
        <v>28</v>
      </c>
      <c r="K20" s="286" t="s">
        <v>29</v>
      </c>
      <c r="L20" s="286"/>
    </row>
    <row r="21" spans="2:12" ht="25.5" thickBot="1">
      <c r="B21" s="281"/>
      <c r="C21" s="282" t="s">
        <v>30</v>
      </c>
      <c r="D21" s="283" t="s">
        <v>3</v>
      </c>
      <c r="E21" s="289"/>
      <c r="F21" s="290" t="s">
        <v>288</v>
      </c>
      <c r="G21" s="291"/>
      <c r="H21" s="292"/>
      <c r="I21" s="293"/>
      <c r="J21" s="289" t="s">
        <v>28</v>
      </c>
      <c r="K21" s="291" t="s">
        <v>29</v>
      </c>
      <c r="L21" s="291"/>
    </row>
    <row r="22" spans="2:12" ht="17.25" thickBot="1">
      <c r="B22" s="281"/>
      <c r="C22" s="282" t="s">
        <v>32</v>
      </c>
      <c r="D22" s="283" t="s">
        <v>33</v>
      </c>
      <c r="E22" s="289"/>
      <c r="F22" s="290" t="s">
        <v>289</v>
      </c>
      <c r="G22" s="291"/>
      <c r="H22" s="292"/>
      <c r="I22" s="293"/>
      <c r="J22" s="289" t="s">
        <v>28</v>
      </c>
      <c r="K22" s="294" t="s">
        <v>29</v>
      </c>
      <c r="L22" s="291"/>
    </row>
    <row r="23" spans="2:12" ht="16.5" customHeight="1" thickBot="1">
      <c r="B23" s="277">
        <v>3</v>
      </c>
      <c r="C23" s="711" t="s">
        <v>36</v>
      </c>
      <c r="D23" s="711"/>
      <c r="E23" s="295"/>
      <c r="F23" s="295"/>
      <c r="G23" s="295"/>
      <c r="H23" s="296"/>
      <c r="I23" s="295"/>
      <c r="J23" s="295"/>
      <c r="K23" s="278"/>
      <c r="L23" s="297"/>
    </row>
    <row r="24" spans="2:12" ht="17.25" thickBot="1">
      <c r="B24" s="281"/>
      <c r="C24" s="282" t="s">
        <v>24</v>
      </c>
      <c r="D24" s="283" t="s">
        <v>25</v>
      </c>
      <c r="E24" s="284"/>
      <c r="F24" s="285" t="s">
        <v>290</v>
      </c>
      <c r="G24" s="286"/>
      <c r="H24" s="287"/>
      <c r="I24" s="288"/>
      <c r="J24" s="284" t="s">
        <v>28</v>
      </c>
      <c r="K24" s="286" t="s">
        <v>37</v>
      </c>
      <c r="L24" s="286"/>
    </row>
    <row r="25" spans="2:12" ht="17.25" thickBot="1">
      <c r="B25" s="281"/>
      <c r="C25" s="282" t="s">
        <v>30</v>
      </c>
      <c r="D25" s="283" t="s">
        <v>3</v>
      </c>
      <c r="E25" s="289"/>
      <c r="F25" s="290" t="s">
        <v>291</v>
      </c>
      <c r="G25" s="291"/>
      <c r="H25" s="292"/>
      <c r="I25" s="293"/>
      <c r="J25" s="289" t="s">
        <v>28</v>
      </c>
      <c r="K25" s="291" t="s">
        <v>37</v>
      </c>
      <c r="L25" s="291"/>
    </row>
    <row r="26" spans="2:12" ht="17.25" thickBot="1">
      <c r="B26" s="281"/>
      <c r="C26" s="282" t="s">
        <v>32</v>
      </c>
      <c r="D26" s="283" t="s">
        <v>33</v>
      </c>
      <c r="E26" s="289"/>
      <c r="F26" s="290" t="s">
        <v>289</v>
      </c>
      <c r="G26" s="291"/>
      <c r="H26" s="292"/>
      <c r="I26" s="293"/>
      <c r="J26" s="289" t="s">
        <v>28</v>
      </c>
      <c r="K26" s="294" t="s">
        <v>37</v>
      </c>
      <c r="L26" s="291"/>
    </row>
    <row r="27" spans="2:12" ht="16.5" customHeight="1" thickBot="1">
      <c r="B27" s="277">
        <v>4</v>
      </c>
      <c r="C27" s="711" t="s">
        <v>38</v>
      </c>
      <c r="D27" s="711"/>
      <c r="E27" s="295"/>
      <c r="F27" s="295"/>
      <c r="G27" s="295"/>
      <c r="H27" s="296"/>
      <c r="I27" s="295"/>
      <c r="J27" s="295"/>
      <c r="K27" s="278"/>
      <c r="L27" s="297"/>
    </row>
    <row r="28" spans="2:12" ht="33.75" thickBot="1">
      <c r="B28" s="298"/>
      <c r="C28" s="299" t="s">
        <v>24</v>
      </c>
      <c r="D28" s="300" t="s">
        <v>39</v>
      </c>
      <c r="E28" s="278"/>
      <c r="F28" s="278"/>
      <c r="G28" s="278"/>
      <c r="H28" s="279"/>
      <c r="I28" s="278"/>
      <c r="J28" s="278"/>
      <c r="K28" s="278"/>
      <c r="L28" s="280"/>
    </row>
    <row r="29" spans="2:12" ht="17.25" thickBot="1">
      <c r="B29" s="281"/>
      <c r="C29" s="282"/>
      <c r="D29" s="301" t="s">
        <v>40</v>
      </c>
      <c r="E29" s="284"/>
      <c r="F29" s="285" t="s">
        <v>53</v>
      </c>
      <c r="G29" s="286"/>
      <c r="H29" s="287"/>
      <c r="I29" s="288"/>
      <c r="J29" s="284" t="s">
        <v>28</v>
      </c>
      <c r="K29" s="286" t="s">
        <v>42</v>
      </c>
      <c r="L29" s="286"/>
    </row>
    <row r="30" spans="2:12" ht="17.25" thickBot="1">
      <c r="B30" s="281"/>
      <c r="C30" s="282"/>
      <c r="D30" s="301" t="s">
        <v>43</v>
      </c>
      <c r="E30" s="289"/>
      <c r="F30" s="290" t="s">
        <v>63</v>
      </c>
      <c r="G30" s="291"/>
      <c r="H30" s="292"/>
      <c r="I30" s="293"/>
      <c r="J30" s="289" t="s">
        <v>28</v>
      </c>
      <c r="K30" s="291" t="s">
        <v>42</v>
      </c>
      <c r="L30" s="291"/>
    </row>
    <row r="31" spans="2:12" ht="83.25" thickBot="1">
      <c r="B31" s="302"/>
      <c r="C31" s="282" t="s">
        <v>30</v>
      </c>
      <c r="D31" s="283" t="s">
        <v>44</v>
      </c>
      <c r="E31" s="303"/>
      <c r="F31" s="290" t="s">
        <v>45</v>
      </c>
      <c r="G31" s="304"/>
      <c r="H31" s="292"/>
      <c r="I31" s="293"/>
      <c r="J31" s="289" t="s">
        <v>28</v>
      </c>
      <c r="K31" s="291" t="s">
        <v>42</v>
      </c>
      <c r="L31" s="291"/>
    </row>
    <row r="32" spans="2:12" ht="33.75" thickBot="1">
      <c r="B32" s="302"/>
      <c r="C32" s="282" t="s">
        <v>32</v>
      </c>
      <c r="D32" s="283" t="s">
        <v>46</v>
      </c>
      <c r="E32" s="305"/>
      <c r="F32" s="306" t="s">
        <v>47</v>
      </c>
      <c r="G32" s="297"/>
      <c r="H32" s="307"/>
      <c r="I32" s="308"/>
      <c r="J32" s="309" t="s">
        <v>28</v>
      </c>
      <c r="K32" s="294" t="s">
        <v>42</v>
      </c>
      <c r="L32" s="294"/>
    </row>
    <row r="33" spans="2:12" ht="66.75" thickBot="1">
      <c r="B33" s="302"/>
      <c r="C33" s="282" t="s">
        <v>48</v>
      </c>
      <c r="D33" s="283" t="s">
        <v>49</v>
      </c>
      <c r="E33" s="310"/>
      <c r="F33" s="311" t="s">
        <v>45</v>
      </c>
      <c r="G33" s="280"/>
      <c r="H33" s="312"/>
      <c r="I33" s="313"/>
      <c r="J33" s="314" t="s">
        <v>28</v>
      </c>
      <c r="K33" s="315" t="s">
        <v>42</v>
      </c>
      <c r="L33" s="315"/>
    </row>
    <row r="34" ht="15.75" thickBot="1">
      <c r="B34" s="316"/>
    </row>
    <row r="35" spans="2:12" ht="16.5" customHeight="1" thickBot="1">
      <c r="B35" s="317">
        <v>5</v>
      </c>
      <c r="C35" s="711" t="s">
        <v>50</v>
      </c>
      <c r="D35" s="711"/>
      <c r="E35" s="295"/>
      <c r="F35" s="295"/>
      <c r="G35" s="295"/>
      <c r="H35" s="296"/>
      <c r="I35" s="295"/>
      <c r="J35" s="295"/>
      <c r="K35" s="295"/>
      <c r="L35" s="297"/>
    </row>
    <row r="36" spans="2:12" ht="25.5" thickBot="1">
      <c r="B36" s="281"/>
      <c r="C36" s="282" t="s">
        <v>51</v>
      </c>
      <c r="D36" s="283" t="s">
        <v>52</v>
      </c>
      <c r="E36" s="284"/>
      <c r="F36" s="285" t="s">
        <v>287</v>
      </c>
      <c r="G36" s="286"/>
      <c r="H36" s="287"/>
      <c r="I36" s="288"/>
      <c r="J36" s="284" t="s">
        <v>28</v>
      </c>
      <c r="K36" s="286" t="s">
        <v>54</v>
      </c>
      <c r="L36" s="286"/>
    </row>
    <row r="37" spans="2:12" ht="17.25" thickBot="1">
      <c r="B37" s="281"/>
      <c r="C37" s="282" t="s">
        <v>55</v>
      </c>
      <c r="D37" s="283" t="s">
        <v>33</v>
      </c>
      <c r="E37" s="289"/>
      <c r="F37" s="290" t="s">
        <v>287</v>
      </c>
      <c r="G37" s="291"/>
      <c r="H37" s="292"/>
      <c r="I37" s="293"/>
      <c r="J37" s="289" t="s">
        <v>28</v>
      </c>
      <c r="K37" s="294" t="s">
        <v>56</v>
      </c>
      <c r="L37" s="291"/>
    </row>
    <row r="38" spans="2:12" ht="24.75" customHeight="1" thickBot="1">
      <c r="B38" s="277">
        <v>6</v>
      </c>
      <c r="C38" s="711" t="s">
        <v>57</v>
      </c>
      <c r="D38" s="711"/>
      <c r="E38" s="295"/>
      <c r="F38" s="295"/>
      <c r="G38" s="295"/>
      <c r="H38" s="296"/>
      <c r="I38" s="295"/>
      <c r="J38" s="295"/>
      <c r="K38" s="278"/>
      <c r="L38" s="297"/>
    </row>
    <row r="39" spans="2:12" ht="25.5" thickBot="1">
      <c r="B39" s="281"/>
      <c r="C39" s="282" t="s">
        <v>51</v>
      </c>
      <c r="D39" s="283" t="s">
        <v>52</v>
      </c>
      <c r="E39" s="284"/>
      <c r="F39" s="285" t="s">
        <v>58</v>
      </c>
      <c r="G39" s="286"/>
      <c r="H39" s="287"/>
      <c r="I39" s="288"/>
      <c r="J39" s="284" t="s">
        <v>28</v>
      </c>
      <c r="K39" s="315" t="s">
        <v>59</v>
      </c>
      <c r="L39" s="286"/>
    </row>
    <row r="40" spans="2:12" ht="16.5" customHeight="1" thickBot="1">
      <c r="B40" s="277">
        <v>7</v>
      </c>
      <c r="C40" s="711" t="s">
        <v>60</v>
      </c>
      <c r="D40" s="711"/>
      <c r="E40" s="295"/>
      <c r="F40" s="295"/>
      <c r="G40" s="295"/>
      <c r="H40" s="296"/>
      <c r="I40" s="295"/>
      <c r="J40" s="295"/>
      <c r="K40" s="278"/>
      <c r="L40" s="297"/>
    </row>
    <row r="41" spans="2:12" ht="25.5" thickBot="1">
      <c r="B41" s="281"/>
      <c r="C41" s="282" t="s">
        <v>51</v>
      </c>
      <c r="D41" s="283" t="s">
        <v>25</v>
      </c>
      <c r="E41" s="314"/>
      <c r="F41" s="311" t="s">
        <v>61</v>
      </c>
      <c r="G41" s="315"/>
      <c r="H41" s="312"/>
      <c r="I41" s="288"/>
      <c r="J41" s="314" t="s">
        <v>28</v>
      </c>
      <c r="K41" s="286" t="s">
        <v>62</v>
      </c>
      <c r="L41" s="286"/>
    </row>
    <row r="42" spans="2:12" ht="17.25" thickBot="1">
      <c r="B42" s="281"/>
      <c r="C42" s="282" t="s">
        <v>55</v>
      </c>
      <c r="D42" s="283" t="s">
        <v>3</v>
      </c>
      <c r="E42" s="284"/>
      <c r="F42" s="285" t="s">
        <v>53</v>
      </c>
      <c r="G42" s="286"/>
      <c r="H42" s="287"/>
      <c r="I42" s="293"/>
      <c r="J42" s="284" t="s">
        <v>28</v>
      </c>
      <c r="K42" s="291" t="s">
        <v>62</v>
      </c>
      <c r="L42" s="291"/>
    </row>
    <row r="43" spans="2:12" ht="17.25" thickBot="1">
      <c r="B43" s="281"/>
      <c r="C43" s="282" t="s">
        <v>32</v>
      </c>
      <c r="D43" s="283" t="s">
        <v>33</v>
      </c>
      <c r="E43" s="309"/>
      <c r="F43" s="306" t="s">
        <v>63</v>
      </c>
      <c r="G43" s="294"/>
      <c r="H43" s="307"/>
      <c r="I43" s="307"/>
      <c r="J43" s="294" t="s">
        <v>28</v>
      </c>
      <c r="K43" s="294" t="s">
        <v>62</v>
      </c>
      <c r="L43" s="294"/>
    </row>
    <row r="44" spans="2:12" ht="15.75" thickBot="1">
      <c r="B44" s="713" t="s">
        <v>64</v>
      </c>
      <c r="C44" s="714"/>
      <c r="D44" s="714"/>
      <c r="E44" s="714"/>
      <c r="F44" s="714"/>
      <c r="G44" s="714"/>
      <c r="H44" s="714"/>
      <c r="I44" s="275"/>
      <c r="J44" s="275"/>
      <c r="K44" s="275"/>
      <c r="L44" s="276"/>
    </row>
    <row r="45" spans="2:12" ht="24.75" customHeight="1" thickBot="1">
      <c r="B45" s="277">
        <v>1</v>
      </c>
      <c r="C45" s="711" t="s">
        <v>65</v>
      </c>
      <c r="D45" s="711"/>
      <c r="E45" s="278"/>
      <c r="F45" s="279"/>
      <c r="G45" s="278"/>
      <c r="H45" s="279"/>
      <c r="I45" s="278"/>
      <c r="J45" s="278"/>
      <c r="K45" s="278"/>
      <c r="L45" s="280"/>
    </row>
    <row r="46" spans="2:12" ht="33.75" thickBot="1">
      <c r="B46" s="302"/>
      <c r="C46" s="318" t="s">
        <v>24</v>
      </c>
      <c r="D46" s="283" t="s">
        <v>66</v>
      </c>
      <c r="E46" s="314"/>
      <c r="F46" s="319" t="s">
        <v>65</v>
      </c>
      <c r="G46" s="315"/>
      <c r="H46" s="312"/>
      <c r="I46" s="320"/>
      <c r="J46" s="321"/>
      <c r="K46" s="286" t="s">
        <v>67</v>
      </c>
      <c r="L46" s="286"/>
    </row>
    <row r="47" spans="2:12" ht="27.75" thickBot="1">
      <c r="B47" s="302"/>
      <c r="C47" s="318" t="s">
        <v>30</v>
      </c>
      <c r="D47" s="283" t="s">
        <v>68</v>
      </c>
      <c r="E47" s="314"/>
      <c r="F47" s="319" t="s">
        <v>69</v>
      </c>
      <c r="G47" s="315"/>
      <c r="H47" s="312"/>
      <c r="I47" s="322"/>
      <c r="J47" s="303"/>
      <c r="K47" s="291" t="s">
        <v>67</v>
      </c>
      <c r="L47" s="291"/>
    </row>
    <row r="48" spans="2:12" ht="42" thickBot="1">
      <c r="B48" s="302"/>
      <c r="C48" s="318" t="s">
        <v>32</v>
      </c>
      <c r="D48" s="283" t="s">
        <v>70</v>
      </c>
      <c r="E48" s="314"/>
      <c r="F48" s="319" t="s">
        <v>65</v>
      </c>
      <c r="G48" s="315"/>
      <c r="H48" s="312"/>
      <c r="I48" s="322"/>
      <c r="J48" s="303"/>
      <c r="K48" s="291" t="s">
        <v>67</v>
      </c>
      <c r="L48" s="291"/>
    </row>
    <row r="49" spans="2:12" ht="42" thickBot="1">
      <c r="B49" s="302"/>
      <c r="C49" s="318" t="s">
        <v>48</v>
      </c>
      <c r="D49" s="283" t="s">
        <v>71</v>
      </c>
      <c r="E49" s="314"/>
      <c r="F49" s="319" t="s">
        <v>72</v>
      </c>
      <c r="G49" s="315"/>
      <c r="H49" s="312"/>
      <c r="I49" s="322"/>
      <c r="J49" s="303"/>
      <c r="K49" s="291" t="s">
        <v>67</v>
      </c>
      <c r="L49" s="291"/>
    </row>
    <row r="50" spans="2:12" ht="33.75" thickBot="1">
      <c r="B50" s="302"/>
      <c r="C50" s="318" t="s">
        <v>73</v>
      </c>
      <c r="D50" s="283" t="s">
        <v>74</v>
      </c>
      <c r="E50" s="314"/>
      <c r="F50" s="319" t="s">
        <v>75</v>
      </c>
      <c r="G50" s="315"/>
      <c r="H50" s="312"/>
      <c r="I50" s="322"/>
      <c r="J50" s="303"/>
      <c r="K50" s="294" t="s">
        <v>67</v>
      </c>
      <c r="L50" s="291"/>
    </row>
    <row r="51" spans="2:12" ht="24.75" customHeight="1" thickBot="1">
      <c r="B51" s="277">
        <v>2</v>
      </c>
      <c r="C51" s="711" t="s">
        <v>76</v>
      </c>
      <c r="D51" s="711"/>
      <c r="E51" s="278"/>
      <c r="F51" s="323"/>
      <c r="G51" s="278"/>
      <c r="H51" s="279"/>
      <c r="I51" s="295"/>
      <c r="J51" s="295"/>
      <c r="K51" s="278"/>
      <c r="L51" s="297"/>
    </row>
    <row r="52" spans="2:12" ht="66.75" thickBot="1">
      <c r="B52" s="302"/>
      <c r="C52" s="318" t="s">
        <v>24</v>
      </c>
      <c r="D52" s="283" t="s">
        <v>77</v>
      </c>
      <c r="E52" s="314"/>
      <c r="F52" s="319" t="s">
        <v>78</v>
      </c>
      <c r="G52" s="315"/>
      <c r="H52" s="312"/>
      <c r="I52" s="320"/>
      <c r="J52" s="321"/>
      <c r="K52" s="286" t="s">
        <v>29</v>
      </c>
      <c r="L52" s="286"/>
    </row>
    <row r="53" spans="2:12" ht="58.5" thickBot="1">
      <c r="B53" s="302"/>
      <c r="C53" s="318" t="s">
        <v>30</v>
      </c>
      <c r="D53" s="283" t="s">
        <v>79</v>
      </c>
      <c r="E53" s="314"/>
      <c r="F53" s="319" t="s">
        <v>78</v>
      </c>
      <c r="G53" s="315"/>
      <c r="H53" s="312"/>
      <c r="I53" s="322"/>
      <c r="J53" s="303"/>
      <c r="K53" s="291" t="s">
        <v>29</v>
      </c>
      <c r="L53" s="291"/>
    </row>
    <row r="54" spans="2:12" ht="75" thickBot="1">
      <c r="B54" s="302"/>
      <c r="C54" s="318" t="s">
        <v>32</v>
      </c>
      <c r="D54" s="283" t="s">
        <v>80</v>
      </c>
      <c r="E54" s="314"/>
      <c r="F54" s="319" t="s">
        <v>78</v>
      </c>
      <c r="G54" s="315"/>
      <c r="H54" s="312"/>
      <c r="I54" s="295"/>
      <c r="J54" s="305"/>
      <c r="K54" s="294" t="s">
        <v>29</v>
      </c>
      <c r="L54" s="294"/>
    </row>
    <row r="55" spans="2:12" ht="75" thickBot="1">
      <c r="B55" s="302"/>
      <c r="C55" s="318" t="s">
        <v>48</v>
      </c>
      <c r="D55" s="283" t="s">
        <v>81</v>
      </c>
      <c r="E55" s="314"/>
      <c r="F55" s="319" t="s">
        <v>82</v>
      </c>
      <c r="G55" s="315"/>
      <c r="H55" s="312"/>
      <c r="I55" s="278"/>
      <c r="J55" s="310"/>
      <c r="K55" s="315" t="s">
        <v>29</v>
      </c>
      <c r="L55" s="315"/>
    </row>
    <row r="56" ht="15.75" thickBot="1">
      <c r="B56" s="316"/>
    </row>
    <row r="57" spans="2:12" ht="15.75" thickBot="1">
      <c r="B57" s="317">
        <v>3</v>
      </c>
      <c r="C57" s="711" t="s">
        <v>83</v>
      </c>
      <c r="D57" s="711"/>
      <c r="E57" s="295"/>
      <c r="F57" s="324"/>
      <c r="G57" s="295"/>
      <c r="H57" s="296"/>
      <c r="I57" s="295"/>
      <c r="J57" s="295"/>
      <c r="K57" s="295"/>
      <c r="L57" s="297"/>
    </row>
    <row r="58" spans="2:12" ht="25.5" thickBot="1">
      <c r="B58" s="302"/>
      <c r="C58" s="318" t="s">
        <v>51</v>
      </c>
      <c r="D58" s="283" t="s">
        <v>84</v>
      </c>
      <c r="E58" s="314"/>
      <c r="F58" s="319" t="s">
        <v>85</v>
      </c>
      <c r="G58" s="315"/>
      <c r="H58" s="312"/>
      <c r="I58" s="320"/>
      <c r="J58" s="321"/>
      <c r="K58" s="286" t="s">
        <v>54</v>
      </c>
      <c r="L58" s="286"/>
    </row>
    <row r="59" spans="2:12" ht="58.5" thickBot="1">
      <c r="B59" s="302"/>
      <c r="C59" s="318" t="s">
        <v>55</v>
      </c>
      <c r="D59" s="283" t="s">
        <v>86</v>
      </c>
      <c r="E59" s="314"/>
      <c r="F59" s="319" t="s">
        <v>85</v>
      </c>
      <c r="G59" s="315"/>
      <c r="H59" s="312"/>
      <c r="I59" s="295"/>
      <c r="J59" s="305"/>
      <c r="K59" s="294" t="s">
        <v>54</v>
      </c>
      <c r="L59" s="294"/>
    </row>
    <row r="60" spans="2:12" ht="15.75" thickBot="1">
      <c r="B60" s="325"/>
      <c r="C60" s="326"/>
      <c r="D60" s="326"/>
      <c r="E60" s="326"/>
      <c r="F60" s="326"/>
      <c r="G60" s="326"/>
      <c r="H60" s="326"/>
      <c r="I60" s="326"/>
      <c r="J60" s="326"/>
      <c r="K60" s="326"/>
      <c r="L60" s="327"/>
    </row>
    <row r="61" spans="2:12" ht="15.75" thickBot="1">
      <c r="B61" s="717" t="s">
        <v>87</v>
      </c>
      <c r="C61" s="718"/>
      <c r="D61" s="718"/>
      <c r="E61" s="718"/>
      <c r="F61" s="718"/>
      <c r="G61" s="718"/>
      <c r="H61" s="718"/>
      <c r="I61" s="328"/>
      <c r="J61" s="328"/>
      <c r="K61" s="328"/>
      <c r="L61" s="329"/>
    </row>
    <row r="62" spans="2:12" ht="15.75" thickBot="1">
      <c r="B62" s="713" t="s">
        <v>22</v>
      </c>
      <c r="C62" s="714"/>
      <c r="D62" s="714"/>
      <c r="E62" s="714"/>
      <c r="F62" s="714"/>
      <c r="G62" s="714"/>
      <c r="H62" s="714"/>
      <c r="I62" s="275"/>
      <c r="J62" s="275"/>
      <c r="K62" s="275"/>
      <c r="L62" s="276"/>
    </row>
    <row r="63" spans="2:12" ht="16.5" customHeight="1" thickBot="1">
      <c r="B63" s="277">
        <v>1</v>
      </c>
      <c r="C63" s="711" t="s">
        <v>88</v>
      </c>
      <c r="D63" s="711"/>
      <c r="E63" s="278"/>
      <c r="F63" s="279"/>
      <c r="G63" s="278"/>
      <c r="H63" s="279"/>
      <c r="I63" s="278"/>
      <c r="J63" s="278"/>
      <c r="K63" s="278"/>
      <c r="L63" s="280"/>
    </row>
    <row r="64" spans="2:12" ht="33.75" thickBot="1">
      <c r="B64" s="281"/>
      <c r="C64" s="282" t="s">
        <v>24</v>
      </c>
      <c r="D64" s="283" t="s">
        <v>89</v>
      </c>
      <c r="E64" s="284"/>
      <c r="F64" s="285" t="s">
        <v>90</v>
      </c>
      <c r="G64" s="286"/>
      <c r="H64" s="287"/>
      <c r="I64" s="288"/>
      <c r="J64" s="284" t="s">
        <v>28</v>
      </c>
      <c r="K64" s="286" t="s">
        <v>91</v>
      </c>
      <c r="L64" s="286"/>
    </row>
    <row r="65" spans="2:12" ht="50.25" thickBot="1">
      <c r="B65" s="281"/>
      <c r="C65" s="282" t="s">
        <v>30</v>
      </c>
      <c r="D65" s="283" t="s">
        <v>92</v>
      </c>
      <c r="E65" s="289"/>
      <c r="F65" s="290" t="s">
        <v>93</v>
      </c>
      <c r="G65" s="291"/>
      <c r="H65" s="292"/>
      <c r="I65" s="293"/>
      <c r="J65" s="289" t="s">
        <v>28</v>
      </c>
      <c r="K65" s="291" t="s">
        <v>91</v>
      </c>
      <c r="L65" s="291"/>
    </row>
    <row r="66" spans="2:12" ht="50.25" thickBot="1">
      <c r="B66" s="281"/>
      <c r="C66" s="282" t="s">
        <v>32</v>
      </c>
      <c r="D66" s="283" t="s">
        <v>94</v>
      </c>
      <c r="E66" s="289"/>
      <c r="F66" s="290" t="s">
        <v>93</v>
      </c>
      <c r="G66" s="291"/>
      <c r="H66" s="292"/>
      <c r="I66" s="293"/>
      <c r="J66" s="289" t="s">
        <v>28</v>
      </c>
      <c r="K66" s="291" t="s">
        <v>91</v>
      </c>
      <c r="L66" s="291"/>
    </row>
    <row r="67" spans="2:12" ht="50.25" thickBot="1">
      <c r="B67" s="281"/>
      <c r="C67" s="282" t="s">
        <v>48</v>
      </c>
      <c r="D67" s="283" t="s">
        <v>95</v>
      </c>
      <c r="E67" s="289"/>
      <c r="F67" s="290" t="s">
        <v>93</v>
      </c>
      <c r="G67" s="291"/>
      <c r="H67" s="292"/>
      <c r="I67" s="293"/>
      <c r="J67" s="289" t="s">
        <v>28</v>
      </c>
      <c r="K67" s="291" t="s">
        <v>91</v>
      </c>
      <c r="L67" s="291"/>
    </row>
    <row r="68" spans="2:12" ht="58.5" thickBot="1">
      <c r="B68" s="281"/>
      <c r="C68" s="282" t="s">
        <v>73</v>
      </c>
      <c r="D68" s="283" t="s">
        <v>96</v>
      </c>
      <c r="E68" s="309"/>
      <c r="F68" s="306"/>
      <c r="G68" s="294"/>
      <c r="H68" s="307"/>
      <c r="I68" s="308"/>
      <c r="J68" s="309" t="s">
        <v>28</v>
      </c>
      <c r="K68" s="294" t="s">
        <v>97</v>
      </c>
      <c r="L68" s="294"/>
    </row>
    <row r="69" spans="2:12" ht="15.75" thickBot="1">
      <c r="B69" s="713" t="s">
        <v>64</v>
      </c>
      <c r="C69" s="714"/>
      <c r="D69" s="714"/>
      <c r="E69" s="714"/>
      <c r="F69" s="714"/>
      <c r="G69" s="714"/>
      <c r="H69" s="714"/>
      <c r="I69" s="275"/>
      <c r="J69" s="275"/>
      <c r="K69" s="275"/>
      <c r="L69" s="276"/>
    </row>
    <row r="70" spans="2:12" ht="33" customHeight="1" thickBot="1">
      <c r="B70" s="281">
        <v>1</v>
      </c>
      <c r="C70" s="715" t="s">
        <v>98</v>
      </c>
      <c r="D70" s="716"/>
      <c r="E70" s="286"/>
      <c r="F70" s="330" t="s">
        <v>99</v>
      </c>
      <c r="G70" s="286"/>
      <c r="H70" s="287"/>
      <c r="I70" s="320"/>
      <c r="J70" s="321"/>
      <c r="K70" s="286" t="s">
        <v>100</v>
      </c>
      <c r="L70" s="286"/>
    </row>
    <row r="71" spans="2:12" ht="33" customHeight="1" thickBot="1">
      <c r="B71" s="281">
        <v>2</v>
      </c>
      <c r="C71" s="715" t="s">
        <v>101</v>
      </c>
      <c r="D71" s="716"/>
      <c r="E71" s="291"/>
      <c r="F71" s="331" t="s">
        <v>99</v>
      </c>
      <c r="G71" s="291"/>
      <c r="H71" s="292"/>
      <c r="I71" s="322"/>
      <c r="J71" s="303"/>
      <c r="K71" s="291" t="s">
        <v>100</v>
      </c>
      <c r="L71" s="291"/>
    </row>
    <row r="72" spans="2:12" ht="24.75" customHeight="1" thickBot="1">
      <c r="B72" s="281">
        <v>3</v>
      </c>
      <c r="C72" s="715" t="s">
        <v>102</v>
      </c>
      <c r="D72" s="716"/>
      <c r="E72" s="294"/>
      <c r="F72" s="332" t="s">
        <v>99</v>
      </c>
      <c r="G72" s="294"/>
      <c r="H72" s="307"/>
      <c r="I72" s="295"/>
      <c r="J72" s="305"/>
      <c r="K72" s="294" t="s">
        <v>103</v>
      </c>
      <c r="L72" s="294"/>
    </row>
    <row r="73" spans="2:12" ht="15.75" thickBot="1">
      <c r="B73" s="717" t="s">
        <v>104</v>
      </c>
      <c r="C73" s="718"/>
      <c r="D73" s="718"/>
      <c r="E73" s="718"/>
      <c r="F73" s="718"/>
      <c r="G73" s="718"/>
      <c r="H73" s="719"/>
      <c r="I73" s="333"/>
      <c r="J73" s="333"/>
      <c r="K73" s="333"/>
      <c r="L73" s="333"/>
    </row>
    <row r="74" spans="2:12" ht="15.75" thickBot="1">
      <c r="B74" s="720" t="s">
        <v>22</v>
      </c>
      <c r="C74" s="721"/>
      <c r="D74" s="721"/>
      <c r="E74" s="721"/>
      <c r="F74" s="721"/>
      <c r="G74" s="721"/>
      <c r="H74" s="721"/>
      <c r="I74" s="721"/>
      <c r="J74" s="721"/>
      <c r="K74" s="721"/>
      <c r="L74" s="722"/>
    </row>
    <row r="75" spans="2:12" ht="15.75" thickBot="1">
      <c r="B75" s="277">
        <v>1</v>
      </c>
      <c r="C75" s="711" t="s">
        <v>105</v>
      </c>
      <c r="D75" s="711"/>
      <c r="E75" s="278"/>
      <c r="F75" s="279"/>
      <c r="G75" s="278"/>
      <c r="H75" s="279"/>
      <c r="I75" s="278"/>
      <c r="J75" s="278"/>
      <c r="K75" s="278"/>
      <c r="L75" s="280"/>
    </row>
    <row r="76" spans="2:12" ht="25.5" thickBot="1">
      <c r="B76" s="281"/>
      <c r="C76" s="282" t="s">
        <v>24</v>
      </c>
      <c r="D76" s="334" t="s">
        <v>106</v>
      </c>
      <c r="E76" s="315"/>
      <c r="F76" s="311"/>
      <c r="G76" s="315"/>
      <c r="H76" s="312"/>
      <c r="I76" s="315"/>
      <c r="J76" s="315" t="s">
        <v>28</v>
      </c>
      <c r="K76" s="315" t="s">
        <v>107</v>
      </c>
      <c r="L76" s="315"/>
    </row>
    <row r="77" spans="2:12" ht="17.25" thickBot="1">
      <c r="B77" s="281"/>
      <c r="C77" s="282" t="s">
        <v>30</v>
      </c>
      <c r="D77" s="334" t="s">
        <v>108</v>
      </c>
      <c r="E77" s="315"/>
      <c r="F77" s="311"/>
      <c r="G77" s="315"/>
      <c r="H77" s="312"/>
      <c r="I77" s="315"/>
      <c r="J77" s="315" t="s">
        <v>28</v>
      </c>
      <c r="K77" s="315" t="s">
        <v>107</v>
      </c>
      <c r="L77" s="315"/>
    </row>
    <row r="78" ht="15">
      <c r="B78" s="335"/>
    </row>
  </sheetData>
  <sheetProtection/>
  <mergeCells count="36"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  <mergeCell ref="E11:F11"/>
    <mergeCell ref="G11:H11"/>
    <mergeCell ref="B13:H13"/>
    <mergeCell ref="B14:H14"/>
    <mergeCell ref="C15:D15"/>
    <mergeCell ref="C19:D19"/>
    <mergeCell ref="C57:D57"/>
    <mergeCell ref="B61:H61"/>
    <mergeCell ref="B62:H62"/>
    <mergeCell ref="C63:D63"/>
    <mergeCell ref="C23:D23"/>
    <mergeCell ref="C27:D27"/>
    <mergeCell ref="C35:D35"/>
    <mergeCell ref="C38:D38"/>
    <mergeCell ref="C40:D40"/>
    <mergeCell ref="B44:H44"/>
    <mergeCell ref="C75:D75"/>
    <mergeCell ref="A4:L4"/>
    <mergeCell ref="B69:H69"/>
    <mergeCell ref="C70:D70"/>
    <mergeCell ref="C71:D71"/>
    <mergeCell ref="C72:D72"/>
    <mergeCell ref="B73:H73"/>
    <mergeCell ref="B74:L74"/>
    <mergeCell ref="C45:D45"/>
    <mergeCell ref="C51:D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6"/>
  <sheetViews>
    <sheetView zoomScale="148" zoomScaleNormal="148" zoomScalePageLayoutView="0" workbookViewId="0" topLeftCell="A1">
      <selection activeCell="C79" sqref="C79"/>
    </sheetView>
  </sheetViews>
  <sheetFormatPr defaultColWidth="11.421875" defaultRowHeight="15"/>
  <cols>
    <col min="3" max="3" width="24.8515625" style="0" customWidth="1"/>
  </cols>
  <sheetData>
    <row r="1" ht="15">
      <c r="A1" s="1" t="s">
        <v>7</v>
      </c>
    </row>
    <row r="2" spans="1:11" ht="15.75" thickBot="1">
      <c r="A2" s="787" t="s">
        <v>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</row>
    <row r="3" spans="1:11" ht="15">
      <c r="A3" s="788"/>
      <c r="B3" s="789"/>
      <c r="C3" s="789"/>
      <c r="D3" s="789"/>
      <c r="E3" s="789"/>
      <c r="F3" s="789"/>
      <c r="G3" s="789"/>
      <c r="H3" s="789"/>
      <c r="I3" s="789"/>
      <c r="J3" s="789"/>
      <c r="K3" s="790"/>
    </row>
    <row r="4" spans="1:11" ht="15">
      <c r="A4" s="791" t="s">
        <v>2</v>
      </c>
      <c r="B4" s="792"/>
      <c r="C4" s="792"/>
      <c r="D4" s="792"/>
      <c r="E4" s="792"/>
      <c r="F4" s="792"/>
      <c r="G4" s="792"/>
      <c r="H4" s="792"/>
      <c r="I4" s="792"/>
      <c r="J4" s="792"/>
      <c r="K4" s="793"/>
    </row>
    <row r="5" spans="1:11" ht="15">
      <c r="A5" s="791" t="s">
        <v>9</v>
      </c>
      <c r="B5" s="792"/>
      <c r="C5" s="792"/>
      <c r="D5" s="792"/>
      <c r="E5" s="792"/>
      <c r="F5" s="792"/>
      <c r="G5" s="792"/>
      <c r="H5" s="792"/>
      <c r="I5" s="792"/>
      <c r="J5" s="792"/>
      <c r="K5" s="793"/>
    </row>
    <row r="6" spans="1:11" ht="15">
      <c r="A6" s="791" t="s">
        <v>280</v>
      </c>
      <c r="B6" s="792"/>
      <c r="C6" s="792"/>
      <c r="D6" s="792"/>
      <c r="E6" s="792"/>
      <c r="F6" s="792"/>
      <c r="G6" s="792"/>
      <c r="H6" s="792"/>
      <c r="I6" s="792"/>
      <c r="J6" s="792"/>
      <c r="K6" s="793"/>
    </row>
    <row r="7" spans="1:11" ht="15.75" thickBot="1">
      <c r="A7" s="794"/>
      <c r="B7" s="795"/>
      <c r="C7" s="795"/>
      <c r="D7" s="795"/>
      <c r="E7" s="795"/>
      <c r="F7" s="795"/>
      <c r="G7" s="795"/>
      <c r="H7" s="795"/>
      <c r="I7" s="795"/>
      <c r="J7" s="795"/>
      <c r="K7" s="796"/>
    </row>
    <row r="8" spans="1:11" ht="15.75" thickBot="1">
      <c r="A8" s="765" t="s">
        <v>10</v>
      </c>
      <c r="B8" s="766"/>
      <c r="C8" s="767"/>
      <c r="D8" s="774" t="s">
        <v>11</v>
      </c>
      <c r="E8" s="775"/>
      <c r="F8" s="775"/>
      <c r="G8" s="776"/>
      <c r="H8" s="777" t="s">
        <v>12</v>
      </c>
      <c r="I8" s="776"/>
      <c r="J8" s="778" t="s">
        <v>13</v>
      </c>
      <c r="K8" s="781" t="s">
        <v>14</v>
      </c>
    </row>
    <row r="9" spans="1:11" ht="15.75" thickBot="1">
      <c r="A9" s="768"/>
      <c r="B9" s="769"/>
      <c r="C9" s="770"/>
      <c r="D9" s="784" t="s">
        <v>15</v>
      </c>
      <c r="E9" s="785"/>
      <c r="F9" s="786" t="s">
        <v>16</v>
      </c>
      <c r="G9" s="785"/>
      <c r="H9" s="2"/>
      <c r="I9" s="2"/>
      <c r="J9" s="779"/>
      <c r="K9" s="782"/>
    </row>
    <row r="10" spans="1:11" ht="27" thickBot="1">
      <c r="A10" s="771"/>
      <c r="B10" s="772"/>
      <c r="C10" s="773"/>
      <c r="D10" s="188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80"/>
      <c r="K10" s="783"/>
    </row>
    <row r="11" spans="1:11" ht="15.75" thickBot="1">
      <c r="A11" s="756" t="s">
        <v>21</v>
      </c>
      <c r="B11" s="757"/>
      <c r="C11" s="757"/>
      <c r="D11" s="757"/>
      <c r="E11" s="757"/>
      <c r="F11" s="757"/>
      <c r="G11" s="757"/>
      <c r="H11" s="7"/>
      <c r="I11" s="7"/>
      <c r="J11" s="7"/>
      <c r="K11" s="8"/>
    </row>
    <row r="12" spans="1:11" ht="15.75" thickBot="1">
      <c r="A12" s="763" t="s">
        <v>22</v>
      </c>
      <c r="B12" s="764"/>
      <c r="C12" s="764"/>
      <c r="D12" s="764"/>
      <c r="E12" s="764"/>
      <c r="F12" s="764"/>
      <c r="G12" s="764"/>
      <c r="H12" s="186"/>
      <c r="I12" s="186"/>
      <c r="J12" s="186"/>
      <c r="K12" s="187"/>
    </row>
    <row r="13" spans="1:11" ht="24" customHeight="1" thickBot="1">
      <c r="A13" s="11">
        <v>1</v>
      </c>
      <c r="B13" s="762" t="s">
        <v>23</v>
      </c>
      <c r="C13" s="762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531884682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362436800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279</v>
      </c>
      <c r="F16" s="25"/>
      <c r="G16" s="26"/>
      <c r="H16" s="27" t="e">
        <f>+#REF!</f>
        <v>#REF!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62" t="s">
        <v>35</v>
      </c>
      <c r="C17" s="762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531884682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362436800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279</v>
      </c>
      <c r="F20" s="25"/>
      <c r="G20" s="26"/>
      <c r="H20" s="27">
        <v>164654170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62" t="s">
        <v>36</v>
      </c>
      <c r="C21" s="762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531884682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362436800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279</v>
      </c>
      <c r="F24" s="25"/>
      <c r="G24" s="26"/>
      <c r="H24" s="27">
        <v>164654170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62" t="s">
        <v>38</v>
      </c>
      <c r="C25" s="762"/>
      <c r="D25" s="29"/>
      <c r="E25" s="29"/>
      <c r="F25" s="29"/>
      <c r="G25" s="30"/>
      <c r="H25" s="29"/>
      <c r="I25" s="29"/>
      <c r="J25" s="12"/>
      <c r="K25" s="31"/>
    </row>
    <row r="26" spans="1:11" ht="18.7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35.2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18.7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27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62" t="s">
        <v>50</v>
      </c>
      <c r="C33" s="762"/>
      <c r="D33" s="29"/>
      <c r="E33" s="29"/>
      <c r="F33" s="29"/>
      <c r="G33" s="30"/>
      <c r="H33" s="29"/>
      <c r="I33" s="29"/>
      <c r="J33" s="29"/>
      <c r="K33" s="31"/>
    </row>
    <row r="34" spans="1:11" ht="18.75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279</v>
      </c>
      <c r="F35" s="25"/>
      <c r="G35" s="26"/>
      <c r="H35" s="27" t="e">
        <f>+#REF!</f>
        <v>#REF!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62" t="s">
        <v>57</v>
      </c>
      <c r="C36" s="762"/>
      <c r="D36" s="29"/>
      <c r="E36" s="29"/>
      <c r="F36" s="29"/>
      <c r="G36" s="30"/>
      <c r="H36" s="29"/>
      <c r="I36" s="29"/>
      <c r="J36" s="12"/>
      <c r="K36" s="31"/>
    </row>
    <row r="37" spans="1:11" ht="18.75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62" t="s">
        <v>60</v>
      </c>
      <c r="C38" s="762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/>
      <c r="E39" s="47" t="s">
        <v>61</v>
      </c>
      <c r="F39" s="51"/>
      <c r="G39" s="48"/>
      <c r="H39" s="22"/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/>
      <c r="G40" s="21"/>
      <c r="H40" s="37"/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/>
      <c r="E41" s="42" t="s">
        <v>63</v>
      </c>
      <c r="F41" s="28"/>
      <c r="G41" s="43"/>
      <c r="H41" s="74"/>
      <c r="I41" s="28" t="s">
        <v>28</v>
      </c>
      <c r="J41" s="28" t="s">
        <v>62</v>
      </c>
      <c r="K41" s="28"/>
    </row>
    <row r="42" spans="1:11" ht="15.75" thickBot="1">
      <c r="A42" s="763" t="s">
        <v>64</v>
      </c>
      <c r="B42" s="764"/>
      <c r="C42" s="764"/>
      <c r="D42" s="764"/>
      <c r="E42" s="764"/>
      <c r="F42" s="764"/>
      <c r="G42" s="764"/>
      <c r="H42" s="186"/>
      <c r="I42" s="186"/>
      <c r="J42" s="186"/>
      <c r="K42" s="187"/>
    </row>
    <row r="43" spans="1:11" ht="29.25" customHeight="1" thickBot="1">
      <c r="A43" s="11">
        <v>1</v>
      </c>
      <c r="B43" s="762" t="s">
        <v>65</v>
      </c>
      <c r="C43" s="762"/>
      <c r="D43" s="12"/>
      <c r="E43" s="13"/>
      <c r="F43" s="12"/>
      <c r="G43" s="13"/>
      <c r="H43" s="12"/>
      <c r="I43" s="12"/>
      <c r="J43" s="12"/>
      <c r="K43" s="14"/>
    </row>
    <row r="44" spans="1:11" ht="22.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22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29.2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18.7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62" t="s">
        <v>76</v>
      </c>
      <c r="C49" s="762"/>
      <c r="D49" s="12"/>
      <c r="E49" s="59"/>
      <c r="F49" s="12"/>
      <c r="G49" s="13"/>
      <c r="H49" s="29"/>
      <c r="I49" s="29"/>
      <c r="J49" s="12"/>
      <c r="K49" s="31"/>
    </row>
    <row r="50" spans="1:11" ht="27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12"/>
      <c r="I50" s="46"/>
      <c r="J50" s="51" t="s">
        <v>29</v>
      </c>
      <c r="K50" s="51"/>
    </row>
    <row r="51" spans="1:11" ht="27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35.2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35.2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62" t="s">
        <v>83</v>
      </c>
      <c r="C55" s="762"/>
      <c r="D55" s="29"/>
      <c r="E55" s="60"/>
      <c r="F55" s="29"/>
      <c r="G55" s="30"/>
      <c r="H55" s="29"/>
      <c r="I55" s="29"/>
      <c r="J55" s="29"/>
      <c r="K55" s="31"/>
    </row>
    <row r="56" spans="1:11" ht="18.75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27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56" t="s">
        <v>87</v>
      </c>
      <c r="B59" s="757"/>
      <c r="C59" s="757"/>
      <c r="D59" s="757"/>
      <c r="E59" s="757"/>
      <c r="F59" s="757"/>
      <c r="G59" s="757"/>
      <c r="H59" s="64"/>
      <c r="I59" s="64"/>
      <c r="J59" s="64"/>
      <c r="K59" s="65"/>
    </row>
    <row r="60" spans="1:11" ht="15.75" thickBot="1">
      <c r="A60" s="763" t="s">
        <v>22</v>
      </c>
      <c r="B60" s="764"/>
      <c r="C60" s="764"/>
      <c r="D60" s="764"/>
      <c r="E60" s="764"/>
      <c r="F60" s="764"/>
      <c r="G60" s="764"/>
      <c r="H60" s="186"/>
      <c r="I60" s="186"/>
      <c r="J60" s="186"/>
      <c r="K60" s="187"/>
    </row>
    <row r="61" spans="1:11" ht="19.5" customHeight="1" thickBot="1">
      <c r="A61" s="11">
        <v>1</v>
      </c>
      <c r="B61" s="762" t="s">
        <v>88</v>
      </c>
      <c r="C61" s="762"/>
      <c r="D61" s="12"/>
      <c r="E61" s="13"/>
      <c r="F61" s="12"/>
      <c r="G61" s="13"/>
      <c r="H61" s="12"/>
      <c r="I61" s="12"/>
      <c r="J61" s="12"/>
      <c r="K61" s="14"/>
    </row>
    <row r="62" spans="1:11" ht="18.75" thickBot="1">
      <c r="A62" s="15"/>
      <c r="B62" s="16" t="s">
        <v>24</v>
      </c>
      <c r="C62" s="17" t="s">
        <v>89</v>
      </c>
      <c r="D62" s="18"/>
      <c r="E62" s="19" t="s">
        <v>90</v>
      </c>
      <c r="F62" s="20"/>
      <c r="G62" s="21"/>
      <c r="H62" s="22"/>
      <c r="I62" s="18" t="s">
        <v>28</v>
      </c>
      <c r="J62" s="20" t="s">
        <v>91</v>
      </c>
      <c r="K62" s="20"/>
    </row>
    <row r="63" spans="1:11" ht="27" thickBot="1">
      <c r="A63" s="15"/>
      <c r="B63" s="16" t="s">
        <v>30</v>
      </c>
      <c r="C63" s="17" t="s">
        <v>92</v>
      </c>
      <c r="D63" s="23"/>
      <c r="E63" s="24" t="s">
        <v>93</v>
      </c>
      <c r="F63" s="25"/>
      <c r="G63" s="26"/>
      <c r="H63" s="27"/>
      <c r="I63" s="23" t="s">
        <v>28</v>
      </c>
      <c r="J63" s="25" t="s">
        <v>91</v>
      </c>
      <c r="K63" s="25"/>
    </row>
    <row r="64" spans="1:11" ht="27" thickBot="1">
      <c r="A64" s="15"/>
      <c r="B64" s="16" t="s">
        <v>32</v>
      </c>
      <c r="C64" s="17" t="s">
        <v>94</v>
      </c>
      <c r="D64" s="23"/>
      <c r="E64" s="24" t="s">
        <v>93</v>
      </c>
      <c r="F64" s="25"/>
      <c r="G64" s="26"/>
      <c r="H64" s="27"/>
      <c r="I64" s="23" t="s">
        <v>28</v>
      </c>
      <c r="J64" s="25" t="s">
        <v>91</v>
      </c>
      <c r="K64" s="25"/>
    </row>
    <row r="65" spans="1:11" ht="27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27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63" t="s">
        <v>64</v>
      </c>
      <c r="B67" s="764"/>
      <c r="C67" s="764"/>
      <c r="D67" s="764"/>
      <c r="E67" s="764"/>
      <c r="F67" s="764"/>
      <c r="G67" s="764"/>
      <c r="H67" s="186"/>
      <c r="I67" s="186"/>
      <c r="J67" s="186"/>
      <c r="K67" s="187"/>
    </row>
    <row r="68" spans="1:11" ht="37.5" customHeight="1" thickBot="1">
      <c r="A68" s="15">
        <v>1</v>
      </c>
      <c r="B68" s="754" t="s">
        <v>98</v>
      </c>
      <c r="C68" s="755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54" t="s">
        <v>101</v>
      </c>
      <c r="C69" s="755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54" t="s">
        <v>102</v>
      </c>
      <c r="C70" s="755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56" t="s">
        <v>104</v>
      </c>
      <c r="B71" s="757"/>
      <c r="C71" s="757"/>
      <c r="D71" s="757"/>
      <c r="E71" s="757"/>
      <c r="F71" s="757"/>
      <c r="G71" s="758"/>
      <c r="H71" s="69"/>
      <c r="I71" s="69"/>
      <c r="J71" s="69"/>
      <c r="K71" s="69"/>
    </row>
    <row r="72" spans="1:11" ht="15.75" thickBot="1">
      <c r="A72" s="759" t="s">
        <v>22</v>
      </c>
      <c r="B72" s="760"/>
      <c r="C72" s="760"/>
      <c r="D72" s="760"/>
      <c r="E72" s="760"/>
      <c r="F72" s="760"/>
      <c r="G72" s="760"/>
      <c r="H72" s="760"/>
      <c r="I72" s="760"/>
      <c r="J72" s="760"/>
      <c r="K72" s="761"/>
    </row>
    <row r="73" spans="1:11" ht="15.75" thickBot="1">
      <c r="A73" s="11">
        <v>1</v>
      </c>
      <c r="B73" s="762" t="s">
        <v>105</v>
      </c>
      <c r="C73" s="762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A2:K2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68:C68"/>
    <mergeCell ref="B33:C33"/>
    <mergeCell ref="B36:C36"/>
    <mergeCell ref="B38:C38"/>
    <mergeCell ref="A42:G42"/>
    <mergeCell ref="B43:C43"/>
    <mergeCell ref="B49:C49"/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47.57421875" style="0" bestFit="1" customWidth="1"/>
  </cols>
  <sheetData>
    <row r="3" ht="15">
      <c r="A3" t="s">
        <v>4</v>
      </c>
    </row>
    <row r="4" ht="15">
      <c r="A4" t="s">
        <v>5</v>
      </c>
    </row>
    <row r="5" ht="15">
      <c r="A5" t="s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136" zoomScaleSheetLayoutView="136" zoomScalePageLayoutView="0" workbookViewId="0" topLeftCell="A1">
      <selection activeCell="G79" sqref="G79"/>
    </sheetView>
  </sheetViews>
  <sheetFormatPr defaultColWidth="11.421875" defaultRowHeight="15"/>
  <sheetData>
    <row r="1" ht="15">
      <c r="A1" s="1" t="s">
        <v>7</v>
      </c>
    </row>
    <row r="2" spans="1:11" ht="15.75" thickBot="1">
      <c r="A2" s="787" t="s">
        <v>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</row>
    <row r="3" spans="1:11" ht="15">
      <c r="A3" s="788"/>
      <c r="B3" s="789"/>
      <c r="C3" s="789"/>
      <c r="D3" s="789"/>
      <c r="E3" s="789"/>
      <c r="F3" s="789"/>
      <c r="G3" s="789"/>
      <c r="H3" s="789"/>
      <c r="I3" s="789"/>
      <c r="J3" s="789"/>
      <c r="K3" s="790"/>
    </row>
    <row r="4" spans="1:11" ht="15">
      <c r="A4" s="791" t="s">
        <v>2</v>
      </c>
      <c r="B4" s="792"/>
      <c r="C4" s="792"/>
      <c r="D4" s="792"/>
      <c r="E4" s="792"/>
      <c r="F4" s="792"/>
      <c r="G4" s="792"/>
      <c r="H4" s="792"/>
      <c r="I4" s="792"/>
      <c r="J4" s="792"/>
      <c r="K4" s="793"/>
    </row>
    <row r="5" spans="1:11" ht="15">
      <c r="A5" s="791" t="s">
        <v>9</v>
      </c>
      <c r="B5" s="792"/>
      <c r="C5" s="792"/>
      <c r="D5" s="792"/>
      <c r="E5" s="792"/>
      <c r="F5" s="792"/>
      <c r="G5" s="792"/>
      <c r="H5" s="792"/>
      <c r="I5" s="792"/>
      <c r="J5" s="792"/>
      <c r="K5" s="793"/>
    </row>
    <row r="6" spans="1:11" ht="15">
      <c r="A6" s="791" t="e">
        <f>+#REF!</f>
        <v>#REF!</v>
      </c>
      <c r="B6" s="792"/>
      <c r="C6" s="792"/>
      <c r="D6" s="792"/>
      <c r="E6" s="792"/>
      <c r="F6" s="792"/>
      <c r="G6" s="792"/>
      <c r="H6" s="792"/>
      <c r="I6" s="792"/>
      <c r="J6" s="792"/>
      <c r="K6" s="793"/>
    </row>
    <row r="7" spans="1:11" ht="15.75" thickBot="1">
      <c r="A7" s="794"/>
      <c r="B7" s="795"/>
      <c r="C7" s="795"/>
      <c r="D7" s="795"/>
      <c r="E7" s="795"/>
      <c r="F7" s="795"/>
      <c r="G7" s="795"/>
      <c r="H7" s="795"/>
      <c r="I7" s="795"/>
      <c r="J7" s="795"/>
      <c r="K7" s="796"/>
    </row>
    <row r="8" spans="1:11" ht="15.75" thickBot="1">
      <c r="A8" s="765" t="s">
        <v>10</v>
      </c>
      <c r="B8" s="766"/>
      <c r="C8" s="767"/>
      <c r="D8" s="774" t="s">
        <v>11</v>
      </c>
      <c r="E8" s="775"/>
      <c r="F8" s="775"/>
      <c r="G8" s="776"/>
      <c r="H8" s="777" t="s">
        <v>12</v>
      </c>
      <c r="I8" s="776"/>
      <c r="J8" s="778" t="s">
        <v>13</v>
      </c>
      <c r="K8" s="781" t="s">
        <v>14</v>
      </c>
    </row>
    <row r="9" spans="1:11" ht="15.75" thickBot="1">
      <c r="A9" s="768"/>
      <c r="B9" s="769"/>
      <c r="C9" s="770"/>
      <c r="D9" s="784" t="s">
        <v>15</v>
      </c>
      <c r="E9" s="785"/>
      <c r="F9" s="786" t="s">
        <v>16</v>
      </c>
      <c r="G9" s="785"/>
      <c r="H9" s="2"/>
      <c r="I9" s="2"/>
      <c r="J9" s="779"/>
      <c r="K9" s="782"/>
    </row>
    <row r="10" spans="1:11" ht="27" thickBot="1">
      <c r="A10" s="771"/>
      <c r="B10" s="772"/>
      <c r="C10" s="773"/>
      <c r="D10" s="3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80"/>
      <c r="K10" s="783"/>
    </row>
    <row r="11" spans="1:11" ht="15.75" thickBot="1">
      <c r="A11" s="756" t="s">
        <v>21</v>
      </c>
      <c r="B11" s="757"/>
      <c r="C11" s="757"/>
      <c r="D11" s="757"/>
      <c r="E11" s="757"/>
      <c r="F11" s="757"/>
      <c r="G11" s="757"/>
      <c r="H11" s="7"/>
      <c r="I11" s="7"/>
      <c r="J11" s="7"/>
      <c r="K11" s="8"/>
    </row>
    <row r="12" spans="1:11" ht="15.75" thickBot="1">
      <c r="A12" s="763" t="s">
        <v>22</v>
      </c>
      <c r="B12" s="764"/>
      <c r="C12" s="764"/>
      <c r="D12" s="764"/>
      <c r="E12" s="764"/>
      <c r="F12" s="764"/>
      <c r="G12" s="764"/>
      <c r="H12" s="9"/>
      <c r="I12" s="9"/>
      <c r="J12" s="9"/>
      <c r="K12" s="10"/>
    </row>
    <row r="13" spans="1:11" ht="24" customHeight="1" thickBot="1">
      <c r="A13" s="11">
        <v>1</v>
      </c>
      <c r="B13" s="762" t="s">
        <v>23</v>
      </c>
      <c r="C13" s="762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546084682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410376622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34</v>
      </c>
      <c r="F16" s="25"/>
      <c r="G16" s="26"/>
      <c r="H16" s="27">
        <v>314938210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62" t="s">
        <v>35</v>
      </c>
      <c r="C17" s="762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546084682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410376622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34</v>
      </c>
      <c r="F20" s="25"/>
      <c r="G20" s="26"/>
      <c r="H20" s="27">
        <v>314938210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62" t="s">
        <v>36</v>
      </c>
      <c r="C21" s="762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546084682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410376622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34</v>
      </c>
      <c r="F24" s="25"/>
      <c r="G24" s="26"/>
      <c r="H24" s="27">
        <v>314938210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62" t="s">
        <v>38</v>
      </c>
      <c r="C25" s="762"/>
      <c r="D25" s="29"/>
      <c r="E25" s="29"/>
      <c r="F25" s="29"/>
      <c r="G25" s="30"/>
      <c r="H25" s="29"/>
      <c r="I25" s="29"/>
      <c r="J25" s="12"/>
      <c r="K25" s="31"/>
    </row>
    <row r="26" spans="1:11" ht="35.2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84.7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35.2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68.25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62" t="s">
        <v>50</v>
      </c>
      <c r="C33" s="762"/>
      <c r="D33" s="29"/>
      <c r="E33" s="29"/>
      <c r="F33" s="29"/>
      <c r="G33" s="30"/>
      <c r="H33" s="29"/>
      <c r="I33" s="29"/>
      <c r="J33" s="29"/>
      <c r="K33" s="31"/>
    </row>
    <row r="34" spans="1:11" ht="27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34</v>
      </c>
      <c r="F35" s="25"/>
      <c r="G35" s="26"/>
      <c r="H35" s="27">
        <v>67976797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62" t="s">
        <v>57</v>
      </c>
      <c r="C36" s="762"/>
      <c r="D36" s="29"/>
      <c r="E36" s="29"/>
      <c r="F36" s="29"/>
      <c r="G36" s="30"/>
      <c r="H36" s="29"/>
      <c r="I36" s="29"/>
      <c r="J36" s="12"/>
      <c r="K36" s="31"/>
    </row>
    <row r="37" spans="1:11" ht="27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62" t="s">
        <v>60</v>
      </c>
      <c r="C38" s="762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 t="s">
        <v>26</v>
      </c>
      <c r="E39" s="47" t="s">
        <v>61</v>
      </c>
      <c r="F39" s="51"/>
      <c r="G39" s="48"/>
      <c r="H39" s="22">
        <v>546084682</v>
      </c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 t="s">
        <v>110</v>
      </c>
      <c r="G40" s="21"/>
      <c r="H40" s="37">
        <v>0</v>
      </c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 t="s">
        <v>26</v>
      </c>
      <c r="E41" s="42" t="s">
        <v>63</v>
      </c>
      <c r="F41" s="28"/>
      <c r="G41" s="43"/>
      <c r="H41" s="74">
        <v>314938210</v>
      </c>
      <c r="I41" s="28" t="s">
        <v>28</v>
      </c>
      <c r="J41" s="28" t="s">
        <v>62</v>
      </c>
      <c r="K41" s="28"/>
    </row>
    <row r="42" spans="1:11" ht="15.75" thickBot="1">
      <c r="A42" s="763" t="s">
        <v>64</v>
      </c>
      <c r="B42" s="764"/>
      <c r="C42" s="764"/>
      <c r="D42" s="764"/>
      <c r="E42" s="764"/>
      <c r="F42" s="764"/>
      <c r="G42" s="764"/>
      <c r="H42" s="9"/>
      <c r="I42" s="9"/>
      <c r="J42" s="9"/>
      <c r="K42" s="10"/>
    </row>
    <row r="43" spans="1:11" ht="29.25" customHeight="1" thickBot="1">
      <c r="A43" s="11">
        <v>1</v>
      </c>
      <c r="B43" s="762" t="s">
        <v>65</v>
      </c>
      <c r="C43" s="762"/>
      <c r="D43" s="12"/>
      <c r="E43" s="13"/>
      <c r="F43" s="12"/>
      <c r="G43" s="13"/>
      <c r="H43" s="12"/>
      <c r="I43" s="12"/>
      <c r="J43" s="12"/>
      <c r="K43" s="14"/>
    </row>
    <row r="44" spans="1:11" ht="35.2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43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43.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35.2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62" t="s">
        <v>76</v>
      </c>
      <c r="C49" s="762"/>
      <c r="D49" s="12"/>
      <c r="E49" s="59"/>
      <c r="F49" s="12"/>
      <c r="G49" s="13"/>
      <c r="H49" s="29"/>
      <c r="I49" s="29"/>
      <c r="J49" s="12"/>
      <c r="K49" s="31"/>
    </row>
    <row r="50" spans="1:11" ht="68.25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56"/>
      <c r="I50" s="57"/>
      <c r="J50" s="20" t="s">
        <v>29</v>
      </c>
      <c r="K50" s="20"/>
    </row>
    <row r="51" spans="1:11" ht="60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76.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76.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62" t="s">
        <v>83</v>
      </c>
      <c r="C55" s="762"/>
      <c r="D55" s="29"/>
      <c r="E55" s="60"/>
      <c r="F55" s="29"/>
      <c r="G55" s="30"/>
      <c r="H55" s="29"/>
      <c r="I55" s="29"/>
      <c r="J55" s="29"/>
      <c r="K55" s="31"/>
    </row>
    <row r="56" spans="1:11" ht="27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60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56" t="s">
        <v>87</v>
      </c>
      <c r="B59" s="757"/>
      <c r="C59" s="757"/>
      <c r="D59" s="757"/>
      <c r="E59" s="757"/>
      <c r="F59" s="757"/>
      <c r="G59" s="757"/>
      <c r="H59" s="64"/>
      <c r="I59" s="64"/>
      <c r="J59" s="64"/>
      <c r="K59" s="65"/>
    </row>
    <row r="60" spans="1:11" ht="15.75" thickBot="1">
      <c r="A60" s="763" t="s">
        <v>22</v>
      </c>
      <c r="B60" s="764"/>
      <c r="C60" s="764"/>
      <c r="D60" s="764"/>
      <c r="E60" s="764"/>
      <c r="F60" s="764"/>
      <c r="G60" s="764"/>
      <c r="H60" s="9"/>
      <c r="I60" s="9"/>
      <c r="J60" s="9"/>
      <c r="K60" s="10"/>
    </row>
    <row r="61" spans="1:11" ht="19.5" customHeight="1" thickBot="1">
      <c r="A61" s="11">
        <v>1</v>
      </c>
      <c r="B61" s="762" t="s">
        <v>88</v>
      </c>
      <c r="C61" s="762"/>
      <c r="D61" s="12"/>
      <c r="E61" s="13"/>
      <c r="F61" s="12"/>
      <c r="G61" s="13"/>
      <c r="H61" s="12"/>
      <c r="I61" s="12"/>
      <c r="J61" s="12"/>
      <c r="K61" s="14"/>
    </row>
    <row r="62" spans="1:11" ht="35.25" thickBot="1">
      <c r="A62" s="15"/>
      <c r="B62" s="16" t="s">
        <v>24</v>
      </c>
      <c r="C62" s="17" t="s">
        <v>89</v>
      </c>
      <c r="D62" s="18" t="s">
        <v>26</v>
      </c>
      <c r="E62" s="19" t="s">
        <v>90</v>
      </c>
      <c r="F62" s="20"/>
      <c r="G62" s="21"/>
      <c r="H62" s="22">
        <v>546084682</v>
      </c>
      <c r="I62" s="18" t="s">
        <v>28</v>
      </c>
      <c r="J62" s="20" t="s">
        <v>91</v>
      </c>
      <c r="K62" s="20"/>
    </row>
    <row r="63" spans="1:11" ht="51.75" thickBot="1">
      <c r="A63" s="15"/>
      <c r="B63" s="16" t="s">
        <v>30</v>
      </c>
      <c r="C63" s="17" t="s">
        <v>92</v>
      </c>
      <c r="D63" s="23" t="s">
        <v>26</v>
      </c>
      <c r="E63" s="24" t="s">
        <v>93</v>
      </c>
      <c r="F63" s="25"/>
      <c r="G63" s="26"/>
      <c r="H63" s="27">
        <v>410376622</v>
      </c>
      <c r="I63" s="23" t="s">
        <v>28</v>
      </c>
      <c r="J63" s="25" t="s">
        <v>91</v>
      </c>
      <c r="K63" s="25"/>
    </row>
    <row r="64" spans="1:11" ht="51.75" thickBot="1">
      <c r="A64" s="15"/>
      <c r="B64" s="16" t="s">
        <v>32</v>
      </c>
      <c r="C64" s="17" t="s">
        <v>94</v>
      </c>
      <c r="D64" s="23" t="s">
        <v>26</v>
      </c>
      <c r="E64" s="24" t="s">
        <v>93</v>
      </c>
      <c r="F64" s="25"/>
      <c r="G64" s="26"/>
      <c r="H64" s="27">
        <v>331816866</v>
      </c>
      <c r="I64" s="23" t="s">
        <v>28</v>
      </c>
      <c r="J64" s="25" t="s">
        <v>91</v>
      </c>
      <c r="K64" s="25"/>
    </row>
    <row r="65" spans="1:11" ht="51.75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60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63" t="s">
        <v>64</v>
      </c>
      <c r="B67" s="764"/>
      <c r="C67" s="764"/>
      <c r="D67" s="764"/>
      <c r="E67" s="764"/>
      <c r="F67" s="764"/>
      <c r="G67" s="764"/>
      <c r="H67" s="9"/>
      <c r="I67" s="9"/>
      <c r="J67" s="9"/>
      <c r="K67" s="10"/>
    </row>
    <row r="68" spans="1:11" ht="37.5" customHeight="1" thickBot="1">
      <c r="A68" s="15">
        <v>1</v>
      </c>
      <c r="B68" s="754" t="s">
        <v>98</v>
      </c>
      <c r="C68" s="755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54" t="s">
        <v>101</v>
      </c>
      <c r="C69" s="755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54" t="s">
        <v>102</v>
      </c>
      <c r="C70" s="755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56" t="s">
        <v>104</v>
      </c>
      <c r="B71" s="757"/>
      <c r="C71" s="757"/>
      <c r="D71" s="757"/>
      <c r="E71" s="757"/>
      <c r="F71" s="757"/>
      <c r="G71" s="758"/>
      <c r="H71" s="69"/>
      <c r="I71" s="69"/>
      <c r="J71" s="69"/>
      <c r="K71" s="69"/>
    </row>
    <row r="72" spans="1:11" ht="15.75" thickBot="1">
      <c r="A72" s="759" t="s">
        <v>22</v>
      </c>
      <c r="B72" s="760"/>
      <c r="C72" s="760"/>
      <c r="D72" s="760"/>
      <c r="E72" s="760"/>
      <c r="F72" s="760"/>
      <c r="G72" s="760"/>
      <c r="H72" s="760"/>
      <c r="I72" s="760"/>
      <c r="J72" s="760"/>
      <c r="K72" s="761"/>
    </row>
    <row r="73" spans="1:11" ht="15.75" thickBot="1">
      <c r="A73" s="11">
        <v>1</v>
      </c>
      <c r="B73" s="762" t="s">
        <v>105</v>
      </c>
      <c r="C73" s="762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A2:K2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68:C68"/>
    <mergeCell ref="B33:C33"/>
    <mergeCell ref="B36:C36"/>
    <mergeCell ref="B38:C38"/>
    <mergeCell ref="A42:G42"/>
    <mergeCell ref="B43:C43"/>
    <mergeCell ref="B49:C49"/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H14" sqref="H14"/>
    </sheetView>
  </sheetViews>
  <sheetFormatPr defaultColWidth="11.421875" defaultRowHeight="15"/>
  <cols>
    <col min="1" max="1" width="27.28125" style="0" customWidth="1"/>
    <col min="2" max="2" width="15.28125" style="0" customWidth="1"/>
    <col min="3" max="3" width="15.140625" style="0" customWidth="1"/>
    <col min="4" max="4" width="14.7109375" style="0" customWidth="1"/>
    <col min="6" max="6" width="17.140625" style="0" customWidth="1"/>
    <col min="7" max="7" width="14.8515625" style="0" customWidth="1"/>
    <col min="8" max="8" width="18.57421875" style="0" customWidth="1"/>
  </cols>
  <sheetData>
    <row r="1" spans="1:8" ht="15">
      <c r="A1" s="560" t="s">
        <v>111</v>
      </c>
      <c r="B1" s="561"/>
      <c r="C1" s="561"/>
      <c r="D1" s="561"/>
      <c r="E1" s="561"/>
      <c r="F1" s="561"/>
      <c r="G1" s="561"/>
      <c r="H1" s="562"/>
    </row>
    <row r="2" spans="1:8" ht="15">
      <c r="A2" s="560" t="s">
        <v>230</v>
      </c>
      <c r="B2" s="561"/>
      <c r="C2" s="561"/>
      <c r="D2" s="561"/>
      <c r="E2" s="561"/>
      <c r="F2" s="561"/>
      <c r="G2" s="561"/>
      <c r="H2" s="562"/>
    </row>
    <row r="3" spans="1:8" ht="15">
      <c r="A3" s="560" t="s">
        <v>597</v>
      </c>
      <c r="B3" s="561"/>
      <c r="C3" s="561"/>
      <c r="D3" s="561"/>
      <c r="E3" s="561"/>
      <c r="F3" s="561"/>
      <c r="G3" s="561"/>
      <c r="H3" s="562"/>
    </row>
    <row r="4" spans="1:8" ht="15">
      <c r="A4" s="563" t="s">
        <v>0</v>
      </c>
      <c r="B4" s="564"/>
      <c r="C4" s="564"/>
      <c r="D4" s="564"/>
      <c r="E4" s="564"/>
      <c r="F4" s="564"/>
      <c r="G4" s="564"/>
      <c r="H4" s="565"/>
    </row>
    <row r="5" spans="1:8" ht="45">
      <c r="A5" s="119" t="s">
        <v>231</v>
      </c>
      <c r="B5" s="120" t="s">
        <v>593</v>
      </c>
      <c r="C5" s="120" t="s">
        <v>232</v>
      </c>
      <c r="D5" s="120" t="s">
        <v>233</v>
      </c>
      <c r="E5" s="120" t="s">
        <v>595</v>
      </c>
      <c r="F5" s="121" t="s">
        <v>234</v>
      </c>
      <c r="G5" s="120" t="s">
        <v>235</v>
      </c>
      <c r="H5" s="122" t="s">
        <v>236</v>
      </c>
    </row>
    <row r="6" spans="1:8" ht="15">
      <c r="A6" s="123" t="s">
        <v>237</v>
      </c>
      <c r="B6" s="124"/>
      <c r="C6" s="124"/>
      <c r="D6" s="124"/>
      <c r="E6" s="124"/>
      <c r="F6" s="124"/>
      <c r="G6" s="124"/>
      <c r="H6" s="125"/>
    </row>
    <row r="7" spans="1:8" ht="15">
      <c r="A7" s="126" t="s">
        <v>238</v>
      </c>
      <c r="B7" s="92"/>
      <c r="C7" s="92"/>
      <c r="D7" s="92"/>
      <c r="E7" s="92"/>
      <c r="F7" s="92"/>
      <c r="G7" s="92"/>
      <c r="H7" s="83"/>
    </row>
    <row r="8" spans="1:8" ht="15">
      <c r="A8" s="127" t="s">
        <v>239</v>
      </c>
      <c r="B8" s="92"/>
      <c r="C8" s="92"/>
      <c r="D8" s="92"/>
      <c r="E8" s="92"/>
      <c r="F8" s="92"/>
      <c r="G8" s="92"/>
      <c r="H8" s="83"/>
    </row>
    <row r="9" spans="1:8" ht="15">
      <c r="A9" s="127" t="s">
        <v>240</v>
      </c>
      <c r="B9" s="92"/>
      <c r="C9" s="92"/>
      <c r="D9" s="92"/>
      <c r="E9" s="92"/>
      <c r="F9" s="92"/>
      <c r="G9" s="92"/>
      <c r="H9" s="83"/>
    </row>
    <row r="10" spans="1:8" ht="15">
      <c r="A10" s="127" t="s">
        <v>241</v>
      </c>
      <c r="B10" s="92"/>
      <c r="C10" s="92"/>
      <c r="D10" s="92"/>
      <c r="E10" s="92"/>
      <c r="F10" s="92"/>
      <c r="G10" s="92"/>
      <c r="H10" s="83"/>
    </row>
    <row r="11" spans="1:8" ht="15">
      <c r="A11" s="128" t="s">
        <v>242</v>
      </c>
      <c r="B11" s="92"/>
      <c r="C11" s="92"/>
      <c r="D11" s="92"/>
      <c r="E11" s="92"/>
      <c r="F11" s="92"/>
      <c r="G11" s="92"/>
      <c r="H11" s="83"/>
    </row>
    <row r="12" spans="1:8" ht="15">
      <c r="A12" s="127" t="s">
        <v>243</v>
      </c>
      <c r="B12" s="92"/>
      <c r="C12" s="92"/>
      <c r="D12" s="92"/>
      <c r="E12" s="92"/>
      <c r="F12" s="92"/>
      <c r="G12" s="92"/>
      <c r="H12" s="83"/>
    </row>
    <row r="13" spans="1:8" ht="15">
      <c r="A13" s="127" t="s">
        <v>244</v>
      </c>
      <c r="B13" s="92"/>
      <c r="C13" s="92"/>
      <c r="D13" s="92"/>
      <c r="E13" s="92"/>
      <c r="F13" s="92"/>
      <c r="G13" s="92"/>
      <c r="H13" s="83"/>
    </row>
    <row r="14" spans="1:8" ht="15">
      <c r="A14" s="127" t="s">
        <v>245</v>
      </c>
      <c r="B14" s="92"/>
      <c r="C14" s="92"/>
      <c r="D14" s="92"/>
      <c r="E14" s="92"/>
      <c r="F14" s="92"/>
      <c r="G14" s="92"/>
      <c r="H14" s="83"/>
    </row>
    <row r="15" spans="1:12" ht="15">
      <c r="A15" s="128" t="s">
        <v>246</v>
      </c>
      <c r="B15" s="92">
        <v>46623343</v>
      </c>
      <c r="C15" s="92">
        <v>147715339</v>
      </c>
      <c r="D15" s="92">
        <v>179902913</v>
      </c>
      <c r="E15" s="92">
        <v>0</v>
      </c>
      <c r="F15" s="92">
        <f>+B15+C15-D15+E15</f>
        <v>14435769</v>
      </c>
      <c r="G15" s="92">
        <v>0</v>
      </c>
      <c r="H15" s="83">
        <v>0</v>
      </c>
      <c r="J15" s="189"/>
      <c r="K15" s="161"/>
      <c r="L15" s="161"/>
    </row>
    <row r="16" spans="1:11" ht="22.5">
      <c r="A16" s="129" t="s">
        <v>247</v>
      </c>
      <c r="B16" s="92"/>
      <c r="C16" s="92"/>
      <c r="D16" s="92"/>
      <c r="E16" s="92"/>
      <c r="F16" s="92"/>
      <c r="G16" s="92"/>
      <c r="H16" s="83"/>
      <c r="K16" s="161"/>
    </row>
    <row r="17" spans="1:8" ht="22.5">
      <c r="A17" s="130" t="s">
        <v>248</v>
      </c>
      <c r="B17" s="92"/>
      <c r="C17" s="92"/>
      <c r="D17" s="92"/>
      <c r="E17" s="92"/>
      <c r="F17" s="92"/>
      <c r="G17" s="92"/>
      <c r="H17" s="83"/>
    </row>
    <row r="18" spans="1:11" ht="15">
      <c r="A18" s="131" t="s">
        <v>249</v>
      </c>
      <c r="B18" s="92"/>
      <c r="C18" s="92"/>
      <c r="D18" s="92"/>
      <c r="E18" s="92"/>
      <c r="F18" s="92"/>
      <c r="G18" s="92"/>
      <c r="H18" s="83"/>
      <c r="K18" s="161"/>
    </row>
    <row r="19" spans="1:8" ht="15">
      <c r="A19" s="131" t="s">
        <v>250</v>
      </c>
      <c r="B19" s="92"/>
      <c r="C19" s="92"/>
      <c r="D19" s="92"/>
      <c r="E19" s="92"/>
      <c r="F19" s="92"/>
      <c r="G19" s="92"/>
      <c r="H19" s="83"/>
    </row>
    <row r="20" spans="1:8" ht="15">
      <c r="A20" s="131" t="s">
        <v>251</v>
      </c>
      <c r="B20" s="92"/>
      <c r="C20" s="92"/>
      <c r="D20" s="92"/>
      <c r="E20" s="92"/>
      <c r="F20" s="92"/>
      <c r="G20" s="92"/>
      <c r="H20" s="83"/>
    </row>
    <row r="21" spans="1:8" ht="22.5">
      <c r="A21" s="128" t="s">
        <v>252</v>
      </c>
      <c r="B21" s="92"/>
      <c r="C21" s="92"/>
      <c r="D21" s="92"/>
      <c r="E21" s="92"/>
      <c r="F21" s="92"/>
      <c r="G21" s="92"/>
      <c r="H21" s="83"/>
    </row>
    <row r="22" spans="1:8" ht="15">
      <c r="A22" s="131" t="s">
        <v>253</v>
      </c>
      <c r="B22" s="92"/>
      <c r="C22" s="92"/>
      <c r="D22" s="92"/>
      <c r="E22" s="92"/>
      <c r="F22" s="92"/>
      <c r="G22" s="92"/>
      <c r="H22" s="83"/>
    </row>
    <row r="23" spans="1:8" ht="15">
      <c r="A23" s="131" t="s">
        <v>254</v>
      </c>
      <c r="B23" s="92"/>
      <c r="C23" s="92"/>
      <c r="D23" s="92"/>
      <c r="E23" s="92"/>
      <c r="F23" s="92"/>
      <c r="G23" s="92"/>
      <c r="H23" s="83"/>
    </row>
    <row r="24" spans="1:8" ht="22.5">
      <c r="A24" s="132" t="s">
        <v>255</v>
      </c>
      <c r="B24" s="133"/>
      <c r="C24" s="133"/>
      <c r="D24" s="134"/>
      <c r="E24" s="133"/>
      <c r="F24" s="133"/>
      <c r="G24" s="134"/>
      <c r="H24" s="115"/>
    </row>
    <row r="25" spans="1:8" ht="15">
      <c r="A25" s="75"/>
      <c r="B25" s="135"/>
      <c r="C25" s="135"/>
      <c r="D25" s="75"/>
      <c r="E25" s="135"/>
      <c r="F25" s="135"/>
      <c r="G25" s="75"/>
      <c r="H25" s="75"/>
    </row>
    <row r="26" spans="1:8" ht="37.5" customHeight="1">
      <c r="A26" s="566" t="s">
        <v>256</v>
      </c>
      <c r="B26" s="567"/>
      <c r="C26" s="567"/>
      <c r="D26" s="566"/>
      <c r="E26" s="567"/>
      <c r="F26" s="567"/>
      <c r="G26" s="566"/>
      <c r="H26" s="566"/>
    </row>
    <row r="27" spans="1:8" ht="15">
      <c r="A27" s="136" t="s">
        <v>257</v>
      </c>
      <c r="B27" s="137"/>
      <c r="C27" s="137"/>
      <c r="D27" s="138"/>
      <c r="E27" s="137"/>
      <c r="F27" s="137"/>
      <c r="G27" s="138"/>
      <c r="H27" s="138"/>
    </row>
    <row r="28" spans="1:8" ht="15">
      <c r="A28" s="139"/>
      <c r="B28" s="140"/>
      <c r="C28" s="141"/>
      <c r="D28" s="142"/>
      <c r="E28" s="140"/>
      <c r="F28" s="143"/>
      <c r="G28" s="144"/>
      <c r="H28" s="138"/>
    </row>
    <row r="29" spans="1:8" ht="45">
      <c r="A29" s="145" t="s">
        <v>258</v>
      </c>
      <c r="B29" s="146" t="s">
        <v>259</v>
      </c>
      <c r="C29" s="147" t="s">
        <v>260</v>
      </c>
      <c r="D29" s="148" t="s">
        <v>261</v>
      </c>
      <c r="E29" s="147" t="s">
        <v>262</v>
      </c>
      <c r="F29" s="146" t="s">
        <v>263</v>
      </c>
      <c r="G29" s="149"/>
      <c r="H29" s="138"/>
    </row>
    <row r="30" spans="1:8" ht="22.5">
      <c r="A30" s="150" t="s">
        <v>264</v>
      </c>
      <c r="B30" s="151"/>
      <c r="C30" s="151"/>
      <c r="D30" s="152"/>
      <c r="E30" s="151"/>
      <c r="F30" s="151"/>
      <c r="G30" s="153"/>
      <c r="H30" s="138"/>
    </row>
    <row r="31" spans="1:8" ht="15">
      <c r="A31" s="154" t="s">
        <v>265</v>
      </c>
      <c r="B31" s="155"/>
      <c r="C31" s="155"/>
      <c r="D31" s="156"/>
      <c r="E31" s="155"/>
      <c r="F31" s="155"/>
      <c r="G31" s="153"/>
      <c r="H31" s="138"/>
    </row>
    <row r="32" spans="1:8" ht="15">
      <c r="A32" s="154" t="s">
        <v>266</v>
      </c>
      <c r="B32" s="155"/>
      <c r="C32" s="155"/>
      <c r="D32" s="156"/>
      <c r="E32" s="155"/>
      <c r="F32" s="155"/>
      <c r="G32" s="153"/>
      <c r="H32" s="138"/>
    </row>
    <row r="33" spans="1:8" ht="15">
      <c r="A33" s="157" t="s">
        <v>267</v>
      </c>
      <c r="B33" s="158"/>
      <c r="C33" s="158"/>
      <c r="D33" s="159"/>
      <c r="E33" s="158"/>
      <c r="F33" s="158"/>
      <c r="G33" s="153"/>
      <c r="H33" s="138"/>
    </row>
    <row r="34" spans="1:8" ht="15">
      <c r="A34" s="160"/>
      <c r="B34" s="141"/>
      <c r="C34" s="141"/>
      <c r="D34" s="153"/>
      <c r="E34" s="141"/>
      <c r="F34" s="141"/>
      <c r="G34" s="153"/>
      <c r="H34" s="138"/>
    </row>
    <row r="40" spans="2:7" ht="15">
      <c r="B40" s="76"/>
      <c r="C40" s="180"/>
      <c r="D40" s="161"/>
      <c r="E40" s="76"/>
      <c r="F40" s="76"/>
      <c r="G40" s="76"/>
    </row>
  </sheetData>
  <sheetProtection/>
  <mergeCells count="5">
    <mergeCell ref="A1:H1"/>
    <mergeCell ref="A2:H2"/>
    <mergeCell ref="A3:H3"/>
    <mergeCell ref="A4:H4"/>
    <mergeCell ref="A26:H26"/>
  </mergeCells>
  <printOptions/>
  <pageMargins left="0.58" right="0.7086614173228347" top="1.52" bottom="0.5511811023622047" header="0.31496062992125984" footer="0.31496062992125984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24.7109375" style="0" customWidth="1"/>
    <col min="2" max="2" width="14.8515625" style="0" customWidth="1"/>
    <col min="3" max="3" width="11.421875" style="0" customWidth="1"/>
    <col min="4" max="5" width="14.8515625" style="0" customWidth="1"/>
    <col min="6" max="6" width="15.140625" style="0" customWidth="1"/>
    <col min="7" max="7" width="15.00390625" style="0" customWidth="1"/>
    <col min="8" max="8" width="15.140625" style="0" customWidth="1"/>
    <col min="9" max="9" width="15.00390625" style="0" customWidth="1"/>
    <col min="10" max="10" width="14.8515625" style="0" customWidth="1"/>
    <col min="11" max="11" width="14.7109375" style="0" customWidth="1"/>
  </cols>
  <sheetData>
    <row r="1" spans="1:11" ht="15">
      <c r="A1" s="568" t="s">
        <v>111</v>
      </c>
      <c r="B1" s="569"/>
      <c r="C1" s="569"/>
      <c r="D1" s="569"/>
      <c r="E1" s="569"/>
      <c r="F1" s="569"/>
      <c r="G1" s="569"/>
      <c r="H1" s="569"/>
      <c r="I1" s="569"/>
      <c r="J1" s="569"/>
      <c r="K1" s="570"/>
    </row>
    <row r="2" spans="1:11" ht="15">
      <c r="A2" s="568" t="s">
        <v>278</v>
      </c>
      <c r="B2" s="569"/>
      <c r="C2" s="569"/>
      <c r="D2" s="569"/>
      <c r="E2" s="569"/>
      <c r="F2" s="569"/>
      <c r="G2" s="569"/>
      <c r="H2" s="569"/>
      <c r="I2" s="569"/>
      <c r="J2" s="569"/>
      <c r="K2" s="570"/>
    </row>
    <row r="3" spans="1:11" ht="15" customHeight="1">
      <c r="A3" s="568" t="s">
        <v>594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1" ht="15">
      <c r="A4" s="568" t="s">
        <v>0</v>
      </c>
      <c r="B4" s="569"/>
      <c r="C4" s="569"/>
      <c r="D4" s="569"/>
      <c r="E4" s="569"/>
      <c r="F4" s="569"/>
      <c r="G4" s="569"/>
      <c r="H4" s="569"/>
      <c r="I4" s="569"/>
      <c r="J4" s="569"/>
      <c r="K4" s="570"/>
    </row>
    <row r="5" spans="1:11" ht="78.75">
      <c r="A5" s="166" t="s">
        <v>277</v>
      </c>
      <c r="B5" s="165" t="s">
        <v>276</v>
      </c>
      <c r="C5" s="165" t="s">
        <v>275</v>
      </c>
      <c r="D5" s="165" t="s">
        <v>274</v>
      </c>
      <c r="E5" s="165" t="s">
        <v>273</v>
      </c>
      <c r="F5" s="165" t="s">
        <v>272</v>
      </c>
      <c r="G5" s="165" t="s">
        <v>271</v>
      </c>
      <c r="H5" s="165" t="s">
        <v>270</v>
      </c>
      <c r="I5" s="165" t="s">
        <v>598</v>
      </c>
      <c r="J5" s="165" t="s">
        <v>599</v>
      </c>
      <c r="K5" s="165" t="s">
        <v>600</v>
      </c>
    </row>
    <row r="6" spans="1:11" ht="168.75">
      <c r="A6" s="164" t="s">
        <v>269</v>
      </c>
      <c r="B6" s="163"/>
      <c r="C6" s="163"/>
      <c r="D6" s="163"/>
      <c r="E6" s="162">
        <v>0</v>
      </c>
      <c r="F6" s="162">
        <v>0</v>
      </c>
      <c r="G6" s="162">
        <v>0</v>
      </c>
      <c r="H6" s="162">
        <v>0</v>
      </c>
      <c r="I6" s="162">
        <v>0</v>
      </c>
      <c r="J6" s="162">
        <v>0</v>
      </c>
      <c r="K6" s="162">
        <v>0</v>
      </c>
    </row>
    <row r="8" spans="1:6" ht="15">
      <c r="A8" t="s">
        <v>268</v>
      </c>
      <c r="B8" s="161"/>
      <c r="C8" s="161"/>
      <c r="E8" s="161"/>
      <c r="F8" s="161"/>
    </row>
    <row r="9" spans="2:6" ht="15">
      <c r="B9" s="161"/>
      <c r="C9" s="161"/>
      <c r="E9" s="161"/>
      <c r="F9" s="161"/>
    </row>
    <row r="10" spans="2:6" ht="15">
      <c r="B10" s="161"/>
      <c r="C10" s="161"/>
      <c r="E10" s="161"/>
      <c r="F10" s="161"/>
    </row>
    <row r="11" spans="2:6" ht="15">
      <c r="B11" s="161"/>
      <c r="C11" s="161"/>
      <c r="E11" s="161"/>
      <c r="F11" s="161"/>
    </row>
    <row r="12" spans="2:6" ht="15">
      <c r="B12" s="161"/>
      <c r="C12" s="161"/>
      <c r="E12" s="161"/>
      <c r="F12" s="161"/>
    </row>
    <row r="13" spans="2:6" ht="15">
      <c r="B13" s="161"/>
      <c r="C13" s="161"/>
      <c r="E13" s="161"/>
      <c r="F13" s="161"/>
    </row>
    <row r="14" spans="2:6" ht="15">
      <c r="B14" s="161"/>
      <c r="C14" s="161"/>
      <c r="E14" s="161"/>
      <c r="F14" s="161"/>
    </row>
    <row r="15" spans="2:6" ht="15">
      <c r="B15" s="161"/>
      <c r="C15" s="161"/>
      <c r="E15" s="161"/>
      <c r="F15" s="161"/>
    </row>
    <row r="16" spans="1:8" ht="15">
      <c r="A16" s="181"/>
      <c r="B16" s="161"/>
      <c r="C16" s="161"/>
      <c r="D16" s="76"/>
      <c r="E16" s="180"/>
      <c r="F16" s="161"/>
      <c r="G16" s="76"/>
      <c r="H16" s="76"/>
    </row>
    <row r="17" spans="2:9" ht="15">
      <c r="B17" s="161"/>
      <c r="C17" s="161"/>
      <c r="D17" s="76"/>
      <c r="E17" s="180"/>
      <c r="F17" s="180"/>
      <c r="G17" s="76"/>
      <c r="H17" s="76"/>
      <c r="I17" s="76"/>
    </row>
    <row r="18" spans="2:9" ht="15">
      <c r="B18" s="161"/>
      <c r="C18" s="161"/>
      <c r="D18" s="76"/>
      <c r="E18" s="180"/>
      <c r="F18" s="180"/>
      <c r="G18" s="76"/>
      <c r="H18" s="76"/>
      <c r="I18" s="76"/>
    </row>
    <row r="19" spans="2:6" ht="15">
      <c r="B19" s="161"/>
      <c r="C19" s="161"/>
      <c r="E19" s="161"/>
      <c r="F19" s="161"/>
    </row>
    <row r="20" spans="2:6" ht="15">
      <c r="B20" s="161"/>
      <c r="C20" s="161"/>
      <c r="E20" s="161"/>
      <c r="F20" s="161"/>
    </row>
    <row r="21" spans="2:6" ht="15">
      <c r="B21" s="161"/>
      <c r="C21" s="161"/>
      <c r="E21" s="161"/>
      <c r="F21" s="161"/>
    </row>
    <row r="22" spans="2:6" ht="15">
      <c r="B22" s="161"/>
      <c r="C22" s="161"/>
      <c r="E22" s="161"/>
      <c r="F22" s="161"/>
    </row>
    <row r="23" spans="5:6" ht="15">
      <c r="E23" s="161"/>
      <c r="F23" s="161"/>
    </row>
    <row r="24" spans="5:6" ht="15">
      <c r="E24" s="161"/>
      <c r="F24" s="161"/>
    </row>
    <row r="25" spans="2:6" ht="15">
      <c r="B25" s="161"/>
      <c r="C25" s="161"/>
      <c r="E25" s="161"/>
      <c r="F25" s="161"/>
    </row>
    <row r="26" spans="2:6" ht="15">
      <c r="B26" s="161"/>
      <c r="C26" s="161"/>
      <c r="E26" s="161"/>
      <c r="F26" s="161"/>
    </row>
    <row r="27" spans="2:6" ht="15">
      <c r="B27" s="161"/>
      <c r="C27" s="161"/>
      <c r="E27" s="161"/>
      <c r="F27" s="161"/>
    </row>
    <row r="28" spans="2:6" ht="15">
      <c r="B28" s="161"/>
      <c r="C28" s="161"/>
      <c r="E28" s="161"/>
      <c r="F28" s="161"/>
    </row>
    <row r="29" spans="2:6" ht="15">
      <c r="B29" s="161"/>
      <c r="C29" s="161"/>
      <c r="E29" s="161"/>
      <c r="F29" s="161"/>
    </row>
    <row r="30" spans="2:6" ht="15">
      <c r="B30" s="161"/>
      <c r="C30" s="161"/>
      <c r="E30" s="161"/>
      <c r="F30" s="161"/>
    </row>
    <row r="31" spans="2:6" ht="15">
      <c r="B31" s="161"/>
      <c r="C31" s="161"/>
      <c r="E31" s="161"/>
      <c r="F31" s="161"/>
    </row>
    <row r="32" spans="2:6" ht="15">
      <c r="B32" s="161"/>
      <c r="C32" s="161"/>
      <c r="E32" s="161"/>
      <c r="F32" s="161"/>
    </row>
    <row r="33" spans="2:6" ht="15">
      <c r="B33" s="161"/>
      <c r="C33" s="161"/>
      <c r="E33" s="161"/>
      <c r="F33" s="161"/>
    </row>
    <row r="34" spans="2:6" ht="15">
      <c r="B34" s="161"/>
      <c r="C34" s="161"/>
      <c r="E34" s="161"/>
      <c r="F34" s="161"/>
    </row>
  </sheetData>
  <sheetProtection/>
  <mergeCells count="4">
    <mergeCell ref="A1:K1"/>
    <mergeCell ref="A2:K2"/>
    <mergeCell ref="A3:K3"/>
    <mergeCell ref="A4:K4"/>
  </mergeCells>
  <printOptions/>
  <pageMargins left="1.1" right="0.7086614173228347" top="1.14" bottom="0.7480314960629921" header="0.3" footer="0.31496062992125984"/>
  <pageSetup fitToHeight="1" fitToWidth="1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zoomScaleSheetLayoutView="130" workbookViewId="0" topLeftCell="A1">
      <selection activeCell="E14" sqref="E14"/>
    </sheetView>
  </sheetViews>
  <sheetFormatPr defaultColWidth="11.421875" defaultRowHeight="15"/>
  <cols>
    <col min="2" max="2" width="69.7109375" style="0" bestFit="1" customWidth="1"/>
    <col min="3" max="3" width="13.7109375" style="375" customWidth="1"/>
    <col min="4" max="4" width="15.7109375" style="375" customWidth="1"/>
    <col min="5" max="5" width="13.421875" style="375" customWidth="1"/>
    <col min="6" max="6" width="15.8515625" style="0" bestFit="1" customWidth="1"/>
    <col min="7" max="7" width="16.421875" style="0" bestFit="1" customWidth="1"/>
    <col min="8" max="8" width="15.140625" style="0" bestFit="1" customWidth="1"/>
  </cols>
  <sheetData>
    <row r="1" spans="1:5" ht="15">
      <c r="A1" s="571" t="s">
        <v>2</v>
      </c>
      <c r="B1" s="572"/>
      <c r="C1" s="572"/>
      <c r="D1" s="572"/>
      <c r="E1" s="573"/>
    </row>
    <row r="2" spans="1:5" ht="15">
      <c r="A2" s="574" t="s">
        <v>292</v>
      </c>
      <c r="B2" s="575"/>
      <c r="C2" s="575"/>
      <c r="D2" s="575"/>
      <c r="E2" s="576"/>
    </row>
    <row r="3" spans="1:5" ht="15">
      <c r="A3" s="574" t="s">
        <v>594</v>
      </c>
      <c r="B3" s="575"/>
      <c r="C3" s="575"/>
      <c r="D3" s="575"/>
      <c r="E3" s="576"/>
    </row>
    <row r="4" spans="1:5" ht="15">
      <c r="A4" s="577" t="s">
        <v>0</v>
      </c>
      <c r="B4" s="578"/>
      <c r="C4" s="578"/>
      <c r="D4" s="578"/>
      <c r="E4" s="579"/>
    </row>
    <row r="5" spans="1:5" ht="8.25" customHeight="1">
      <c r="A5" s="336"/>
      <c r="B5" s="336"/>
      <c r="C5" s="337"/>
      <c r="D5" s="337"/>
      <c r="E5" s="337"/>
    </row>
    <row r="6" spans="1:5" ht="15">
      <c r="A6" s="571" t="s">
        <v>1</v>
      </c>
      <c r="B6" s="573"/>
      <c r="C6" s="525" t="s">
        <v>293</v>
      </c>
      <c r="D6" s="580" t="s">
        <v>294</v>
      </c>
      <c r="E6" s="525" t="s">
        <v>295</v>
      </c>
    </row>
    <row r="7" spans="1:5" ht="15">
      <c r="A7" s="577"/>
      <c r="B7" s="579"/>
      <c r="C7" s="526" t="s">
        <v>296</v>
      </c>
      <c r="D7" s="581"/>
      <c r="E7" s="526" t="s">
        <v>297</v>
      </c>
    </row>
    <row r="8" spans="1:5" ht="15">
      <c r="A8" s="338"/>
      <c r="B8" s="339"/>
      <c r="C8" s="340"/>
      <c r="D8" s="340"/>
      <c r="E8" s="340"/>
    </row>
    <row r="9" spans="1:7" ht="15">
      <c r="A9" s="517"/>
      <c r="B9" s="341" t="s">
        <v>298</v>
      </c>
      <c r="C9" s="342">
        <f>SUM(C10:C12)</f>
        <v>562096839.5</v>
      </c>
      <c r="D9" s="342">
        <f>SUM(D10:D12)</f>
        <v>116945836.17</v>
      </c>
      <c r="E9" s="342">
        <f>SUM(E10:E12)</f>
        <v>116945836.17</v>
      </c>
      <c r="F9" s="343"/>
      <c r="G9" s="344"/>
    </row>
    <row r="10" spans="1:6" ht="15">
      <c r="A10" s="517"/>
      <c r="B10" s="345" t="s">
        <v>299</v>
      </c>
      <c r="C10" s="521">
        <f>+'FORMATO 5'!D90</f>
        <v>562096839.5</v>
      </c>
      <c r="D10" s="521">
        <f>+'FORMATO 5'!G48</f>
        <v>115488238.17</v>
      </c>
      <c r="E10" s="521">
        <f>+'FORMATO 5'!H48</f>
        <v>115488238.17</v>
      </c>
      <c r="F10" s="344"/>
    </row>
    <row r="11" spans="1:5" ht="15">
      <c r="A11" s="517"/>
      <c r="B11" s="345" t="s">
        <v>300</v>
      </c>
      <c r="C11" s="521">
        <v>0</v>
      </c>
      <c r="D11" s="521">
        <f>+'FORMATO 5'!G54</f>
        <v>1457598</v>
      </c>
      <c r="E11" s="521">
        <f>+'FORMATO 5'!H54</f>
        <v>1457598</v>
      </c>
    </row>
    <row r="12" spans="1:5" ht="15">
      <c r="A12" s="517"/>
      <c r="B12" s="345" t="s">
        <v>301</v>
      </c>
      <c r="C12" s="521">
        <v>0</v>
      </c>
      <c r="D12" s="521">
        <v>0</v>
      </c>
      <c r="E12" s="521">
        <v>0</v>
      </c>
    </row>
    <row r="13" spans="1:5" ht="15">
      <c r="A13" s="517"/>
      <c r="B13" s="346"/>
      <c r="C13" s="521"/>
      <c r="D13" s="521"/>
      <c r="E13" s="521"/>
    </row>
    <row r="14" spans="1:7" ht="15">
      <c r="A14" s="517"/>
      <c r="B14" s="341" t="s">
        <v>302</v>
      </c>
      <c r="C14" s="342">
        <f>SUM(C15:C16)</f>
        <v>562096839.5</v>
      </c>
      <c r="D14" s="342">
        <f>SUM(D15:D16)</f>
        <v>111723924.69999999</v>
      </c>
      <c r="E14" s="342">
        <f>SUM(E15:E16)</f>
        <v>106438254.88</v>
      </c>
      <c r="F14" s="161"/>
      <c r="G14" s="347"/>
    </row>
    <row r="15" spans="1:8" ht="15">
      <c r="A15" s="517"/>
      <c r="B15" s="345" t="s">
        <v>303</v>
      </c>
      <c r="C15" s="348">
        <f>+'FORMATO 6A'!C9</f>
        <v>562096839.5</v>
      </c>
      <c r="D15" s="521">
        <f>+'FORMATO 6A'!F9</f>
        <v>111179046.69999999</v>
      </c>
      <c r="E15" s="521">
        <f>+'FORMATO 6A'!G9</f>
        <v>106438254.88</v>
      </c>
      <c r="F15" s="161"/>
      <c r="G15" s="161"/>
      <c r="H15" s="161"/>
    </row>
    <row r="16" spans="1:5" ht="15">
      <c r="A16" s="517"/>
      <c r="B16" s="345" t="s">
        <v>304</v>
      </c>
      <c r="C16" s="521">
        <v>0</v>
      </c>
      <c r="D16" s="521">
        <f>+'FORMATO 6A'!F90</f>
        <v>544878</v>
      </c>
      <c r="E16" s="521">
        <f>+'FORMATO 6A'!G90</f>
        <v>0</v>
      </c>
    </row>
    <row r="17" spans="1:5" ht="15">
      <c r="A17" s="517"/>
      <c r="B17" s="346"/>
      <c r="C17" s="521"/>
      <c r="D17" s="521"/>
      <c r="E17" s="521"/>
    </row>
    <row r="18" spans="1:5" ht="15">
      <c r="A18" s="517"/>
      <c r="B18" s="349" t="s">
        <v>305</v>
      </c>
      <c r="C18" s="490">
        <v>0</v>
      </c>
      <c r="D18" s="520">
        <v>0</v>
      </c>
      <c r="E18" s="521">
        <v>0</v>
      </c>
    </row>
    <row r="19" spans="1:8" ht="15">
      <c r="A19" s="517"/>
      <c r="B19" s="350" t="s">
        <v>306</v>
      </c>
      <c r="C19" s="490"/>
      <c r="D19" s="520"/>
      <c r="E19" s="521"/>
      <c r="G19" s="343"/>
      <c r="H19" s="343"/>
    </row>
    <row r="20" spans="1:8" ht="15">
      <c r="A20" s="582"/>
      <c r="B20" s="350" t="s">
        <v>307</v>
      </c>
      <c r="C20" s="490"/>
      <c r="D20" s="583"/>
      <c r="E20" s="584"/>
      <c r="G20" s="343"/>
      <c r="H20" s="343"/>
    </row>
    <row r="21" spans="1:8" ht="15">
      <c r="A21" s="582"/>
      <c r="B21" s="345" t="s">
        <v>308</v>
      </c>
      <c r="C21" s="521"/>
      <c r="D21" s="584"/>
      <c r="E21" s="584"/>
      <c r="G21" s="343"/>
      <c r="H21" s="343"/>
    </row>
    <row r="22" spans="1:8" ht="15">
      <c r="A22" s="517"/>
      <c r="B22" s="346"/>
      <c r="C22" s="521"/>
      <c r="D22" s="521"/>
      <c r="E22" s="521"/>
      <c r="G22" s="343"/>
      <c r="H22" s="343"/>
    </row>
    <row r="23" spans="1:6" ht="15">
      <c r="A23" s="582"/>
      <c r="B23" s="351" t="s">
        <v>309</v>
      </c>
      <c r="C23" s="521">
        <f>+C9-C14+C18</f>
        <v>0</v>
      </c>
      <c r="D23" s="522">
        <f>+D9-D14+D18</f>
        <v>5221911.470000014</v>
      </c>
      <c r="E23" s="522">
        <f>+E9-E14+E18</f>
        <v>10507581.290000007</v>
      </c>
      <c r="F23" s="161"/>
    </row>
    <row r="24" spans="1:5" ht="15">
      <c r="A24" s="582"/>
      <c r="B24" s="341" t="s">
        <v>310</v>
      </c>
      <c r="C24" s="521">
        <f>+C23-C12</f>
        <v>0</v>
      </c>
      <c r="D24" s="522">
        <f>+D23-D12</f>
        <v>5221911.470000014</v>
      </c>
      <c r="E24" s="522">
        <f>+E23-E12</f>
        <v>10507581.290000007</v>
      </c>
    </row>
    <row r="25" spans="1:5" ht="15">
      <c r="A25" s="582"/>
      <c r="B25" s="346"/>
      <c r="C25" s="521"/>
      <c r="D25" s="522"/>
      <c r="E25" s="522"/>
    </row>
    <row r="26" spans="1:5" ht="15">
      <c r="A26" s="582"/>
      <c r="B26" s="341" t="s">
        <v>311</v>
      </c>
      <c r="C26" s="584">
        <f>+C24-C18</f>
        <v>0</v>
      </c>
      <c r="D26" s="585">
        <f>+D24-D18</f>
        <v>5221911.470000014</v>
      </c>
      <c r="E26" s="585">
        <f>+E24-E18</f>
        <v>10507581.290000007</v>
      </c>
    </row>
    <row r="27" spans="1:5" ht="15">
      <c r="A27" s="582"/>
      <c r="B27" s="341" t="s">
        <v>312</v>
      </c>
      <c r="C27" s="584"/>
      <c r="D27" s="585"/>
      <c r="E27" s="585"/>
    </row>
    <row r="28" spans="1:5" ht="15">
      <c r="A28" s="517"/>
      <c r="B28" s="341"/>
      <c r="C28" s="519"/>
      <c r="D28" s="519"/>
      <c r="E28" s="519"/>
    </row>
    <row r="29" spans="1:5" ht="15">
      <c r="A29" s="352"/>
      <c r="B29" s="353"/>
      <c r="C29" s="354"/>
      <c r="D29" s="354"/>
      <c r="E29" s="354"/>
    </row>
    <row r="30" spans="1:5" ht="9" customHeight="1">
      <c r="A30" s="355"/>
      <c r="B30" s="356"/>
      <c r="C30" s="357"/>
      <c r="D30" s="357"/>
      <c r="E30" s="357"/>
    </row>
    <row r="31" spans="1:5" s="76" customFormat="1" ht="15">
      <c r="A31" s="586" t="s">
        <v>313</v>
      </c>
      <c r="B31" s="587"/>
      <c r="C31" s="358" t="s">
        <v>3</v>
      </c>
      <c r="D31" s="358" t="s">
        <v>294</v>
      </c>
      <c r="E31" s="359" t="s">
        <v>297</v>
      </c>
    </row>
    <row r="32" spans="1:5" ht="15">
      <c r="A32" s="582"/>
      <c r="B32" s="341" t="s">
        <v>314</v>
      </c>
      <c r="C32" s="360">
        <f>SUM(C33:C34)</f>
        <v>0</v>
      </c>
      <c r="D32" s="360">
        <v>0</v>
      </c>
      <c r="E32" s="360">
        <v>0</v>
      </c>
    </row>
    <row r="33" spans="1:5" ht="15">
      <c r="A33" s="582"/>
      <c r="B33" s="345" t="s">
        <v>315</v>
      </c>
      <c r="C33" s="519"/>
      <c r="D33" s="519"/>
      <c r="E33" s="519"/>
    </row>
    <row r="34" spans="1:5" ht="15">
      <c r="A34" s="582"/>
      <c r="B34" s="345" t="s">
        <v>316</v>
      </c>
      <c r="C34" s="519"/>
      <c r="D34" s="519"/>
      <c r="E34" s="519"/>
    </row>
    <row r="35" spans="1:5" ht="15">
      <c r="A35" s="517"/>
      <c r="B35" s="346"/>
      <c r="C35" s="519"/>
      <c r="D35" s="519"/>
      <c r="E35" s="519"/>
    </row>
    <row r="36" spans="1:5" ht="15">
      <c r="A36" s="517"/>
      <c r="B36" s="341" t="s">
        <v>317</v>
      </c>
      <c r="C36" s="360">
        <f>+C26+C32</f>
        <v>0</v>
      </c>
      <c r="D36" s="361">
        <f>+D26+D32</f>
        <v>5221911.470000014</v>
      </c>
      <c r="E36" s="361">
        <f>+E26+E32</f>
        <v>10507581.290000007</v>
      </c>
    </row>
    <row r="37" spans="1:5" ht="15">
      <c r="A37" s="517"/>
      <c r="B37" s="341"/>
      <c r="C37" s="519"/>
      <c r="D37" s="519"/>
      <c r="E37" s="519"/>
    </row>
    <row r="38" spans="1:5" ht="9.75" customHeight="1">
      <c r="A38" s="355"/>
      <c r="B38" s="356"/>
      <c r="C38" s="357"/>
      <c r="D38" s="357"/>
      <c r="E38" s="357"/>
    </row>
    <row r="39" spans="1:5" s="76" customFormat="1" ht="15">
      <c r="A39" s="586" t="s">
        <v>313</v>
      </c>
      <c r="B39" s="587"/>
      <c r="C39" s="358" t="s">
        <v>3</v>
      </c>
      <c r="D39" s="358" t="s">
        <v>294</v>
      </c>
      <c r="E39" s="359" t="s">
        <v>297</v>
      </c>
    </row>
    <row r="40" spans="1:5" ht="15">
      <c r="A40" s="517"/>
      <c r="B40" s="341" t="s">
        <v>318</v>
      </c>
      <c r="C40" s="360">
        <f>SUM(C41:C42)</f>
        <v>0</v>
      </c>
      <c r="D40" s="360">
        <f>SUM(D41:D42)</f>
        <v>0</v>
      </c>
      <c r="E40" s="360">
        <f>SUM(E41:E42)</f>
        <v>0</v>
      </c>
    </row>
    <row r="41" spans="1:5" ht="15">
      <c r="A41" s="582"/>
      <c r="B41" s="345" t="s">
        <v>319</v>
      </c>
      <c r="C41" s="519"/>
      <c r="D41" s="588"/>
      <c r="E41" s="588"/>
    </row>
    <row r="42" spans="1:5" ht="15">
      <c r="A42" s="582"/>
      <c r="B42" s="345" t="s">
        <v>320</v>
      </c>
      <c r="C42" s="519"/>
      <c r="D42" s="588"/>
      <c r="E42" s="588"/>
    </row>
    <row r="43" spans="1:5" ht="15">
      <c r="A43" s="582"/>
      <c r="B43" s="345" t="s">
        <v>321</v>
      </c>
      <c r="C43" s="519"/>
      <c r="D43" s="588"/>
      <c r="E43" s="588"/>
    </row>
    <row r="44" spans="1:5" ht="15">
      <c r="A44" s="582"/>
      <c r="B44" s="341" t="s">
        <v>322</v>
      </c>
      <c r="C44" s="360">
        <f>SUM(C45:C46)</f>
        <v>0</v>
      </c>
      <c r="D44" s="360">
        <f>SUM(D45:D46)</f>
        <v>0</v>
      </c>
      <c r="E44" s="360">
        <f>SUM(E45:E46)</f>
        <v>0</v>
      </c>
    </row>
    <row r="45" spans="1:5" ht="15">
      <c r="A45" s="582"/>
      <c r="B45" s="345" t="s">
        <v>323</v>
      </c>
      <c r="C45" s="519"/>
      <c r="D45" s="519"/>
      <c r="E45" s="519"/>
    </row>
    <row r="46" spans="1:5" ht="15">
      <c r="A46" s="582"/>
      <c r="B46" s="345" t="s">
        <v>324</v>
      </c>
      <c r="C46" s="519"/>
      <c r="D46" s="519"/>
      <c r="E46" s="519"/>
    </row>
    <row r="47" spans="1:5" ht="15">
      <c r="A47" s="517"/>
      <c r="B47" s="346"/>
      <c r="C47" s="519"/>
      <c r="D47" s="519"/>
      <c r="E47" s="519"/>
    </row>
    <row r="48" spans="1:5" ht="15" customHeight="1">
      <c r="A48" s="517"/>
      <c r="B48" s="351" t="s">
        <v>325</v>
      </c>
      <c r="C48" s="360">
        <f>+C40-C44</f>
        <v>0</v>
      </c>
      <c r="D48" s="360">
        <f>+D40+D44</f>
        <v>0</v>
      </c>
      <c r="E48" s="360">
        <f>+E40+E44</f>
        <v>0</v>
      </c>
    </row>
    <row r="49" spans="1:5" ht="9.75" customHeight="1">
      <c r="A49" s="355"/>
      <c r="B49" s="356"/>
      <c r="C49" s="357"/>
      <c r="D49" s="357"/>
      <c r="E49" s="357"/>
    </row>
    <row r="50" spans="1:5" s="76" customFormat="1" ht="15">
      <c r="A50" s="586" t="s">
        <v>313</v>
      </c>
      <c r="B50" s="587"/>
      <c r="C50" s="358" t="s">
        <v>3</v>
      </c>
      <c r="D50" s="358" t="s">
        <v>294</v>
      </c>
      <c r="E50" s="359" t="s">
        <v>297</v>
      </c>
    </row>
    <row r="51" spans="1:5" ht="15">
      <c r="A51" s="582"/>
      <c r="B51" s="589" t="s">
        <v>299</v>
      </c>
      <c r="C51" s="590">
        <f>+C10</f>
        <v>562096839.5</v>
      </c>
      <c r="D51" s="590">
        <f>+D10</f>
        <v>115488238.17</v>
      </c>
      <c r="E51" s="590">
        <f>+E10</f>
        <v>115488238.17</v>
      </c>
    </row>
    <row r="52" spans="1:5" ht="15">
      <c r="A52" s="582"/>
      <c r="B52" s="589"/>
      <c r="C52" s="591"/>
      <c r="D52" s="591"/>
      <c r="E52" s="591"/>
    </row>
    <row r="53" spans="1:5" ht="22.5">
      <c r="A53" s="582"/>
      <c r="B53" s="550" t="s">
        <v>326</v>
      </c>
      <c r="C53" s="519">
        <f>+C54+C55</f>
        <v>0</v>
      </c>
      <c r="D53" s="519">
        <v>0</v>
      </c>
      <c r="E53" s="519">
        <v>0</v>
      </c>
    </row>
    <row r="54" spans="1:5" ht="15">
      <c r="A54" s="582"/>
      <c r="B54" s="362" t="s">
        <v>327</v>
      </c>
      <c r="C54" s="519">
        <v>0</v>
      </c>
      <c r="D54" s="519">
        <v>0</v>
      </c>
      <c r="E54" s="519">
        <v>0</v>
      </c>
    </row>
    <row r="55" spans="1:5" ht="15">
      <c r="A55" s="582"/>
      <c r="B55" s="362" t="s">
        <v>323</v>
      </c>
      <c r="C55" s="519">
        <v>0</v>
      </c>
      <c r="D55" s="519">
        <v>0</v>
      </c>
      <c r="E55" s="519">
        <v>0</v>
      </c>
    </row>
    <row r="56" spans="1:5" ht="15">
      <c r="A56" s="582"/>
      <c r="B56" s="363"/>
      <c r="C56" s="519"/>
      <c r="D56" s="519"/>
      <c r="E56" s="519"/>
    </row>
    <row r="57" spans="1:5" ht="15">
      <c r="A57" s="517"/>
      <c r="B57" s="364" t="s">
        <v>303</v>
      </c>
      <c r="C57" s="519">
        <f>+C15</f>
        <v>562096839.5</v>
      </c>
      <c r="D57" s="519">
        <f>+D15</f>
        <v>111179046.69999999</v>
      </c>
      <c r="E57" s="519">
        <f>+E15</f>
        <v>106438254.88</v>
      </c>
    </row>
    <row r="58" spans="1:5" ht="15">
      <c r="A58" s="517"/>
      <c r="B58" s="365"/>
      <c r="C58" s="519"/>
      <c r="D58" s="519"/>
      <c r="E58" s="519"/>
    </row>
    <row r="59" spans="1:5" ht="15">
      <c r="A59" s="517"/>
      <c r="B59" s="364" t="s">
        <v>306</v>
      </c>
      <c r="C59" s="366"/>
      <c r="D59" s="519">
        <v>0</v>
      </c>
      <c r="E59" s="519">
        <v>0</v>
      </c>
    </row>
    <row r="60" spans="1:5" ht="15">
      <c r="A60" s="517"/>
      <c r="B60" s="365"/>
      <c r="C60" s="519"/>
      <c r="D60" s="519"/>
      <c r="E60" s="519"/>
    </row>
    <row r="61" spans="1:5" ht="15">
      <c r="A61" s="582"/>
      <c r="B61" s="367" t="s">
        <v>328</v>
      </c>
      <c r="C61" s="519">
        <f>+C51+C53-C57-+C59</f>
        <v>0</v>
      </c>
      <c r="D61" s="368">
        <f>+D51+D53-D57-+D59</f>
        <v>4309191.470000014</v>
      </c>
      <c r="E61" s="368">
        <f>+E51+E53-E57-+E59</f>
        <v>9049983.290000007</v>
      </c>
    </row>
    <row r="62" spans="1:5" ht="15">
      <c r="A62" s="582"/>
      <c r="B62" s="367" t="s">
        <v>329</v>
      </c>
      <c r="C62" s="519">
        <f>+C51-C57</f>
        <v>0</v>
      </c>
      <c r="D62" s="368">
        <f>+D51-D57</f>
        <v>4309191.470000014</v>
      </c>
      <c r="E62" s="368">
        <f>+E51-E57</f>
        <v>9049983.290000007</v>
      </c>
    </row>
    <row r="63" spans="1:5" ht="15">
      <c r="A63" s="582"/>
      <c r="B63" s="367" t="s">
        <v>330</v>
      </c>
      <c r="C63" s="521"/>
      <c r="D63" s="521"/>
      <c r="E63" s="521"/>
    </row>
    <row r="64" spans="1:5" ht="10.5" customHeight="1">
      <c r="A64" s="355"/>
      <c r="B64" s="356"/>
      <c r="C64" s="357"/>
      <c r="D64" s="357"/>
      <c r="E64" s="357"/>
    </row>
    <row r="65" spans="1:5" s="76" customFormat="1" ht="15">
      <c r="A65" s="586" t="s">
        <v>313</v>
      </c>
      <c r="B65" s="587"/>
      <c r="C65" s="358" t="s">
        <v>3</v>
      </c>
      <c r="D65" s="358" t="s">
        <v>294</v>
      </c>
      <c r="E65" s="359" t="s">
        <v>297</v>
      </c>
    </row>
    <row r="66" spans="1:5" ht="15">
      <c r="A66" s="582"/>
      <c r="B66" s="369" t="s">
        <v>300</v>
      </c>
      <c r="C66" s="519">
        <f>+C11</f>
        <v>0</v>
      </c>
      <c r="D66" s="519">
        <f>+D11</f>
        <v>1457598</v>
      </c>
      <c r="E66" s="519">
        <f>+E11</f>
        <v>1457598</v>
      </c>
    </row>
    <row r="67" spans="1:5" ht="15">
      <c r="A67" s="582"/>
      <c r="B67" s="369"/>
      <c r="C67" s="519"/>
      <c r="D67" s="519"/>
      <c r="E67" s="519"/>
    </row>
    <row r="68" spans="1:5" ht="15">
      <c r="A68" s="582"/>
      <c r="B68" s="518" t="s">
        <v>331</v>
      </c>
      <c r="C68" s="519">
        <f>+C70+C72</f>
        <v>0</v>
      </c>
      <c r="D68" s="519">
        <f>+D70+D72</f>
        <v>0</v>
      </c>
      <c r="E68" s="519">
        <f>+E70+E72</f>
        <v>0</v>
      </c>
    </row>
    <row r="69" spans="1:5" ht="15">
      <c r="A69" s="582"/>
      <c r="B69" s="518" t="s">
        <v>332</v>
      </c>
      <c r="C69" s="519"/>
      <c r="D69" s="519"/>
      <c r="E69" s="519"/>
    </row>
    <row r="70" spans="1:5" ht="15">
      <c r="A70" s="582"/>
      <c r="B70" s="362" t="s">
        <v>333</v>
      </c>
      <c r="C70" s="519">
        <v>0</v>
      </c>
      <c r="D70" s="519">
        <v>0</v>
      </c>
      <c r="E70" s="519">
        <v>0</v>
      </c>
    </row>
    <row r="71" spans="1:5" ht="15">
      <c r="A71" s="582"/>
      <c r="B71" s="362" t="s">
        <v>321</v>
      </c>
      <c r="C71" s="519"/>
      <c r="D71" s="519"/>
      <c r="E71" s="519"/>
    </row>
    <row r="72" spans="1:5" ht="15">
      <c r="A72" s="582"/>
      <c r="B72" s="362" t="s">
        <v>324</v>
      </c>
      <c r="C72" s="519">
        <v>0</v>
      </c>
      <c r="D72" s="519">
        <v>0</v>
      </c>
      <c r="E72" s="519">
        <v>0</v>
      </c>
    </row>
    <row r="73" spans="1:5" ht="15">
      <c r="A73" s="582"/>
      <c r="B73" s="363"/>
      <c r="C73" s="519"/>
      <c r="D73" s="519"/>
      <c r="E73" s="519"/>
    </row>
    <row r="74" spans="1:5" ht="15">
      <c r="A74" s="517"/>
      <c r="B74" s="364" t="s">
        <v>304</v>
      </c>
      <c r="C74" s="519">
        <f>+C16</f>
        <v>0</v>
      </c>
      <c r="D74" s="519">
        <f>+D16</f>
        <v>544878</v>
      </c>
      <c r="E74" s="519">
        <f>+E16</f>
        <v>0</v>
      </c>
    </row>
    <row r="75" spans="1:5" ht="15">
      <c r="A75" s="517"/>
      <c r="B75" s="365"/>
      <c r="C75" s="519"/>
      <c r="D75" s="519"/>
      <c r="E75" s="519"/>
    </row>
    <row r="76" spans="1:5" ht="15">
      <c r="A76" s="517"/>
      <c r="B76" s="364" t="s">
        <v>334</v>
      </c>
      <c r="C76" s="366"/>
      <c r="D76" s="519">
        <v>0</v>
      </c>
      <c r="E76" s="519">
        <v>0</v>
      </c>
    </row>
    <row r="77" spans="1:5" ht="15">
      <c r="A77" s="517"/>
      <c r="B77" s="365"/>
      <c r="C77" s="519"/>
      <c r="D77" s="519"/>
      <c r="E77" s="519"/>
    </row>
    <row r="78" spans="1:5" ht="15">
      <c r="A78" s="582"/>
      <c r="B78" s="367" t="s">
        <v>335</v>
      </c>
      <c r="C78" s="519">
        <f>+C66+C68-C74+C76</f>
        <v>0</v>
      </c>
      <c r="D78" s="519">
        <f>+D66+D68-D74+D76</f>
        <v>912720</v>
      </c>
      <c r="E78" s="519">
        <f>+E66+E68-E74+E76</f>
        <v>1457598</v>
      </c>
    </row>
    <row r="79" spans="1:5" ht="15">
      <c r="A79" s="582"/>
      <c r="B79" s="367" t="s">
        <v>336</v>
      </c>
      <c r="C79" s="519">
        <f>+C78-C68</f>
        <v>0</v>
      </c>
      <c r="D79" s="519">
        <f>+D78-D68</f>
        <v>912720</v>
      </c>
      <c r="E79" s="519">
        <f>+E78-E68</f>
        <v>1457598</v>
      </c>
    </row>
    <row r="80" spans="1:5" ht="15">
      <c r="A80" s="582"/>
      <c r="B80" s="367" t="s">
        <v>337</v>
      </c>
      <c r="C80" s="519"/>
      <c r="D80" s="519"/>
      <c r="E80" s="519"/>
    </row>
    <row r="81" spans="1:5" ht="15">
      <c r="A81" s="592"/>
      <c r="B81" s="370"/>
      <c r="C81" s="371"/>
      <c r="D81" s="371"/>
      <c r="E81" s="371"/>
    </row>
    <row r="82" spans="1:5" ht="15">
      <c r="A82" s="372"/>
      <c r="B82" s="373"/>
      <c r="C82" s="374"/>
      <c r="D82" s="374"/>
      <c r="E82" s="374"/>
    </row>
    <row r="83" spans="1:5" ht="15">
      <c r="A83" s="372"/>
      <c r="B83" s="373"/>
      <c r="C83" s="374"/>
      <c r="D83" s="374"/>
      <c r="E83" s="374"/>
    </row>
    <row r="87" ht="15"/>
    <row r="88" ht="15"/>
    <row r="89" ht="15"/>
  </sheetData>
  <sheetProtection/>
  <mergeCells count="33">
    <mergeCell ref="A78:A81"/>
    <mergeCell ref="E51:E52"/>
    <mergeCell ref="A53:A56"/>
    <mergeCell ref="A61:A63"/>
    <mergeCell ref="A65:B65"/>
    <mergeCell ref="A66:A67"/>
    <mergeCell ref="A68:A73"/>
    <mergeCell ref="A44:A46"/>
    <mergeCell ref="A50:B50"/>
    <mergeCell ref="A51:A52"/>
    <mergeCell ref="B51:B52"/>
    <mergeCell ref="C51:C52"/>
    <mergeCell ref="D51:D52"/>
    <mergeCell ref="A31:B31"/>
    <mergeCell ref="A32:A34"/>
    <mergeCell ref="A39:B39"/>
    <mergeCell ref="A41:A43"/>
    <mergeCell ref="D41:D43"/>
    <mergeCell ref="E41:E43"/>
    <mergeCell ref="A20:A21"/>
    <mergeCell ref="D20:D21"/>
    <mergeCell ref="E20:E21"/>
    <mergeCell ref="A23:A25"/>
    <mergeCell ref="A26:A27"/>
    <mergeCell ref="C26:C27"/>
    <mergeCell ref="D26:D27"/>
    <mergeCell ref="E26:E27"/>
    <mergeCell ref="A1:E1"/>
    <mergeCell ref="A2:E2"/>
    <mergeCell ref="A3:E3"/>
    <mergeCell ref="A4:E4"/>
    <mergeCell ref="A6:B7"/>
    <mergeCell ref="D6:D7"/>
  </mergeCells>
  <printOptions horizontalCentered="1"/>
  <pageMargins left="0.7" right="0.7" top="0.75" bottom="0.75" header="0.3" footer="0.3"/>
  <pageSetup fitToHeight="1" fitToWidth="1" horizontalDpi="600" verticalDpi="600" orientation="portrait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00"/>
  <sheetViews>
    <sheetView showGridLines="0" zoomScaleSheetLayoutView="130" zoomScalePageLayoutView="0" workbookViewId="0" topLeftCell="C14">
      <selection activeCell="E14" sqref="E14"/>
    </sheetView>
  </sheetViews>
  <sheetFormatPr defaultColWidth="11.421875" defaultRowHeight="15"/>
  <cols>
    <col min="3" max="3" width="27.140625" style="0" bestFit="1" customWidth="1"/>
    <col min="4" max="4" width="12.140625" style="394" customWidth="1"/>
    <col min="5" max="5" width="11.7109375" style="394" customWidth="1"/>
    <col min="6" max="6" width="12.00390625" style="394" customWidth="1"/>
    <col min="7" max="7" width="13.8515625" style="394" bestFit="1" customWidth="1"/>
    <col min="8" max="8" width="11.00390625" style="394" customWidth="1"/>
    <col min="9" max="9" width="10.8515625" style="394" customWidth="1"/>
    <col min="10" max="10" width="15.140625" style="0" bestFit="1" customWidth="1"/>
    <col min="11" max="11" width="16.28125" style="0" bestFit="1" customWidth="1"/>
  </cols>
  <sheetData>
    <row r="1" spans="1:9" ht="15">
      <c r="A1" s="593" t="str">
        <f>+'FORMATO 4'!A1:E1</f>
        <v>COLEGIO DE ESTUDIOS CIENTÍFICOS Y TECNOLÓGICOS DEL ESTADO DE TLAXCALA</v>
      </c>
      <c r="B1" s="594"/>
      <c r="C1" s="594"/>
      <c r="D1" s="594"/>
      <c r="E1" s="594"/>
      <c r="F1" s="594"/>
      <c r="G1" s="594"/>
      <c r="H1" s="594"/>
      <c r="I1" s="595"/>
    </row>
    <row r="2" spans="1:9" ht="15">
      <c r="A2" s="596" t="s">
        <v>338</v>
      </c>
      <c r="B2" s="597"/>
      <c r="C2" s="597"/>
      <c r="D2" s="597"/>
      <c r="E2" s="597"/>
      <c r="F2" s="597"/>
      <c r="G2" s="597"/>
      <c r="H2" s="597"/>
      <c r="I2" s="598"/>
    </row>
    <row r="3" spans="1:9" ht="15">
      <c r="A3" s="596" t="str">
        <f>+'FORMATO 4'!A3</f>
        <v>Del 1 de enero al 31 de marzo de 2023</v>
      </c>
      <c r="B3" s="597"/>
      <c r="C3" s="597"/>
      <c r="D3" s="597"/>
      <c r="E3" s="597"/>
      <c r="F3" s="597"/>
      <c r="G3" s="597"/>
      <c r="H3" s="597"/>
      <c r="I3" s="598"/>
    </row>
    <row r="4" spans="1:9" ht="15">
      <c r="A4" s="599" t="s">
        <v>0</v>
      </c>
      <c r="B4" s="600"/>
      <c r="C4" s="600"/>
      <c r="D4" s="600"/>
      <c r="E4" s="600"/>
      <c r="F4" s="600"/>
      <c r="G4" s="600"/>
      <c r="H4" s="600"/>
      <c r="I4" s="601"/>
    </row>
    <row r="5" spans="1:9" ht="15">
      <c r="A5" s="602"/>
      <c r="B5" s="603"/>
      <c r="C5" s="604"/>
      <c r="D5" s="605" t="s">
        <v>339</v>
      </c>
      <c r="E5" s="606"/>
      <c r="F5" s="606"/>
      <c r="G5" s="606"/>
      <c r="H5" s="607"/>
      <c r="I5" s="608" t="s">
        <v>340</v>
      </c>
    </row>
    <row r="6" spans="1:9" ht="15">
      <c r="A6" s="611" t="s">
        <v>313</v>
      </c>
      <c r="B6" s="612"/>
      <c r="C6" s="613"/>
      <c r="D6" s="608" t="s">
        <v>341</v>
      </c>
      <c r="E6" s="532" t="s">
        <v>342</v>
      </c>
      <c r="F6" s="608" t="s">
        <v>343</v>
      </c>
      <c r="G6" s="608" t="s">
        <v>294</v>
      </c>
      <c r="H6" s="608" t="s">
        <v>344</v>
      </c>
      <c r="I6" s="609"/>
    </row>
    <row r="7" spans="1:9" ht="15">
      <c r="A7" s="614" t="s">
        <v>345</v>
      </c>
      <c r="B7" s="615"/>
      <c r="C7" s="616"/>
      <c r="D7" s="610"/>
      <c r="E7" s="533" t="s">
        <v>346</v>
      </c>
      <c r="F7" s="610"/>
      <c r="G7" s="610"/>
      <c r="H7" s="610"/>
      <c r="I7" s="610"/>
    </row>
    <row r="8" spans="1:9" ht="15">
      <c r="A8" s="617"/>
      <c r="B8" s="618"/>
      <c r="C8" s="619"/>
      <c r="D8" s="376"/>
      <c r="E8" s="376"/>
      <c r="F8" s="376"/>
      <c r="G8" s="376"/>
      <c r="H8" s="376"/>
      <c r="I8" s="376"/>
    </row>
    <row r="9" spans="1:9" ht="15">
      <c r="A9" s="620" t="s">
        <v>347</v>
      </c>
      <c r="B9" s="621"/>
      <c r="C9" s="622"/>
      <c r="D9" s="377"/>
      <c r="E9" s="377"/>
      <c r="F9" s="377"/>
      <c r="G9" s="377"/>
      <c r="H9" s="377"/>
      <c r="I9" s="377"/>
    </row>
    <row r="10" spans="1:9" ht="15">
      <c r="A10" s="529"/>
      <c r="B10" s="623" t="s">
        <v>348</v>
      </c>
      <c r="C10" s="624"/>
      <c r="D10" s="377"/>
      <c r="E10" s="377"/>
      <c r="F10" s="377"/>
      <c r="G10" s="377"/>
      <c r="H10" s="377"/>
      <c r="I10" s="377"/>
    </row>
    <row r="11" spans="1:9" ht="15">
      <c r="A11" s="529"/>
      <c r="B11" s="623" t="s">
        <v>349</v>
      </c>
      <c r="C11" s="624"/>
      <c r="D11" s="377"/>
      <c r="E11" s="377"/>
      <c r="F11" s="377"/>
      <c r="G11" s="377"/>
      <c r="H11" s="377"/>
      <c r="I11" s="377"/>
    </row>
    <row r="12" spans="1:9" ht="15">
      <c r="A12" s="529"/>
      <c r="B12" s="623" t="s">
        <v>350</v>
      </c>
      <c r="C12" s="624"/>
      <c r="D12" s="377"/>
      <c r="E12" s="377"/>
      <c r="F12" s="377"/>
      <c r="G12" s="377"/>
      <c r="H12" s="377"/>
      <c r="I12" s="377"/>
    </row>
    <row r="13" spans="1:9" ht="15">
      <c r="A13" s="529"/>
      <c r="B13" s="623" t="s">
        <v>351</v>
      </c>
      <c r="C13" s="624"/>
      <c r="D13" s="377"/>
      <c r="E13" s="377"/>
      <c r="F13" s="377"/>
      <c r="G13" s="377"/>
      <c r="H13" s="377"/>
      <c r="I13" s="377"/>
    </row>
    <row r="14" spans="1:9" ht="15">
      <c r="A14" s="529"/>
      <c r="B14" s="623" t="s">
        <v>352</v>
      </c>
      <c r="C14" s="624"/>
      <c r="D14" s="377">
        <v>0</v>
      </c>
      <c r="E14" s="377">
        <v>55530.17</v>
      </c>
      <c r="F14" s="377">
        <f>+D14+E14</f>
        <v>55530.17</v>
      </c>
      <c r="G14" s="377">
        <f>+E14</f>
        <v>55530.17</v>
      </c>
      <c r="H14" s="377">
        <f>+G14</f>
        <v>55530.17</v>
      </c>
      <c r="I14" s="527">
        <f>+H14-D14</f>
        <v>55530.17</v>
      </c>
    </row>
    <row r="15" spans="1:11" ht="15">
      <c r="A15" s="529"/>
      <c r="B15" s="623" t="s">
        <v>353</v>
      </c>
      <c r="C15" s="624"/>
      <c r="D15" s="377"/>
      <c r="E15" s="377"/>
      <c r="F15" s="377">
        <v>0</v>
      </c>
      <c r="G15" s="377">
        <f>+E15</f>
        <v>0</v>
      </c>
      <c r="H15" s="377">
        <f>+G15</f>
        <v>0</v>
      </c>
      <c r="I15" s="527">
        <f>+H15-D15</f>
        <v>0</v>
      </c>
      <c r="K15" s="486"/>
    </row>
    <row r="16" spans="1:11" ht="15">
      <c r="A16" s="529"/>
      <c r="B16" s="623" t="s">
        <v>354</v>
      </c>
      <c r="C16" s="624"/>
      <c r="D16" s="377"/>
      <c r="E16" s="377">
        <v>0</v>
      </c>
      <c r="F16" s="377">
        <f>+D16+E16</f>
        <v>0</v>
      </c>
      <c r="G16" s="377">
        <f>+E16</f>
        <v>0</v>
      </c>
      <c r="H16" s="377">
        <f>+G16</f>
        <v>0</v>
      </c>
      <c r="I16" s="527">
        <f>+H16-D16</f>
        <v>0</v>
      </c>
      <c r="K16" s="486"/>
    </row>
    <row r="17" spans="1:9" ht="15">
      <c r="A17" s="625"/>
      <c r="B17" s="623" t="s">
        <v>355</v>
      </c>
      <c r="C17" s="624"/>
      <c r="D17" s="626">
        <f>SUM(D19:D32)</f>
        <v>0</v>
      </c>
      <c r="E17" s="626">
        <f>SUM(E19:E32)</f>
        <v>0</v>
      </c>
      <c r="F17" s="626">
        <f>SUM(F19:F32)</f>
        <v>0</v>
      </c>
      <c r="G17" s="627">
        <f>SUM(G19:G32)</f>
        <v>0</v>
      </c>
      <c r="H17" s="627">
        <f>SUM(H19:H32)</f>
        <v>0</v>
      </c>
      <c r="I17" s="627">
        <f>+D17+E17-G17</f>
        <v>0</v>
      </c>
    </row>
    <row r="18" spans="1:9" ht="15">
      <c r="A18" s="625"/>
      <c r="B18" s="623" t="s">
        <v>356</v>
      </c>
      <c r="C18" s="624"/>
      <c r="D18" s="626"/>
      <c r="E18" s="626"/>
      <c r="F18" s="626"/>
      <c r="G18" s="627"/>
      <c r="H18" s="627"/>
      <c r="I18" s="627"/>
    </row>
    <row r="19" spans="1:10" ht="15">
      <c r="A19" s="529"/>
      <c r="B19" s="530"/>
      <c r="C19" s="496" t="s">
        <v>357</v>
      </c>
      <c r="D19" s="378"/>
      <c r="E19" s="378"/>
      <c r="F19" s="378"/>
      <c r="G19" s="377"/>
      <c r="H19" s="377"/>
      <c r="I19" s="377"/>
      <c r="J19" s="161"/>
    </row>
    <row r="20" spans="1:9" ht="15">
      <c r="A20" s="529"/>
      <c r="B20" s="530"/>
      <c r="C20" s="528" t="s">
        <v>358</v>
      </c>
      <c r="D20" s="377"/>
      <c r="E20" s="377"/>
      <c r="F20" s="377"/>
      <c r="G20" s="377"/>
      <c r="H20" s="377"/>
      <c r="I20" s="377"/>
    </row>
    <row r="21" spans="1:9" ht="15">
      <c r="A21" s="529"/>
      <c r="B21" s="530"/>
      <c r="C21" s="528" t="s">
        <v>359</v>
      </c>
      <c r="D21" s="377"/>
      <c r="E21" s="377"/>
      <c r="F21" s="377"/>
      <c r="G21" s="377"/>
      <c r="H21" s="377"/>
      <c r="I21" s="377"/>
    </row>
    <row r="22" spans="1:9" ht="15">
      <c r="A22" s="529"/>
      <c r="B22" s="530"/>
      <c r="C22" s="528" t="s">
        <v>360</v>
      </c>
      <c r="D22" s="377"/>
      <c r="E22" s="377"/>
      <c r="F22" s="377"/>
      <c r="G22" s="377"/>
      <c r="H22" s="377"/>
      <c r="I22" s="377"/>
    </row>
    <row r="23" spans="1:9" ht="15">
      <c r="A23" s="529"/>
      <c r="B23" s="530"/>
      <c r="C23" s="528" t="s">
        <v>361</v>
      </c>
      <c r="D23" s="377"/>
      <c r="E23" s="377"/>
      <c r="F23" s="377"/>
      <c r="G23" s="377"/>
      <c r="H23" s="377"/>
      <c r="I23" s="377"/>
    </row>
    <row r="24" spans="1:9" ht="15">
      <c r="A24" s="625"/>
      <c r="B24" s="628"/>
      <c r="C24" s="528" t="s">
        <v>362</v>
      </c>
      <c r="D24" s="629"/>
      <c r="E24" s="629"/>
      <c r="F24" s="629"/>
      <c r="G24" s="629"/>
      <c r="H24" s="629"/>
      <c r="I24" s="629"/>
    </row>
    <row r="25" spans="1:9" ht="15">
      <c r="A25" s="625"/>
      <c r="B25" s="628"/>
      <c r="C25" s="528" t="s">
        <v>363</v>
      </c>
      <c r="D25" s="629"/>
      <c r="E25" s="629"/>
      <c r="F25" s="629"/>
      <c r="G25" s="629"/>
      <c r="H25" s="629"/>
      <c r="I25" s="629"/>
    </row>
    <row r="26" spans="1:9" ht="15">
      <c r="A26" s="625"/>
      <c r="B26" s="628"/>
      <c r="C26" s="528" t="s">
        <v>364</v>
      </c>
      <c r="D26" s="629"/>
      <c r="E26" s="629"/>
      <c r="F26" s="629"/>
      <c r="G26" s="629"/>
      <c r="H26" s="629"/>
      <c r="I26" s="629"/>
    </row>
    <row r="27" spans="1:9" ht="15">
      <c r="A27" s="625"/>
      <c r="B27" s="628"/>
      <c r="C27" s="528" t="s">
        <v>365</v>
      </c>
      <c r="D27" s="629"/>
      <c r="E27" s="629"/>
      <c r="F27" s="629"/>
      <c r="G27" s="629"/>
      <c r="H27" s="629"/>
      <c r="I27" s="629"/>
    </row>
    <row r="28" spans="1:9" ht="15">
      <c r="A28" s="529"/>
      <c r="B28" s="530"/>
      <c r="C28" s="528" t="s">
        <v>366</v>
      </c>
      <c r="D28" s="377"/>
      <c r="E28" s="377"/>
      <c r="F28" s="377"/>
      <c r="G28" s="377"/>
      <c r="H28" s="377"/>
      <c r="I28" s="377"/>
    </row>
    <row r="29" spans="1:9" ht="15">
      <c r="A29" s="529"/>
      <c r="B29" s="530"/>
      <c r="C29" s="528" t="s">
        <v>367</v>
      </c>
      <c r="D29" s="377"/>
      <c r="E29" s="377"/>
      <c r="F29" s="377"/>
      <c r="G29" s="377"/>
      <c r="H29" s="377"/>
      <c r="I29" s="377"/>
    </row>
    <row r="30" spans="1:9" ht="15">
      <c r="A30" s="529"/>
      <c r="B30" s="530"/>
      <c r="C30" s="528" t="s">
        <v>368</v>
      </c>
      <c r="D30" s="377"/>
      <c r="E30" s="377"/>
      <c r="F30" s="377"/>
      <c r="G30" s="377"/>
      <c r="H30" s="377"/>
      <c r="I30" s="377"/>
    </row>
    <row r="31" spans="1:9" ht="15">
      <c r="A31" s="625"/>
      <c r="B31" s="628"/>
      <c r="C31" s="528" t="s">
        <v>369</v>
      </c>
      <c r="D31" s="629"/>
      <c r="E31" s="629"/>
      <c r="F31" s="629"/>
      <c r="G31" s="629"/>
      <c r="H31" s="629"/>
      <c r="I31" s="629"/>
    </row>
    <row r="32" spans="1:9" ht="15">
      <c r="A32" s="625"/>
      <c r="B32" s="628"/>
      <c r="C32" s="528" t="s">
        <v>370</v>
      </c>
      <c r="D32" s="629"/>
      <c r="E32" s="629"/>
      <c r="F32" s="629"/>
      <c r="G32" s="629"/>
      <c r="H32" s="629"/>
      <c r="I32" s="629"/>
    </row>
    <row r="33" spans="1:9" ht="15">
      <c r="A33" s="625"/>
      <c r="B33" s="623" t="s">
        <v>371</v>
      </c>
      <c r="C33" s="624"/>
      <c r="D33" s="630">
        <f aca="true" t="shared" si="0" ref="D33:I33">SUM(D35:D40)</f>
        <v>0</v>
      </c>
      <c r="E33" s="630">
        <f t="shared" si="0"/>
        <v>0</v>
      </c>
      <c r="F33" s="630">
        <f t="shared" si="0"/>
        <v>0</v>
      </c>
      <c r="G33" s="630">
        <f t="shared" si="0"/>
        <v>0</v>
      </c>
      <c r="H33" s="630">
        <f t="shared" si="0"/>
        <v>0</v>
      </c>
      <c r="I33" s="630">
        <f t="shared" si="0"/>
        <v>0</v>
      </c>
    </row>
    <row r="34" spans="1:9" ht="15">
      <c r="A34" s="625"/>
      <c r="B34" s="623" t="s">
        <v>372</v>
      </c>
      <c r="C34" s="624"/>
      <c r="D34" s="630"/>
      <c r="E34" s="630"/>
      <c r="F34" s="630"/>
      <c r="G34" s="630"/>
      <c r="H34" s="630"/>
      <c r="I34" s="630"/>
    </row>
    <row r="35" spans="1:9" ht="15">
      <c r="A35" s="529"/>
      <c r="B35" s="530"/>
      <c r="C35" s="528" t="s">
        <v>373</v>
      </c>
      <c r="D35" s="377"/>
      <c r="E35" s="377"/>
      <c r="F35" s="377"/>
      <c r="G35" s="377"/>
      <c r="H35" s="377"/>
      <c r="I35" s="377"/>
    </row>
    <row r="36" spans="1:9" ht="15">
      <c r="A36" s="529"/>
      <c r="B36" s="530"/>
      <c r="C36" s="528" t="s">
        <v>374</v>
      </c>
      <c r="D36" s="377"/>
      <c r="E36" s="377"/>
      <c r="F36" s="377"/>
      <c r="G36" s="377"/>
      <c r="H36" s="377"/>
      <c r="I36" s="377"/>
    </row>
    <row r="37" spans="1:9" ht="15">
      <c r="A37" s="529"/>
      <c r="B37" s="530"/>
      <c r="C37" s="528" t="s">
        <v>375</v>
      </c>
      <c r="D37" s="377"/>
      <c r="E37" s="377"/>
      <c r="F37" s="377"/>
      <c r="G37" s="377"/>
      <c r="H37" s="377"/>
      <c r="I37" s="377"/>
    </row>
    <row r="38" spans="1:9" ht="15">
      <c r="A38" s="625"/>
      <c r="B38" s="628"/>
      <c r="C38" s="528" t="s">
        <v>376</v>
      </c>
      <c r="D38" s="629"/>
      <c r="E38" s="629"/>
      <c r="F38" s="629"/>
      <c r="G38" s="629"/>
      <c r="H38" s="629"/>
      <c r="I38" s="629"/>
    </row>
    <row r="39" spans="1:9" ht="15">
      <c r="A39" s="625"/>
      <c r="B39" s="628"/>
      <c r="C39" s="528" t="s">
        <v>377</v>
      </c>
      <c r="D39" s="629"/>
      <c r="E39" s="629"/>
      <c r="F39" s="629"/>
      <c r="G39" s="629"/>
      <c r="H39" s="629"/>
      <c r="I39" s="629"/>
    </row>
    <row r="40" spans="1:9" ht="15">
      <c r="A40" s="529"/>
      <c r="B40" s="530"/>
      <c r="C40" s="528" t="s">
        <v>378</v>
      </c>
      <c r="D40" s="377"/>
      <c r="E40" s="377"/>
      <c r="F40" s="377"/>
      <c r="G40" s="377"/>
      <c r="H40" s="377"/>
      <c r="I40" s="377"/>
    </row>
    <row r="41" spans="1:11" ht="15">
      <c r="A41" s="379"/>
      <c r="B41" s="631" t="s">
        <v>379</v>
      </c>
      <c r="C41" s="632"/>
      <c r="D41" s="380">
        <v>562096839.5</v>
      </c>
      <c r="E41" s="380">
        <v>-250813.5</v>
      </c>
      <c r="F41" s="377">
        <f>+D41+E41</f>
        <v>561846026</v>
      </c>
      <c r="G41" s="380">
        <v>115432708</v>
      </c>
      <c r="H41" s="380">
        <v>115432708</v>
      </c>
      <c r="I41" s="377">
        <f>+H41-D41</f>
        <v>-446664131.5</v>
      </c>
      <c r="K41" s="161"/>
    </row>
    <row r="42" spans="1:11" ht="15">
      <c r="A42" s="381"/>
      <c r="B42" s="633" t="s">
        <v>380</v>
      </c>
      <c r="C42" s="634"/>
      <c r="D42" s="382">
        <f>+D43</f>
        <v>0</v>
      </c>
      <c r="E42" s="382">
        <f>+E43</f>
        <v>0</v>
      </c>
      <c r="F42" s="383">
        <f>+F43</f>
        <v>0</v>
      </c>
      <c r="G42" s="383">
        <f>+G43</f>
        <v>0</v>
      </c>
      <c r="H42" s="383">
        <f>+H43</f>
        <v>0</v>
      </c>
      <c r="I42" s="383">
        <f>+F42-G42</f>
        <v>0</v>
      </c>
      <c r="J42" s="343"/>
      <c r="K42" s="344"/>
    </row>
    <row r="43" spans="1:9" ht="15">
      <c r="A43" s="529"/>
      <c r="B43" s="530"/>
      <c r="C43" s="496" t="s">
        <v>381</v>
      </c>
      <c r="D43" s="378"/>
      <c r="E43" s="378"/>
      <c r="F43" s="377">
        <f>+D43+E43</f>
        <v>0</v>
      </c>
      <c r="G43" s="377">
        <v>0</v>
      </c>
      <c r="H43" s="377">
        <v>0</v>
      </c>
      <c r="I43" s="377">
        <f>+F43-G43</f>
        <v>0</v>
      </c>
    </row>
    <row r="44" spans="1:10" ht="15">
      <c r="A44" s="529"/>
      <c r="B44" s="623" t="s">
        <v>382</v>
      </c>
      <c r="C44" s="624"/>
      <c r="D44" s="377">
        <f aca="true" t="shared" si="1" ref="D44:I44">SUM(D45:D46)</f>
        <v>0</v>
      </c>
      <c r="E44" s="377">
        <f t="shared" si="1"/>
        <v>0</v>
      </c>
      <c r="F44" s="377">
        <f t="shared" si="1"/>
        <v>0</v>
      </c>
      <c r="G44" s="377">
        <f>SUM(G45:G46)</f>
        <v>0</v>
      </c>
      <c r="H44" s="377">
        <f t="shared" si="1"/>
        <v>0</v>
      </c>
      <c r="I44" s="377">
        <f t="shared" si="1"/>
        <v>0</v>
      </c>
      <c r="J44" s="486"/>
    </row>
    <row r="45" spans="1:10" ht="15">
      <c r="A45" s="529"/>
      <c r="B45" s="530"/>
      <c r="C45" s="528" t="s">
        <v>383</v>
      </c>
      <c r="D45" s="377"/>
      <c r="E45" s="377"/>
      <c r="F45" s="377"/>
      <c r="G45" s="377"/>
      <c r="H45" s="377"/>
      <c r="I45" s="377"/>
      <c r="J45" s="486"/>
    </row>
    <row r="46" spans="1:9" ht="15">
      <c r="A46" s="529"/>
      <c r="B46" s="530"/>
      <c r="C46" s="528" t="s">
        <v>384</v>
      </c>
      <c r="D46" s="377"/>
      <c r="E46" s="377"/>
      <c r="F46" s="377"/>
      <c r="G46" s="377"/>
      <c r="H46" s="377"/>
      <c r="I46" s="377"/>
    </row>
    <row r="47" spans="1:11" ht="15">
      <c r="A47" s="529"/>
      <c r="B47" s="530"/>
      <c r="C47" s="531"/>
      <c r="D47" s="377"/>
      <c r="E47" s="377"/>
      <c r="F47" s="377"/>
      <c r="G47" s="377"/>
      <c r="H47" s="377"/>
      <c r="I47" s="377"/>
      <c r="K47" s="486"/>
    </row>
    <row r="48" spans="1:11" ht="15">
      <c r="A48" s="620" t="s">
        <v>385</v>
      </c>
      <c r="B48" s="621"/>
      <c r="C48" s="622"/>
      <c r="D48" s="627">
        <f aca="true" t="shared" si="2" ref="D48:I48">+D10+D11+D12+D13+D14+D15+D16+D17+D33+D41+D42+D44</f>
        <v>562096839.5</v>
      </c>
      <c r="E48" s="627">
        <f t="shared" si="2"/>
        <v>-195283.33000000002</v>
      </c>
      <c r="F48" s="627">
        <f t="shared" si="2"/>
        <v>561901556.17</v>
      </c>
      <c r="G48" s="627">
        <f t="shared" si="2"/>
        <v>115488238.17</v>
      </c>
      <c r="H48" s="627">
        <f t="shared" si="2"/>
        <v>115488238.17</v>
      </c>
      <c r="I48" s="627">
        <f t="shared" si="2"/>
        <v>-446608601.33</v>
      </c>
      <c r="K48" s="486"/>
    </row>
    <row r="49" spans="1:11" ht="15">
      <c r="A49" s="620" t="s">
        <v>386</v>
      </c>
      <c r="B49" s="621"/>
      <c r="C49" s="622"/>
      <c r="D49" s="627"/>
      <c r="E49" s="627"/>
      <c r="F49" s="627"/>
      <c r="G49" s="627"/>
      <c r="H49" s="627"/>
      <c r="I49" s="627"/>
      <c r="J49" s="161"/>
      <c r="K49" s="161"/>
    </row>
    <row r="50" spans="1:9" ht="15">
      <c r="A50" s="625"/>
      <c r="B50" s="635"/>
      <c r="C50" s="636"/>
      <c r="D50" s="627"/>
      <c r="E50" s="627"/>
      <c r="F50" s="627"/>
      <c r="G50" s="627"/>
      <c r="H50" s="627"/>
      <c r="I50" s="627"/>
    </row>
    <row r="51" spans="1:9" ht="15">
      <c r="A51" s="620" t="s">
        <v>387</v>
      </c>
      <c r="B51" s="621"/>
      <c r="C51" s="622"/>
      <c r="D51" s="384"/>
      <c r="E51" s="384"/>
      <c r="F51" s="384"/>
      <c r="G51" s="384"/>
      <c r="H51" s="384"/>
      <c r="I51" s="385"/>
    </row>
    <row r="52" spans="1:9" ht="15">
      <c r="A52" s="529"/>
      <c r="B52" s="530"/>
      <c r="C52" s="531"/>
      <c r="D52" s="385"/>
      <c r="E52" s="385"/>
      <c r="F52" s="385"/>
      <c r="G52" s="385"/>
      <c r="H52" s="385"/>
      <c r="I52" s="385"/>
    </row>
    <row r="53" spans="1:9" ht="15">
      <c r="A53" s="620" t="s">
        <v>388</v>
      </c>
      <c r="B53" s="621"/>
      <c r="C53" s="622"/>
      <c r="D53" s="377"/>
      <c r="E53" s="377"/>
      <c r="F53" s="377"/>
      <c r="G53" s="377"/>
      <c r="H53" s="377"/>
      <c r="I53" s="377"/>
    </row>
    <row r="54" spans="1:11" ht="15">
      <c r="A54" s="529"/>
      <c r="B54" s="623" t="s">
        <v>389</v>
      </c>
      <c r="C54" s="624"/>
      <c r="D54" s="377">
        <f aca="true" t="shared" si="3" ref="D54:I54">SUM(D55:D70)</f>
        <v>0</v>
      </c>
      <c r="E54" s="386">
        <f>SUM(E55:E70)</f>
        <v>4195763</v>
      </c>
      <c r="F54" s="386">
        <f t="shared" si="3"/>
        <v>4195763</v>
      </c>
      <c r="G54" s="386">
        <f t="shared" si="3"/>
        <v>1457598</v>
      </c>
      <c r="H54" s="386">
        <f t="shared" si="3"/>
        <v>1457598</v>
      </c>
      <c r="I54" s="386">
        <f t="shared" si="3"/>
        <v>1457598</v>
      </c>
      <c r="J54" s="347"/>
      <c r="K54" s="347"/>
    </row>
    <row r="55" spans="1:11" ht="15">
      <c r="A55" s="625"/>
      <c r="B55" s="628"/>
      <c r="C55" s="528" t="s">
        <v>390</v>
      </c>
      <c r="D55" s="629"/>
      <c r="E55" s="629"/>
      <c r="F55" s="629"/>
      <c r="G55" s="629"/>
      <c r="H55" s="629"/>
      <c r="I55" s="629"/>
      <c r="K55" s="486"/>
    </row>
    <row r="56" spans="1:11" ht="15">
      <c r="A56" s="625"/>
      <c r="B56" s="628"/>
      <c r="C56" s="528" t="s">
        <v>391</v>
      </c>
      <c r="D56" s="629"/>
      <c r="E56" s="629"/>
      <c r="F56" s="629"/>
      <c r="G56" s="629"/>
      <c r="H56" s="629"/>
      <c r="I56" s="629"/>
      <c r="K56" s="486"/>
    </row>
    <row r="57" spans="1:9" ht="15">
      <c r="A57" s="625"/>
      <c r="B57" s="628"/>
      <c r="C57" s="528" t="s">
        <v>392</v>
      </c>
      <c r="D57" s="629"/>
      <c r="E57" s="629"/>
      <c r="F57" s="629"/>
      <c r="G57" s="629"/>
      <c r="H57" s="629"/>
      <c r="I57" s="629"/>
    </row>
    <row r="58" spans="1:9" ht="15">
      <c r="A58" s="625"/>
      <c r="B58" s="628"/>
      <c r="C58" s="528" t="s">
        <v>393</v>
      </c>
      <c r="D58" s="629"/>
      <c r="E58" s="629"/>
      <c r="F58" s="629"/>
      <c r="G58" s="629"/>
      <c r="H58" s="629"/>
      <c r="I58" s="629"/>
    </row>
    <row r="59" spans="1:9" ht="15">
      <c r="A59" s="625"/>
      <c r="B59" s="628"/>
      <c r="C59" s="528" t="s">
        <v>394</v>
      </c>
      <c r="D59" s="629"/>
      <c r="E59" s="629"/>
      <c r="F59" s="629"/>
      <c r="G59" s="629"/>
      <c r="H59" s="629"/>
      <c r="I59" s="629"/>
    </row>
    <row r="60" spans="1:9" ht="15">
      <c r="A60" s="625"/>
      <c r="B60" s="628"/>
      <c r="C60" s="528" t="s">
        <v>395</v>
      </c>
      <c r="D60" s="629"/>
      <c r="E60" s="629"/>
      <c r="F60" s="629"/>
      <c r="G60" s="629"/>
      <c r="H60" s="629"/>
      <c r="I60" s="629"/>
    </row>
    <row r="61" spans="1:9" ht="15">
      <c r="A61" s="625"/>
      <c r="B61" s="628"/>
      <c r="C61" s="528" t="s">
        <v>396</v>
      </c>
      <c r="D61" s="629"/>
      <c r="E61" s="629"/>
      <c r="F61" s="629"/>
      <c r="G61" s="629"/>
      <c r="H61" s="629"/>
      <c r="I61" s="629"/>
    </row>
    <row r="62" spans="1:9" ht="15">
      <c r="A62" s="625"/>
      <c r="B62" s="628"/>
      <c r="C62" s="528" t="s">
        <v>397</v>
      </c>
      <c r="D62" s="629"/>
      <c r="E62" s="629"/>
      <c r="F62" s="629"/>
      <c r="G62" s="629"/>
      <c r="H62" s="629"/>
      <c r="I62" s="629"/>
    </row>
    <row r="63" spans="1:9" ht="15">
      <c r="A63" s="625"/>
      <c r="B63" s="628"/>
      <c r="C63" s="528" t="s">
        <v>398</v>
      </c>
      <c r="D63" s="629"/>
      <c r="E63" s="629"/>
      <c r="F63" s="629"/>
      <c r="G63" s="629"/>
      <c r="H63" s="629"/>
      <c r="I63" s="629"/>
    </row>
    <row r="64" spans="1:11" ht="15">
      <c r="A64" s="529"/>
      <c r="B64" s="530"/>
      <c r="C64" s="528" t="s">
        <v>399</v>
      </c>
      <c r="D64" s="378">
        <v>0</v>
      </c>
      <c r="E64" s="378">
        <f>3650885+544878</f>
        <v>4195763</v>
      </c>
      <c r="F64" s="377">
        <f>+D64+E64</f>
        <v>4195763</v>
      </c>
      <c r="G64" s="377">
        <v>1457598</v>
      </c>
      <c r="H64" s="377">
        <v>1457598</v>
      </c>
      <c r="I64" s="377">
        <f>+H64-D64</f>
        <v>1457598</v>
      </c>
      <c r="K64" s="344"/>
    </row>
    <row r="65" spans="1:11" ht="15">
      <c r="A65" s="625"/>
      <c r="B65" s="628"/>
      <c r="C65" s="528" t="s">
        <v>400</v>
      </c>
      <c r="D65" s="629"/>
      <c r="E65" s="629"/>
      <c r="F65" s="629"/>
      <c r="G65" s="629"/>
      <c r="H65" s="629"/>
      <c r="I65" s="629"/>
      <c r="K65" s="344"/>
    </row>
    <row r="66" spans="1:9" ht="15">
      <c r="A66" s="625"/>
      <c r="B66" s="628"/>
      <c r="C66" s="528" t="s">
        <v>401</v>
      </c>
      <c r="D66" s="629"/>
      <c r="E66" s="629"/>
      <c r="F66" s="629"/>
      <c r="G66" s="629"/>
      <c r="H66" s="629"/>
      <c r="I66" s="629"/>
    </row>
    <row r="67" spans="1:9" ht="15">
      <c r="A67" s="625"/>
      <c r="B67" s="628"/>
      <c r="C67" s="528" t="s">
        <v>402</v>
      </c>
      <c r="D67" s="629"/>
      <c r="E67" s="629"/>
      <c r="F67" s="629"/>
      <c r="G67" s="629"/>
      <c r="H67" s="629"/>
      <c r="I67" s="629"/>
    </row>
    <row r="68" spans="1:9" ht="15">
      <c r="A68" s="625"/>
      <c r="B68" s="628"/>
      <c r="C68" s="528" t="s">
        <v>403</v>
      </c>
      <c r="D68" s="629"/>
      <c r="E68" s="629"/>
      <c r="F68" s="629"/>
      <c r="G68" s="629"/>
      <c r="H68" s="629"/>
      <c r="I68" s="629"/>
    </row>
    <row r="69" spans="1:9" ht="15">
      <c r="A69" s="625"/>
      <c r="B69" s="628"/>
      <c r="C69" s="528" t="s">
        <v>404</v>
      </c>
      <c r="D69" s="629"/>
      <c r="E69" s="629"/>
      <c r="F69" s="629"/>
      <c r="G69" s="629"/>
      <c r="H69" s="629"/>
      <c r="I69" s="629"/>
    </row>
    <row r="70" spans="1:9" ht="15">
      <c r="A70" s="625"/>
      <c r="B70" s="628"/>
      <c r="C70" s="528" t="s">
        <v>405</v>
      </c>
      <c r="D70" s="629"/>
      <c r="E70" s="629"/>
      <c r="F70" s="629"/>
      <c r="G70" s="629"/>
      <c r="H70" s="629"/>
      <c r="I70" s="629"/>
    </row>
    <row r="71" spans="1:9" ht="15">
      <c r="A71" s="387"/>
      <c r="B71" s="637" t="s">
        <v>406</v>
      </c>
      <c r="C71" s="638"/>
      <c r="D71" s="388">
        <f>SUM(D72:D75)</f>
        <v>0</v>
      </c>
      <c r="E71" s="388">
        <v>0</v>
      </c>
      <c r="F71" s="388">
        <v>0</v>
      </c>
      <c r="G71" s="388">
        <v>0</v>
      </c>
      <c r="H71" s="388">
        <v>0</v>
      </c>
      <c r="I71" s="388">
        <v>0</v>
      </c>
    </row>
    <row r="72" spans="1:9" ht="15">
      <c r="A72" s="389"/>
      <c r="B72" s="390"/>
      <c r="C72" s="391" t="s">
        <v>407</v>
      </c>
      <c r="D72" s="392"/>
      <c r="E72" s="392"/>
      <c r="F72" s="392"/>
      <c r="G72" s="392"/>
      <c r="H72" s="392"/>
      <c r="I72" s="392"/>
    </row>
    <row r="73" spans="1:9" ht="15">
      <c r="A73" s="529"/>
      <c r="B73" s="530"/>
      <c r="C73" s="528" t="s">
        <v>408</v>
      </c>
      <c r="D73" s="377"/>
      <c r="E73" s="377"/>
      <c r="F73" s="377"/>
      <c r="G73" s="377"/>
      <c r="H73" s="377"/>
      <c r="I73" s="377"/>
    </row>
    <row r="74" spans="1:9" ht="15">
      <c r="A74" s="529"/>
      <c r="B74" s="530"/>
      <c r="C74" s="528" t="s">
        <v>409</v>
      </c>
      <c r="D74" s="377"/>
      <c r="E74" s="377"/>
      <c r="F74" s="377"/>
      <c r="G74" s="377"/>
      <c r="H74" s="377"/>
      <c r="I74" s="377"/>
    </row>
    <row r="75" spans="1:9" ht="15">
      <c r="A75" s="529"/>
      <c r="B75" s="530"/>
      <c r="C75" s="528" t="s">
        <v>410</v>
      </c>
      <c r="D75" s="377"/>
      <c r="E75" s="377"/>
      <c r="F75" s="377"/>
      <c r="G75" s="377"/>
      <c r="H75" s="377"/>
      <c r="I75" s="377"/>
    </row>
    <row r="76" spans="1:9" ht="15">
      <c r="A76" s="529"/>
      <c r="B76" s="623" t="s">
        <v>411</v>
      </c>
      <c r="C76" s="624"/>
      <c r="D76" s="377">
        <f>SUM(D77:D79)</f>
        <v>0</v>
      </c>
      <c r="E76" s="377">
        <v>0</v>
      </c>
      <c r="F76" s="377">
        <v>0</v>
      </c>
      <c r="G76" s="377">
        <v>0</v>
      </c>
      <c r="H76" s="377">
        <v>0</v>
      </c>
      <c r="I76" s="377">
        <v>0</v>
      </c>
    </row>
    <row r="77" spans="1:9" ht="15">
      <c r="A77" s="625"/>
      <c r="B77" s="628"/>
      <c r="C77" s="528" t="s">
        <v>412</v>
      </c>
      <c r="D77" s="629"/>
      <c r="E77" s="629"/>
      <c r="F77" s="629"/>
      <c r="G77" s="629"/>
      <c r="H77" s="629"/>
      <c r="I77" s="629"/>
    </row>
    <row r="78" spans="1:9" ht="15">
      <c r="A78" s="625"/>
      <c r="B78" s="628"/>
      <c r="C78" s="528" t="s">
        <v>413</v>
      </c>
      <c r="D78" s="629"/>
      <c r="E78" s="629"/>
      <c r="F78" s="629"/>
      <c r="G78" s="629"/>
      <c r="H78" s="629"/>
      <c r="I78" s="629"/>
    </row>
    <row r="79" spans="1:9" ht="15">
      <c r="A79" s="529"/>
      <c r="B79" s="530"/>
      <c r="C79" s="528" t="s">
        <v>414</v>
      </c>
      <c r="D79" s="377"/>
      <c r="E79" s="377"/>
      <c r="F79" s="377"/>
      <c r="G79" s="377"/>
      <c r="H79" s="377"/>
      <c r="I79" s="377"/>
    </row>
    <row r="80" spans="1:9" ht="15">
      <c r="A80" s="625"/>
      <c r="B80" s="623" t="s">
        <v>415</v>
      </c>
      <c r="C80" s="624"/>
      <c r="D80" s="629"/>
      <c r="E80" s="629"/>
      <c r="F80" s="629"/>
      <c r="G80" s="629"/>
      <c r="H80" s="629"/>
      <c r="I80" s="629"/>
    </row>
    <row r="81" spans="1:9" ht="15">
      <c r="A81" s="625"/>
      <c r="B81" s="623" t="s">
        <v>416</v>
      </c>
      <c r="C81" s="624"/>
      <c r="D81" s="629"/>
      <c r="E81" s="629"/>
      <c r="F81" s="629"/>
      <c r="G81" s="629"/>
      <c r="H81" s="629"/>
      <c r="I81" s="629"/>
    </row>
    <row r="82" spans="1:9" ht="15">
      <c r="A82" s="529"/>
      <c r="B82" s="623" t="s">
        <v>417</v>
      </c>
      <c r="C82" s="624"/>
      <c r="D82" s="377"/>
      <c r="E82" s="377"/>
      <c r="F82" s="377"/>
      <c r="G82" s="377"/>
      <c r="H82" s="377"/>
      <c r="I82" s="377"/>
    </row>
    <row r="83" spans="1:9" ht="15">
      <c r="A83" s="529"/>
      <c r="B83" s="628"/>
      <c r="C83" s="636"/>
      <c r="D83" s="385"/>
      <c r="E83" s="385"/>
      <c r="F83" s="385"/>
      <c r="G83" s="385"/>
      <c r="H83" s="385"/>
      <c r="I83" s="385"/>
    </row>
    <row r="84" spans="1:9" ht="15">
      <c r="A84" s="620" t="s">
        <v>418</v>
      </c>
      <c r="B84" s="621"/>
      <c r="C84" s="622"/>
      <c r="D84" s="639">
        <f>+D54+D71+D76+D80</f>
        <v>0</v>
      </c>
      <c r="E84" s="639">
        <f>+E54+E71+E76+E80</f>
        <v>4195763</v>
      </c>
      <c r="F84" s="639">
        <f>+F54+F71+F76+F80</f>
        <v>4195763</v>
      </c>
      <c r="G84" s="639">
        <f>+G54+G71+G76</f>
        <v>1457598</v>
      </c>
      <c r="H84" s="639">
        <f>+H54+H71+H76</f>
        <v>1457598</v>
      </c>
      <c r="I84" s="639">
        <f>+H84-D84</f>
        <v>1457598</v>
      </c>
    </row>
    <row r="85" spans="1:9" ht="15">
      <c r="A85" s="620" t="s">
        <v>419</v>
      </c>
      <c r="B85" s="621"/>
      <c r="C85" s="622"/>
      <c r="D85" s="639"/>
      <c r="E85" s="639"/>
      <c r="F85" s="639"/>
      <c r="G85" s="639"/>
      <c r="H85" s="639"/>
      <c r="I85" s="639">
        <f>+H85-D85</f>
        <v>0</v>
      </c>
    </row>
    <row r="86" spans="1:9" ht="15">
      <c r="A86" s="529"/>
      <c r="B86" s="628"/>
      <c r="C86" s="636"/>
      <c r="D86" s="385"/>
      <c r="E86" s="385"/>
      <c r="F86" s="385"/>
      <c r="G86" s="385"/>
      <c r="H86" s="385"/>
      <c r="I86" s="385"/>
    </row>
    <row r="87" spans="1:9" ht="15">
      <c r="A87" s="620" t="s">
        <v>420</v>
      </c>
      <c r="B87" s="621"/>
      <c r="C87" s="622"/>
      <c r="D87" s="386">
        <f>+D88</f>
        <v>0</v>
      </c>
      <c r="E87" s="377"/>
      <c r="F87" s="377"/>
      <c r="G87" s="377"/>
      <c r="H87" s="377"/>
      <c r="I87" s="377"/>
    </row>
    <row r="88" spans="1:9" ht="15">
      <c r="A88" s="529"/>
      <c r="B88" s="623" t="s">
        <v>421</v>
      </c>
      <c r="C88" s="624"/>
      <c r="D88" s="377">
        <v>0</v>
      </c>
      <c r="E88" s="377"/>
      <c r="F88" s="377"/>
      <c r="G88" s="377"/>
      <c r="H88" s="377"/>
      <c r="I88" s="377"/>
    </row>
    <row r="89" spans="1:9" ht="15">
      <c r="A89" s="529"/>
      <c r="B89" s="628"/>
      <c r="C89" s="636"/>
      <c r="D89" s="377"/>
      <c r="E89" s="377"/>
      <c r="F89" s="377"/>
      <c r="G89" s="377"/>
      <c r="H89" s="377"/>
      <c r="I89" s="377"/>
    </row>
    <row r="90" spans="1:11" ht="15">
      <c r="A90" s="620" t="s">
        <v>422</v>
      </c>
      <c r="B90" s="621"/>
      <c r="C90" s="622"/>
      <c r="D90" s="386">
        <f>+D48+D84+D87</f>
        <v>562096839.5</v>
      </c>
      <c r="E90" s="386">
        <f>+E48+E84+E87</f>
        <v>4000479.67</v>
      </c>
      <c r="F90" s="386">
        <f>+F48+F84+F87</f>
        <v>566097319.17</v>
      </c>
      <c r="G90" s="386">
        <f>+G48+G84+G87</f>
        <v>116945836.17</v>
      </c>
      <c r="H90" s="386">
        <f>+H48+H84+H87</f>
        <v>116945836.17</v>
      </c>
      <c r="I90" s="386">
        <f>+H90-D90</f>
        <v>-445151003.33</v>
      </c>
      <c r="K90" s="344"/>
    </row>
    <row r="91" spans="1:11" ht="15">
      <c r="A91" s="529"/>
      <c r="B91" s="628"/>
      <c r="C91" s="636"/>
      <c r="D91" s="377"/>
      <c r="E91" s="377"/>
      <c r="F91" s="377"/>
      <c r="G91" s="377"/>
      <c r="H91" s="377"/>
      <c r="I91" s="377"/>
      <c r="K91" s="344"/>
    </row>
    <row r="92" spans="1:9" ht="15">
      <c r="A92" s="529"/>
      <c r="B92" s="640" t="s">
        <v>423</v>
      </c>
      <c r="C92" s="622"/>
      <c r="D92" s="377"/>
      <c r="E92" s="377"/>
      <c r="F92" s="377"/>
      <c r="G92" s="377"/>
      <c r="H92" s="377"/>
      <c r="I92" s="377"/>
    </row>
    <row r="93" spans="1:11" ht="15">
      <c r="A93" s="625"/>
      <c r="B93" s="623" t="s">
        <v>424</v>
      </c>
      <c r="C93" s="624"/>
      <c r="D93" s="629"/>
      <c r="E93" s="629"/>
      <c r="F93" s="629"/>
      <c r="G93" s="629"/>
      <c r="H93" s="629"/>
      <c r="I93" s="629"/>
      <c r="K93" s="161"/>
    </row>
    <row r="94" spans="1:9" ht="15">
      <c r="A94" s="625"/>
      <c r="B94" s="623" t="s">
        <v>425</v>
      </c>
      <c r="C94" s="624"/>
      <c r="D94" s="629"/>
      <c r="E94" s="629"/>
      <c r="F94" s="629"/>
      <c r="G94" s="629"/>
      <c r="H94" s="629"/>
      <c r="I94" s="629"/>
    </row>
    <row r="95" spans="1:9" ht="15">
      <c r="A95" s="625"/>
      <c r="B95" s="623" t="s">
        <v>426</v>
      </c>
      <c r="C95" s="624"/>
      <c r="D95" s="629"/>
      <c r="E95" s="629"/>
      <c r="F95" s="629"/>
      <c r="G95" s="629"/>
      <c r="H95" s="629"/>
      <c r="I95" s="629"/>
    </row>
    <row r="96" spans="1:9" ht="15">
      <c r="A96" s="625"/>
      <c r="B96" s="623" t="s">
        <v>427</v>
      </c>
      <c r="C96" s="624"/>
      <c r="D96" s="629"/>
      <c r="E96" s="629"/>
      <c r="F96" s="629"/>
      <c r="G96" s="629"/>
      <c r="H96" s="629"/>
      <c r="I96" s="629"/>
    </row>
    <row r="97" spans="1:9" ht="15">
      <c r="A97" s="625"/>
      <c r="B97" s="623" t="s">
        <v>321</v>
      </c>
      <c r="C97" s="624"/>
      <c r="D97" s="629"/>
      <c r="E97" s="629"/>
      <c r="F97" s="629"/>
      <c r="G97" s="629"/>
      <c r="H97" s="629"/>
      <c r="I97" s="629"/>
    </row>
    <row r="98" spans="1:9" ht="15">
      <c r="A98" s="625"/>
      <c r="B98" s="640" t="s">
        <v>428</v>
      </c>
      <c r="C98" s="622"/>
      <c r="D98" s="627">
        <f aca="true" t="shared" si="4" ref="D98:I98">+D93+D95</f>
        <v>0</v>
      </c>
      <c r="E98" s="627">
        <f t="shared" si="4"/>
        <v>0</v>
      </c>
      <c r="F98" s="627">
        <f t="shared" si="4"/>
        <v>0</v>
      </c>
      <c r="G98" s="627">
        <f t="shared" si="4"/>
        <v>0</v>
      </c>
      <c r="H98" s="627">
        <f t="shared" si="4"/>
        <v>0</v>
      </c>
      <c r="I98" s="627">
        <f t="shared" si="4"/>
        <v>0</v>
      </c>
    </row>
    <row r="99" spans="1:9" ht="15">
      <c r="A99" s="625"/>
      <c r="B99" s="640" t="s">
        <v>429</v>
      </c>
      <c r="C99" s="622"/>
      <c r="D99" s="627"/>
      <c r="E99" s="627"/>
      <c r="F99" s="627"/>
      <c r="G99" s="627"/>
      <c r="H99" s="627"/>
      <c r="I99" s="627"/>
    </row>
    <row r="100" spans="1:9" ht="5.25" customHeight="1">
      <c r="A100" s="387"/>
      <c r="B100" s="641"/>
      <c r="C100" s="642"/>
      <c r="D100" s="393"/>
      <c r="E100" s="393"/>
      <c r="F100" s="393"/>
      <c r="G100" s="393"/>
      <c r="H100" s="393"/>
      <c r="I100" s="393"/>
    </row>
    <row r="102" ht="10.5" customHeight="1"/>
    <row r="104" ht="15"/>
    <row r="105" ht="15"/>
    <row r="106" ht="15"/>
  </sheetData>
  <sheetProtection/>
  <mergeCells count="208">
    <mergeCell ref="I98:I99"/>
    <mergeCell ref="B99:C99"/>
    <mergeCell ref="B100:C100"/>
    <mergeCell ref="I95:I97"/>
    <mergeCell ref="B96:C96"/>
    <mergeCell ref="B97:C97"/>
    <mergeCell ref="H98:H99"/>
    <mergeCell ref="H95:H97"/>
    <mergeCell ref="A98:A99"/>
    <mergeCell ref="B98:C98"/>
    <mergeCell ref="D98:D99"/>
    <mergeCell ref="E98:E99"/>
    <mergeCell ref="F98:F99"/>
    <mergeCell ref="G98:G99"/>
    <mergeCell ref="A95:A97"/>
    <mergeCell ref="B95:C95"/>
    <mergeCell ref="D95:D97"/>
    <mergeCell ref="E95:E97"/>
    <mergeCell ref="F95:F97"/>
    <mergeCell ref="G95:G97"/>
    <mergeCell ref="D93:D94"/>
    <mergeCell ref="E93:E94"/>
    <mergeCell ref="F93:F94"/>
    <mergeCell ref="G93:G94"/>
    <mergeCell ref="H93:H94"/>
    <mergeCell ref="I93:I94"/>
    <mergeCell ref="B89:C89"/>
    <mergeCell ref="A90:C90"/>
    <mergeCell ref="B91:C91"/>
    <mergeCell ref="B92:C92"/>
    <mergeCell ref="A93:A94"/>
    <mergeCell ref="B93:C93"/>
    <mergeCell ref="B94:C94"/>
    <mergeCell ref="H84:H85"/>
    <mergeCell ref="I84:I85"/>
    <mergeCell ref="A85:C85"/>
    <mergeCell ref="B86:C86"/>
    <mergeCell ref="A87:C87"/>
    <mergeCell ref="B88:C88"/>
    <mergeCell ref="H80:H81"/>
    <mergeCell ref="I80:I81"/>
    <mergeCell ref="B81:C81"/>
    <mergeCell ref="B82:C82"/>
    <mergeCell ref="B83:C83"/>
    <mergeCell ref="A84:C84"/>
    <mergeCell ref="D84:D85"/>
    <mergeCell ref="E84:E85"/>
    <mergeCell ref="F84:F85"/>
    <mergeCell ref="G84:G85"/>
    <mergeCell ref="F77:F78"/>
    <mergeCell ref="G77:G78"/>
    <mergeCell ref="H77:H78"/>
    <mergeCell ref="I77:I78"/>
    <mergeCell ref="A80:A81"/>
    <mergeCell ref="B80:C80"/>
    <mergeCell ref="D80:D81"/>
    <mergeCell ref="E80:E81"/>
    <mergeCell ref="F80:F81"/>
    <mergeCell ref="G80:G81"/>
    <mergeCell ref="B71:C71"/>
    <mergeCell ref="B76:C76"/>
    <mergeCell ref="A77:A78"/>
    <mergeCell ref="B77:B78"/>
    <mergeCell ref="D77:D78"/>
    <mergeCell ref="E77:E78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H61:H63"/>
    <mergeCell ref="I61:I63"/>
    <mergeCell ref="A65:A66"/>
    <mergeCell ref="B65:B66"/>
    <mergeCell ref="D65:D66"/>
    <mergeCell ref="E65:E66"/>
    <mergeCell ref="F65:F66"/>
    <mergeCell ref="G65:G66"/>
    <mergeCell ref="H65:H66"/>
    <mergeCell ref="I65:I66"/>
    <mergeCell ref="A61:A63"/>
    <mergeCell ref="B61:B63"/>
    <mergeCell ref="D61:D63"/>
    <mergeCell ref="E61:E63"/>
    <mergeCell ref="F61:F63"/>
    <mergeCell ref="G61:G63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G55:G56"/>
    <mergeCell ref="H55:H56"/>
    <mergeCell ref="I55:I56"/>
    <mergeCell ref="A57:A58"/>
    <mergeCell ref="B57:B58"/>
    <mergeCell ref="D57:D58"/>
    <mergeCell ref="E57:E58"/>
    <mergeCell ref="F57:F58"/>
    <mergeCell ref="G57:G58"/>
    <mergeCell ref="H57:H58"/>
    <mergeCell ref="A55:A56"/>
    <mergeCell ref="B55:B56"/>
    <mergeCell ref="D55:D56"/>
    <mergeCell ref="E55:E56"/>
    <mergeCell ref="F55:F56"/>
    <mergeCell ref="A50:C50"/>
    <mergeCell ref="A51:C51"/>
    <mergeCell ref="A53:C53"/>
    <mergeCell ref="B54:C54"/>
    <mergeCell ref="A48:C48"/>
    <mergeCell ref="D48:D50"/>
    <mergeCell ref="G48:G50"/>
    <mergeCell ref="H48:H50"/>
    <mergeCell ref="G38:G39"/>
    <mergeCell ref="H38:H39"/>
    <mergeCell ref="E48:E50"/>
    <mergeCell ref="F48:F50"/>
    <mergeCell ref="I38:I39"/>
    <mergeCell ref="B41:C41"/>
    <mergeCell ref="B42:C42"/>
    <mergeCell ref="B44:C44"/>
    <mergeCell ref="I48:I50"/>
    <mergeCell ref="A49:C49"/>
    <mergeCell ref="B34:C34"/>
    <mergeCell ref="A38:A39"/>
    <mergeCell ref="B38:B39"/>
    <mergeCell ref="D38:D39"/>
    <mergeCell ref="E38:E39"/>
    <mergeCell ref="F38:F39"/>
    <mergeCell ref="H31:H32"/>
    <mergeCell ref="I31:I32"/>
    <mergeCell ref="A33:A34"/>
    <mergeCell ref="B33:C33"/>
    <mergeCell ref="D33:D34"/>
    <mergeCell ref="E33:E34"/>
    <mergeCell ref="F33:F34"/>
    <mergeCell ref="G33:G34"/>
    <mergeCell ref="H33:H34"/>
    <mergeCell ref="I33:I34"/>
    <mergeCell ref="A31:A32"/>
    <mergeCell ref="B31:B32"/>
    <mergeCell ref="D31:D32"/>
    <mergeCell ref="E31:E32"/>
    <mergeCell ref="F31:F32"/>
    <mergeCell ref="G31:G32"/>
    <mergeCell ref="I24:I25"/>
    <mergeCell ref="A26:A27"/>
    <mergeCell ref="B26:B27"/>
    <mergeCell ref="D26:D27"/>
    <mergeCell ref="E26:E27"/>
    <mergeCell ref="F26:F27"/>
    <mergeCell ref="G26:G27"/>
    <mergeCell ref="H26:H27"/>
    <mergeCell ref="I26:I27"/>
    <mergeCell ref="H17:H18"/>
    <mergeCell ref="I17:I18"/>
    <mergeCell ref="B18:C18"/>
    <mergeCell ref="A24:A25"/>
    <mergeCell ref="B24:B25"/>
    <mergeCell ref="D24:D25"/>
    <mergeCell ref="E24:E25"/>
    <mergeCell ref="F24:F25"/>
    <mergeCell ref="G24:G25"/>
    <mergeCell ref="H24:H25"/>
    <mergeCell ref="A17:A18"/>
    <mergeCell ref="B17:C17"/>
    <mergeCell ref="D17:D18"/>
    <mergeCell ref="E17:E18"/>
    <mergeCell ref="F17:F18"/>
    <mergeCell ref="G17:G18"/>
    <mergeCell ref="B11:C11"/>
    <mergeCell ref="B12:C12"/>
    <mergeCell ref="B13:C13"/>
    <mergeCell ref="B14:C14"/>
    <mergeCell ref="B15:C15"/>
    <mergeCell ref="B16:C16"/>
    <mergeCell ref="G6:G7"/>
    <mergeCell ref="H6:H7"/>
    <mergeCell ref="A7:C7"/>
    <mergeCell ref="A8:C8"/>
    <mergeCell ref="A9:C9"/>
    <mergeCell ref="B10:C10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F6:F7"/>
  </mergeCells>
  <printOptions horizontalCentered="1"/>
  <pageMargins left="0.03937007874015748" right="0.03937007874015748" top="0.31496062992125984" bottom="0.07874015748031496" header="0.31496062992125984" footer="0.31496062992125984"/>
  <pageSetup horizontalDpi="600" verticalDpi="600" orientation="portrait" scale="45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4"/>
  <sheetViews>
    <sheetView showGridLines="0" zoomScaleSheetLayoutView="110" zoomScalePageLayoutView="0" workbookViewId="0" topLeftCell="A1">
      <selection activeCell="E14" sqref="E14"/>
    </sheetView>
  </sheetViews>
  <sheetFormatPr defaultColWidth="11.421875" defaultRowHeight="15"/>
  <cols>
    <col min="2" max="2" width="50.140625" style="0" bestFit="1" customWidth="1"/>
    <col min="3" max="3" width="13.421875" style="161" customWidth="1"/>
    <col min="4" max="4" width="13.421875" style="161" bestFit="1" customWidth="1"/>
    <col min="5" max="5" width="13.8515625" style="161" bestFit="1" customWidth="1"/>
    <col min="6" max="6" width="14.421875" style="161" bestFit="1" customWidth="1"/>
    <col min="7" max="7" width="12.7109375" style="161" customWidth="1"/>
    <col min="8" max="8" width="12.28125" style="161" customWidth="1"/>
    <col min="9" max="9" width="17.421875" style="0" bestFit="1" customWidth="1"/>
    <col min="10" max="10" width="13.8515625" style="0" bestFit="1" customWidth="1"/>
  </cols>
  <sheetData>
    <row r="1" spans="1:8" ht="15">
      <c r="A1" s="643" t="str">
        <f>+'FORMATO 5'!A1:I1</f>
        <v>COLEGIO DE ESTUDIOS CIENTÍFICOS Y TECNOLÓGICOS DEL ESTADO DE TLAXCALA</v>
      </c>
      <c r="B1" s="644"/>
      <c r="C1" s="644"/>
      <c r="D1" s="644"/>
      <c r="E1" s="644"/>
      <c r="F1" s="644"/>
      <c r="G1" s="644"/>
      <c r="H1" s="645"/>
    </row>
    <row r="2" spans="1:8" ht="15">
      <c r="A2" s="646" t="s">
        <v>430</v>
      </c>
      <c r="B2" s="647"/>
      <c r="C2" s="647"/>
      <c r="D2" s="647"/>
      <c r="E2" s="647"/>
      <c r="F2" s="647"/>
      <c r="G2" s="647"/>
      <c r="H2" s="648"/>
    </row>
    <row r="3" spans="1:8" ht="15">
      <c r="A3" s="646" t="s">
        <v>431</v>
      </c>
      <c r="B3" s="647"/>
      <c r="C3" s="647"/>
      <c r="D3" s="647"/>
      <c r="E3" s="647"/>
      <c r="F3" s="647"/>
      <c r="G3" s="647"/>
      <c r="H3" s="648"/>
    </row>
    <row r="4" spans="1:8" ht="15">
      <c r="A4" s="646" t="str">
        <f>+'FORMATO 5'!A3:I3</f>
        <v>Del 1 de enero al 31 de marzo de 2023</v>
      </c>
      <c r="B4" s="647"/>
      <c r="C4" s="647"/>
      <c r="D4" s="647"/>
      <c r="E4" s="647"/>
      <c r="F4" s="647"/>
      <c r="G4" s="647"/>
      <c r="H4" s="648"/>
    </row>
    <row r="5" spans="1:8" ht="15">
      <c r="A5" s="649" t="s">
        <v>0</v>
      </c>
      <c r="B5" s="650"/>
      <c r="C5" s="650"/>
      <c r="D5" s="650"/>
      <c r="E5" s="650"/>
      <c r="F5" s="650"/>
      <c r="G5" s="650"/>
      <c r="H5" s="651"/>
    </row>
    <row r="6" spans="1:8" ht="15">
      <c r="A6" s="571" t="s">
        <v>1</v>
      </c>
      <c r="B6" s="573"/>
      <c r="C6" s="652" t="s">
        <v>432</v>
      </c>
      <c r="D6" s="653"/>
      <c r="E6" s="653"/>
      <c r="F6" s="653"/>
      <c r="G6" s="654"/>
      <c r="H6" s="544" t="s">
        <v>433</v>
      </c>
    </row>
    <row r="7" spans="1:8" ht="15">
      <c r="A7" s="574"/>
      <c r="B7" s="576"/>
      <c r="C7" s="395" t="s">
        <v>3</v>
      </c>
      <c r="D7" s="395" t="s">
        <v>342</v>
      </c>
      <c r="E7" s="655" t="s">
        <v>343</v>
      </c>
      <c r="F7" s="655" t="s">
        <v>294</v>
      </c>
      <c r="G7" s="655" t="s">
        <v>297</v>
      </c>
      <c r="H7" s="551" t="s">
        <v>434</v>
      </c>
    </row>
    <row r="8" spans="1:8" ht="15">
      <c r="A8" s="577"/>
      <c r="B8" s="579"/>
      <c r="C8" s="396" t="s">
        <v>435</v>
      </c>
      <c r="D8" s="396" t="s">
        <v>346</v>
      </c>
      <c r="E8" s="656"/>
      <c r="F8" s="656"/>
      <c r="G8" s="656"/>
      <c r="H8" s="397"/>
    </row>
    <row r="9" spans="1:10" ht="15">
      <c r="A9" s="657" t="s">
        <v>436</v>
      </c>
      <c r="B9" s="658"/>
      <c r="C9" s="398">
        <f aca="true" t="shared" si="0" ref="C9:H9">+C10+C18+C29+C40+C51+C62+C66+C76</f>
        <v>562096839.5</v>
      </c>
      <c r="D9" s="399">
        <f t="shared" si="0"/>
        <v>-200584.8299999996</v>
      </c>
      <c r="E9" s="400">
        <f t="shared" si="0"/>
        <v>561896254.6700001</v>
      </c>
      <c r="F9" s="401">
        <f t="shared" si="0"/>
        <v>111179046.69999999</v>
      </c>
      <c r="G9" s="402">
        <f t="shared" si="0"/>
        <v>106438254.88</v>
      </c>
      <c r="H9" s="402">
        <f t="shared" si="0"/>
        <v>450717207.97</v>
      </c>
      <c r="J9" s="161"/>
    </row>
    <row r="10" spans="1:10" ht="15">
      <c r="A10" s="659" t="s">
        <v>437</v>
      </c>
      <c r="B10" s="660"/>
      <c r="C10" s="541">
        <f>SUM(C11:C17)</f>
        <v>518974207.5</v>
      </c>
      <c r="D10" s="542">
        <f>SUM(D11:D17)</f>
        <v>-3507445.5</v>
      </c>
      <c r="E10" s="540">
        <f>SUM(E11:E17)</f>
        <v>515466762</v>
      </c>
      <c r="F10" s="403">
        <f>SUM(F11:F17)</f>
        <v>103528927.51999998</v>
      </c>
      <c r="G10" s="404">
        <f>SUM(G11:G17)</f>
        <v>99915575.19</v>
      </c>
      <c r="H10" s="405">
        <f>+SUM(H11:H17)</f>
        <v>411937834.48</v>
      </c>
      <c r="I10" s="406"/>
      <c r="J10" s="347"/>
    </row>
    <row r="11" spans="1:8" ht="15">
      <c r="A11" s="535"/>
      <c r="B11" s="407" t="s">
        <v>438</v>
      </c>
      <c r="C11" s="492">
        <v>248270331.5</v>
      </c>
      <c r="D11" s="492">
        <v>11201368.5</v>
      </c>
      <c r="E11" s="492">
        <f>+C11+D11</f>
        <v>259471700</v>
      </c>
      <c r="F11" s="492">
        <v>53827419.58</v>
      </c>
      <c r="G11" s="492">
        <v>53827419.58</v>
      </c>
      <c r="H11" s="410">
        <f>+E11-F11</f>
        <v>205644280.42000002</v>
      </c>
    </row>
    <row r="12" spans="1:8" ht="15">
      <c r="A12" s="535"/>
      <c r="B12" s="407" t="s">
        <v>439</v>
      </c>
      <c r="C12" s="492">
        <v>216732</v>
      </c>
      <c r="D12" s="492">
        <v>0</v>
      </c>
      <c r="E12" s="492">
        <f aca="true" t="shared" si="1" ref="E12:E17">+C12+D12</f>
        <v>216732</v>
      </c>
      <c r="F12" s="492">
        <v>83394.9</v>
      </c>
      <c r="G12" s="492">
        <v>83394.9</v>
      </c>
      <c r="H12" s="494">
        <f aca="true" t="shared" si="2" ref="H12:H17">+E12-F12</f>
        <v>133337.1</v>
      </c>
    </row>
    <row r="13" spans="1:8" ht="15">
      <c r="A13" s="535"/>
      <c r="B13" s="407" t="s">
        <v>440</v>
      </c>
      <c r="C13" s="492">
        <v>85325216.5</v>
      </c>
      <c r="D13" s="492">
        <v>2535136</v>
      </c>
      <c r="E13" s="492">
        <f t="shared" si="1"/>
        <v>87860352.5</v>
      </c>
      <c r="F13" s="492">
        <v>16964522.62</v>
      </c>
      <c r="G13" s="492">
        <v>16964522.62</v>
      </c>
      <c r="H13" s="494">
        <f t="shared" si="2"/>
        <v>70895829.88</v>
      </c>
    </row>
    <row r="14" spans="1:8" ht="15">
      <c r="A14" s="535"/>
      <c r="B14" s="407" t="s">
        <v>441</v>
      </c>
      <c r="C14" s="492">
        <v>91870001</v>
      </c>
      <c r="D14" s="492">
        <v>-3829547</v>
      </c>
      <c r="E14" s="492">
        <f t="shared" si="1"/>
        <v>88040454</v>
      </c>
      <c r="F14" s="492">
        <v>24210284.88</v>
      </c>
      <c r="G14" s="492">
        <v>21787976.73</v>
      </c>
      <c r="H14" s="494">
        <f t="shared" si="2"/>
        <v>63830169.120000005</v>
      </c>
    </row>
    <row r="15" spans="1:8" ht="15">
      <c r="A15" s="535"/>
      <c r="B15" s="407" t="s">
        <v>442</v>
      </c>
      <c r="C15" s="492">
        <v>93291926.5</v>
      </c>
      <c r="D15" s="492">
        <v>-13414403</v>
      </c>
      <c r="E15" s="492">
        <f>+C15+D15</f>
        <v>79877523.5</v>
      </c>
      <c r="F15" s="492">
        <v>8443305.54</v>
      </c>
      <c r="G15" s="492">
        <v>7252261.36</v>
      </c>
      <c r="H15" s="494">
        <f>+E15-F15</f>
        <v>71434217.96000001</v>
      </c>
    </row>
    <row r="16" spans="1:8" ht="15">
      <c r="A16" s="535"/>
      <c r="B16" s="407" t="s">
        <v>443</v>
      </c>
      <c r="C16" s="491">
        <v>0</v>
      </c>
      <c r="D16" s="491">
        <v>0</v>
      </c>
      <c r="E16" s="491">
        <f t="shared" si="1"/>
        <v>0</v>
      </c>
      <c r="F16" s="491">
        <v>0</v>
      </c>
      <c r="G16" s="491">
        <v>0</v>
      </c>
      <c r="H16" s="494">
        <f t="shared" si="2"/>
        <v>0</v>
      </c>
    </row>
    <row r="17" spans="1:8" ht="15">
      <c r="A17" s="535"/>
      <c r="B17" s="407" t="s">
        <v>444</v>
      </c>
      <c r="C17" s="492">
        <v>0</v>
      </c>
      <c r="D17" s="491">
        <v>0</v>
      </c>
      <c r="E17" s="491">
        <f t="shared" si="1"/>
        <v>0</v>
      </c>
      <c r="F17" s="491">
        <v>0</v>
      </c>
      <c r="G17" s="491">
        <v>0</v>
      </c>
      <c r="H17" s="494">
        <f t="shared" si="2"/>
        <v>0</v>
      </c>
    </row>
    <row r="18" spans="1:10" ht="15">
      <c r="A18" s="659" t="s">
        <v>445</v>
      </c>
      <c r="B18" s="660"/>
      <c r="C18" s="541">
        <f>SUM(C19:C28)</f>
        <v>6478350</v>
      </c>
      <c r="D18" s="412">
        <f>SUM(D19:D28)</f>
        <v>-264495.76999999996</v>
      </c>
      <c r="E18" s="413">
        <f>SUM(E19:E28)</f>
        <v>6213854.2299999995</v>
      </c>
      <c r="F18" s="403">
        <f>SUM(F19:F28)</f>
        <v>430403.86000000004</v>
      </c>
      <c r="G18" s="404">
        <f>SUM(G19:G28)</f>
        <v>293639.37</v>
      </c>
      <c r="H18" s="405">
        <f>+SUM(H19:H28)</f>
        <v>5783450.37</v>
      </c>
      <c r="I18" s="347"/>
      <c r="J18" s="347"/>
    </row>
    <row r="19" spans="1:9" ht="15">
      <c r="A19" s="659"/>
      <c r="B19" s="407" t="s">
        <v>446</v>
      </c>
      <c r="C19" s="414">
        <v>3446550</v>
      </c>
      <c r="D19" s="414">
        <v>-312509.16</v>
      </c>
      <c r="E19" s="414">
        <f aca="true" t="shared" si="3" ref="E19:E28">+C19+D19</f>
        <v>3134040.84</v>
      </c>
      <c r="F19" s="414">
        <v>16233.17</v>
      </c>
      <c r="G19" s="414">
        <v>15421.17</v>
      </c>
      <c r="H19" s="414">
        <f>+E19-F19</f>
        <v>3117807.67</v>
      </c>
      <c r="I19" s="343"/>
    </row>
    <row r="20" spans="1:9" ht="15">
      <c r="A20" s="659"/>
      <c r="B20" s="407" t="s">
        <v>447</v>
      </c>
      <c r="C20" s="414"/>
      <c r="D20" s="414"/>
      <c r="E20" s="414"/>
      <c r="F20" s="414"/>
      <c r="G20" s="414"/>
      <c r="H20" s="414"/>
      <c r="I20" s="343"/>
    </row>
    <row r="21" spans="1:9" ht="15">
      <c r="A21" s="535"/>
      <c r="B21" s="407" t="s">
        <v>448</v>
      </c>
      <c r="C21" s="414">
        <v>459500</v>
      </c>
      <c r="D21" s="414">
        <v>94839.84</v>
      </c>
      <c r="E21" s="414">
        <f t="shared" si="3"/>
        <v>554339.84</v>
      </c>
      <c r="F21" s="414">
        <v>214278.72</v>
      </c>
      <c r="G21" s="414">
        <v>99256.32</v>
      </c>
      <c r="H21" s="414">
        <f aca="true" t="shared" si="4" ref="H21:H28">+E21-F21</f>
        <v>340061.12</v>
      </c>
      <c r="I21" s="343"/>
    </row>
    <row r="22" spans="1:9" ht="15">
      <c r="A22" s="535"/>
      <c r="B22" s="407" t="s">
        <v>449</v>
      </c>
      <c r="C22" s="414"/>
      <c r="D22" s="414"/>
      <c r="E22" s="414">
        <f t="shared" si="3"/>
        <v>0</v>
      </c>
      <c r="F22" s="414"/>
      <c r="G22" s="414"/>
      <c r="H22" s="408">
        <f t="shared" si="4"/>
        <v>0</v>
      </c>
      <c r="I22" s="343"/>
    </row>
    <row r="23" spans="1:9" ht="15">
      <c r="A23" s="535"/>
      <c r="B23" s="407" t="s">
        <v>450</v>
      </c>
      <c r="C23" s="414">
        <v>273000</v>
      </c>
      <c r="D23" s="414">
        <v>1906.04</v>
      </c>
      <c r="E23" s="414">
        <f t="shared" si="3"/>
        <v>274906.04</v>
      </c>
      <c r="F23" s="414">
        <v>1906.04</v>
      </c>
      <c r="G23" s="414">
        <v>1906.04</v>
      </c>
      <c r="H23" s="408">
        <f t="shared" si="4"/>
        <v>273000</v>
      </c>
      <c r="I23" s="343"/>
    </row>
    <row r="24" spans="1:9" ht="15">
      <c r="A24" s="535"/>
      <c r="B24" s="407" t="s">
        <v>451</v>
      </c>
      <c r="C24" s="414">
        <v>326000</v>
      </c>
      <c r="D24" s="414">
        <v>0</v>
      </c>
      <c r="E24" s="414">
        <f t="shared" si="3"/>
        <v>326000</v>
      </c>
      <c r="F24" s="414">
        <v>0</v>
      </c>
      <c r="G24" s="414">
        <v>0</v>
      </c>
      <c r="H24" s="408">
        <f t="shared" si="4"/>
        <v>326000</v>
      </c>
      <c r="I24" s="343"/>
    </row>
    <row r="25" spans="1:9" ht="15">
      <c r="A25" s="535"/>
      <c r="B25" s="407" t="s">
        <v>452</v>
      </c>
      <c r="C25" s="414">
        <v>954000</v>
      </c>
      <c r="D25" s="414">
        <v>0</v>
      </c>
      <c r="E25" s="414">
        <f t="shared" si="3"/>
        <v>954000</v>
      </c>
      <c r="F25" s="414">
        <v>145000</v>
      </c>
      <c r="G25" s="414">
        <v>145000</v>
      </c>
      <c r="H25" s="408">
        <f t="shared" si="4"/>
        <v>809000</v>
      </c>
      <c r="I25" s="343"/>
    </row>
    <row r="26" spans="1:8" ht="15">
      <c r="A26" s="535"/>
      <c r="B26" s="407" t="s">
        <v>453</v>
      </c>
      <c r="C26" s="414">
        <v>502800</v>
      </c>
      <c r="D26" s="414">
        <v>0</v>
      </c>
      <c r="E26" s="414">
        <f t="shared" si="3"/>
        <v>502800</v>
      </c>
      <c r="F26" s="414">
        <v>0</v>
      </c>
      <c r="G26" s="414">
        <v>0</v>
      </c>
      <c r="H26" s="408">
        <f t="shared" si="4"/>
        <v>502800</v>
      </c>
    </row>
    <row r="27" spans="1:8" ht="15">
      <c r="A27" s="535"/>
      <c r="B27" s="407" t="s">
        <v>454</v>
      </c>
      <c r="C27" s="414"/>
      <c r="D27" s="414"/>
      <c r="E27" s="414">
        <f t="shared" si="3"/>
        <v>0</v>
      </c>
      <c r="F27" s="414"/>
      <c r="G27" s="414"/>
      <c r="H27" s="408">
        <f t="shared" si="4"/>
        <v>0</v>
      </c>
    </row>
    <row r="28" spans="1:8" ht="15">
      <c r="A28" s="535"/>
      <c r="B28" s="407" t="s">
        <v>455</v>
      </c>
      <c r="C28" s="414">
        <v>516500</v>
      </c>
      <c r="D28" s="414">
        <v>-48732.49</v>
      </c>
      <c r="E28" s="414">
        <f t="shared" si="3"/>
        <v>467767.51</v>
      </c>
      <c r="F28" s="414">
        <v>52985.93</v>
      </c>
      <c r="G28" s="414">
        <v>32055.84</v>
      </c>
      <c r="H28" s="414">
        <f t="shared" si="4"/>
        <v>414781.58</v>
      </c>
    </row>
    <row r="29" spans="1:10" ht="15">
      <c r="A29" s="659" t="s">
        <v>456</v>
      </c>
      <c r="B29" s="660"/>
      <c r="C29" s="411">
        <f>SUM(C30:C39)</f>
        <v>34138882</v>
      </c>
      <c r="D29" s="434">
        <f>SUM(D30:D39)</f>
        <v>3836054.4400000004</v>
      </c>
      <c r="E29" s="413">
        <f>SUM(E30:E39)</f>
        <v>37974936.440000005</v>
      </c>
      <c r="F29" s="403">
        <f>SUM(F30:F39)</f>
        <v>7219715.32</v>
      </c>
      <c r="G29" s="404">
        <f>SUM(G30:G39)</f>
        <v>6229040.32</v>
      </c>
      <c r="H29" s="405">
        <f>+SUM(H30:H39)</f>
        <v>30755221.12</v>
      </c>
      <c r="I29" s="347"/>
      <c r="J29" s="347"/>
    </row>
    <row r="30" spans="1:10" ht="15">
      <c r="A30" s="535"/>
      <c r="B30" s="407" t="s">
        <v>457</v>
      </c>
      <c r="C30" s="414">
        <v>5586600</v>
      </c>
      <c r="D30" s="414">
        <v>27207.99</v>
      </c>
      <c r="E30" s="414">
        <f>+C30+D30</f>
        <v>5613807.99</v>
      </c>
      <c r="F30" s="414">
        <v>931596.76</v>
      </c>
      <c r="G30" s="414">
        <v>931596.76</v>
      </c>
      <c r="H30" s="408">
        <f>+E30-F30</f>
        <v>4682211.23</v>
      </c>
      <c r="I30" s="343"/>
      <c r="J30" s="343"/>
    </row>
    <row r="31" spans="1:10" ht="15">
      <c r="A31" s="535"/>
      <c r="B31" s="407" t="s">
        <v>458</v>
      </c>
      <c r="C31" s="414">
        <v>2094877</v>
      </c>
      <c r="D31" s="414">
        <v>53254</v>
      </c>
      <c r="E31" s="414">
        <f>+C31+D31</f>
        <v>2148131</v>
      </c>
      <c r="F31" s="414">
        <v>386328.4</v>
      </c>
      <c r="G31" s="414">
        <v>386328.4</v>
      </c>
      <c r="H31" s="408">
        <f>+E31-F31</f>
        <v>1761802.6</v>
      </c>
      <c r="I31" s="343"/>
      <c r="J31" s="347"/>
    </row>
    <row r="32" spans="1:10" ht="15">
      <c r="A32" s="535"/>
      <c r="B32" s="407" t="s">
        <v>459</v>
      </c>
      <c r="C32" s="414">
        <v>15617881</v>
      </c>
      <c r="D32" s="414">
        <v>-935599.61</v>
      </c>
      <c r="E32" s="414">
        <f>+C32+D32</f>
        <v>14682281.39</v>
      </c>
      <c r="F32" s="414">
        <v>3502770.07</v>
      </c>
      <c r="G32" s="414">
        <v>3502770.07</v>
      </c>
      <c r="H32" s="408">
        <f>+E32-F32</f>
        <v>11179511.32</v>
      </c>
      <c r="I32" s="343"/>
      <c r="J32" s="344"/>
    </row>
    <row r="33" spans="1:9" ht="15">
      <c r="A33" s="535"/>
      <c r="B33" s="407" t="s">
        <v>460</v>
      </c>
      <c r="C33" s="414">
        <v>283739</v>
      </c>
      <c r="D33" s="414">
        <v>81933</v>
      </c>
      <c r="E33" s="414">
        <f>+C33+D33</f>
        <v>365672</v>
      </c>
      <c r="F33" s="414">
        <v>10522.43</v>
      </c>
      <c r="G33" s="414">
        <v>10522.43</v>
      </c>
      <c r="H33" s="408">
        <f>+E33-F33</f>
        <v>355149.57</v>
      </c>
      <c r="I33" s="343"/>
    </row>
    <row r="34" spans="1:9" ht="15">
      <c r="A34" s="659"/>
      <c r="B34" s="407" t="s">
        <v>461</v>
      </c>
      <c r="C34" s="414">
        <v>594500</v>
      </c>
      <c r="D34" s="414">
        <v>81</v>
      </c>
      <c r="E34" s="414">
        <f>+C34+D34</f>
        <v>594581</v>
      </c>
      <c r="F34" s="414">
        <v>6751</v>
      </c>
      <c r="G34" s="414">
        <v>6751</v>
      </c>
      <c r="H34" s="487">
        <f>+E34-F34</f>
        <v>587830</v>
      </c>
      <c r="I34" s="343"/>
    </row>
    <row r="35" spans="1:9" ht="15">
      <c r="A35" s="659"/>
      <c r="B35" s="407" t="s">
        <v>462</v>
      </c>
      <c r="C35" s="414"/>
      <c r="D35" s="414"/>
      <c r="E35" s="414"/>
      <c r="F35" s="414"/>
      <c r="G35" s="414"/>
      <c r="H35" s="487"/>
      <c r="I35" s="343"/>
    </row>
    <row r="36" spans="1:9" ht="15">
      <c r="A36" s="535"/>
      <c r="B36" s="407" t="s">
        <v>463</v>
      </c>
      <c r="C36" s="414">
        <v>6000</v>
      </c>
      <c r="D36" s="414">
        <v>0</v>
      </c>
      <c r="E36" s="414">
        <f>+C36+D36</f>
        <v>6000</v>
      </c>
      <c r="F36" s="414">
        <v>0</v>
      </c>
      <c r="G36" s="414">
        <v>0</v>
      </c>
      <c r="H36" s="408">
        <f>+E36-F36</f>
        <v>6000</v>
      </c>
      <c r="I36" s="343"/>
    </row>
    <row r="37" spans="1:9" ht="15">
      <c r="A37" s="535"/>
      <c r="B37" s="407" t="s">
        <v>464</v>
      </c>
      <c r="C37" s="414">
        <v>650570</v>
      </c>
      <c r="D37" s="414">
        <v>-109557.09</v>
      </c>
      <c r="E37" s="414">
        <f>+C37+D37</f>
        <v>541012.91</v>
      </c>
      <c r="F37" s="414">
        <v>14632.66</v>
      </c>
      <c r="G37" s="414">
        <v>14632.66</v>
      </c>
      <c r="H37" s="408">
        <f>+E37-F37</f>
        <v>526380.25</v>
      </c>
      <c r="I37" s="343"/>
    </row>
    <row r="38" spans="1:9" ht="15">
      <c r="A38" s="535"/>
      <c r="B38" s="407" t="s">
        <v>465</v>
      </c>
      <c r="C38" s="414">
        <v>1124230</v>
      </c>
      <c r="D38" s="414">
        <v>-540.72</v>
      </c>
      <c r="E38" s="414">
        <f>+C38+D38</f>
        <v>1123689.28</v>
      </c>
      <c r="F38" s="414">
        <v>2784</v>
      </c>
      <c r="G38" s="414">
        <v>2784</v>
      </c>
      <c r="H38" s="408">
        <f>+E38-F38</f>
        <v>1120905.28</v>
      </c>
      <c r="I38" s="343"/>
    </row>
    <row r="39" spans="1:8" ht="15">
      <c r="A39" s="535"/>
      <c r="B39" s="407" t="s">
        <v>466</v>
      </c>
      <c r="C39" s="414">
        <v>8180485</v>
      </c>
      <c r="D39" s="414">
        <v>4719275.87</v>
      </c>
      <c r="E39" s="414">
        <f>+C39+D39</f>
        <v>12899760.870000001</v>
      </c>
      <c r="F39" s="414">
        <v>2364330</v>
      </c>
      <c r="G39" s="414">
        <v>1373655</v>
      </c>
      <c r="H39" s="408">
        <f>+E39-F39</f>
        <v>10535430.870000001</v>
      </c>
    </row>
    <row r="40" spans="1:8" ht="15">
      <c r="A40" s="659" t="s">
        <v>467</v>
      </c>
      <c r="B40" s="660"/>
      <c r="C40" s="661">
        <v>0</v>
      </c>
      <c r="D40" s="662">
        <v>0</v>
      </c>
      <c r="E40" s="662">
        <v>0</v>
      </c>
      <c r="F40" s="662">
        <f>+SUM(F42:F50)</f>
        <v>0</v>
      </c>
      <c r="G40" s="662">
        <f>+SUM(G42:G50)</f>
        <v>0</v>
      </c>
      <c r="H40" s="663">
        <f>+SUM(H42:H50)</f>
        <v>0</v>
      </c>
    </row>
    <row r="41" spans="1:8" ht="15">
      <c r="A41" s="659" t="s">
        <v>468</v>
      </c>
      <c r="B41" s="660"/>
      <c r="C41" s="661"/>
      <c r="D41" s="662"/>
      <c r="E41" s="662"/>
      <c r="F41" s="662"/>
      <c r="G41" s="662"/>
      <c r="H41" s="663"/>
    </row>
    <row r="42" spans="1:8" ht="15">
      <c r="A42" s="535"/>
      <c r="B42" s="407" t="s">
        <v>469</v>
      </c>
      <c r="C42" s="492">
        <v>0</v>
      </c>
      <c r="D42" s="409">
        <v>0</v>
      </c>
      <c r="E42" s="409">
        <v>0</v>
      </c>
      <c r="F42" s="409">
        <v>0</v>
      </c>
      <c r="G42" s="409">
        <v>0</v>
      </c>
      <c r="H42" s="494">
        <v>0</v>
      </c>
    </row>
    <row r="43" spans="1:8" ht="15">
      <c r="A43" s="535"/>
      <c r="B43" s="407" t="s">
        <v>470</v>
      </c>
      <c r="C43" s="492">
        <v>0</v>
      </c>
      <c r="D43" s="409">
        <v>0</v>
      </c>
      <c r="E43" s="409">
        <v>0</v>
      </c>
      <c r="F43" s="409">
        <v>0</v>
      </c>
      <c r="G43" s="409">
        <v>0</v>
      </c>
      <c r="H43" s="494">
        <v>0</v>
      </c>
    </row>
    <row r="44" spans="1:8" ht="15">
      <c r="A44" s="535"/>
      <c r="B44" s="407" t="s">
        <v>471</v>
      </c>
      <c r="C44" s="492">
        <v>0</v>
      </c>
      <c r="D44" s="409">
        <v>0</v>
      </c>
      <c r="E44" s="409">
        <v>0</v>
      </c>
      <c r="F44" s="409">
        <v>0</v>
      </c>
      <c r="G44" s="409">
        <v>0</v>
      </c>
      <c r="H44" s="494">
        <v>0</v>
      </c>
    </row>
    <row r="45" spans="1:8" ht="15">
      <c r="A45" s="535"/>
      <c r="B45" s="407" t="s">
        <v>472</v>
      </c>
      <c r="C45" s="492">
        <v>0</v>
      </c>
      <c r="D45" s="409">
        <v>0</v>
      </c>
      <c r="E45" s="409">
        <v>0</v>
      </c>
      <c r="F45" s="409">
        <v>0</v>
      </c>
      <c r="G45" s="409">
        <v>0</v>
      </c>
      <c r="H45" s="494">
        <v>0</v>
      </c>
    </row>
    <row r="46" spans="1:8" ht="15">
      <c r="A46" s="535"/>
      <c r="B46" s="407" t="s">
        <v>473</v>
      </c>
      <c r="C46" s="492">
        <v>0</v>
      </c>
      <c r="D46" s="409">
        <v>0</v>
      </c>
      <c r="E46" s="409">
        <v>0</v>
      </c>
      <c r="F46" s="409">
        <v>0</v>
      </c>
      <c r="G46" s="409">
        <v>0</v>
      </c>
      <c r="H46" s="494">
        <v>0</v>
      </c>
    </row>
    <row r="47" spans="1:8" ht="15">
      <c r="A47" s="535"/>
      <c r="B47" s="407" t="s">
        <v>474</v>
      </c>
      <c r="C47" s="492">
        <v>0</v>
      </c>
      <c r="D47" s="409">
        <v>0</v>
      </c>
      <c r="E47" s="409">
        <v>0</v>
      </c>
      <c r="F47" s="409">
        <v>0</v>
      </c>
      <c r="G47" s="409">
        <v>0</v>
      </c>
      <c r="H47" s="494">
        <v>0</v>
      </c>
    </row>
    <row r="48" spans="1:8" ht="15">
      <c r="A48" s="535"/>
      <c r="B48" s="407" t="s">
        <v>475</v>
      </c>
      <c r="C48" s="492">
        <v>0</v>
      </c>
      <c r="D48" s="409">
        <v>0</v>
      </c>
      <c r="E48" s="409">
        <v>0</v>
      </c>
      <c r="F48" s="409">
        <v>0</v>
      </c>
      <c r="G48" s="409">
        <v>0</v>
      </c>
      <c r="H48" s="494">
        <v>0</v>
      </c>
    </row>
    <row r="49" spans="1:8" ht="15">
      <c r="A49" s="535"/>
      <c r="B49" s="407" t="s">
        <v>476</v>
      </c>
      <c r="C49" s="492">
        <v>0</v>
      </c>
      <c r="D49" s="409">
        <v>0</v>
      </c>
      <c r="E49" s="409">
        <v>0</v>
      </c>
      <c r="F49" s="409">
        <v>0</v>
      </c>
      <c r="G49" s="409">
        <v>0</v>
      </c>
      <c r="H49" s="494">
        <v>0</v>
      </c>
    </row>
    <row r="50" spans="1:8" ht="15">
      <c r="A50" s="535"/>
      <c r="B50" s="407" t="s">
        <v>477</v>
      </c>
      <c r="C50" s="492">
        <v>0</v>
      </c>
      <c r="D50" s="409">
        <v>0</v>
      </c>
      <c r="E50" s="409">
        <v>0</v>
      </c>
      <c r="F50" s="409">
        <v>0</v>
      </c>
      <c r="G50" s="409">
        <v>0</v>
      </c>
      <c r="H50" s="494">
        <v>0</v>
      </c>
    </row>
    <row r="51" spans="1:10" ht="15">
      <c r="A51" s="659" t="s">
        <v>478</v>
      </c>
      <c r="B51" s="660"/>
      <c r="C51" s="661">
        <f>SUM(C53:C61)</f>
        <v>2505400</v>
      </c>
      <c r="D51" s="662">
        <f>SUM(D53:D61)</f>
        <v>-264698</v>
      </c>
      <c r="E51" s="662">
        <f>SUM(E53:E61)</f>
        <v>2240702</v>
      </c>
      <c r="F51" s="662">
        <f>SUM(F53:F61)</f>
        <v>0</v>
      </c>
      <c r="G51" s="662">
        <f>SUM(G53:G61)</f>
        <v>0</v>
      </c>
      <c r="H51" s="663">
        <f>+SUM(H53:H61)</f>
        <v>2240702</v>
      </c>
      <c r="I51" s="161"/>
      <c r="J51" s="347"/>
    </row>
    <row r="52" spans="1:10" ht="15">
      <c r="A52" s="659" t="s">
        <v>479</v>
      </c>
      <c r="B52" s="660"/>
      <c r="C52" s="661"/>
      <c r="D52" s="662"/>
      <c r="E52" s="662"/>
      <c r="F52" s="662"/>
      <c r="G52" s="662"/>
      <c r="H52" s="663"/>
      <c r="J52" s="347"/>
    </row>
    <row r="53" spans="1:9" ht="15">
      <c r="A53" s="535"/>
      <c r="B53" s="407" t="s">
        <v>480</v>
      </c>
      <c r="C53" s="492">
        <v>858600</v>
      </c>
      <c r="D53" s="492">
        <v>0</v>
      </c>
      <c r="E53" s="492">
        <f>+C53+D53</f>
        <v>858600</v>
      </c>
      <c r="F53" s="492">
        <v>0</v>
      </c>
      <c r="G53" s="492">
        <v>0</v>
      </c>
      <c r="H53" s="494">
        <f>+E53-F53</f>
        <v>858600</v>
      </c>
      <c r="I53" s="343"/>
    </row>
    <row r="54" spans="1:9" ht="15">
      <c r="A54" s="535"/>
      <c r="B54" s="407" t="s">
        <v>481</v>
      </c>
      <c r="C54" s="492">
        <v>22000</v>
      </c>
      <c r="D54" s="492">
        <v>0</v>
      </c>
      <c r="E54" s="492">
        <f aca="true" t="shared" si="5" ref="E54:E61">+C54+D54</f>
        <v>22000</v>
      </c>
      <c r="F54" s="492">
        <v>0</v>
      </c>
      <c r="G54" s="492">
        <v>0</v>
      </c>
      <c r="H54" s="494">
        <f aca="true" t="shared" si="6" ref="H54:H66">+E54-F54</f>
        <v>22000</v>
      </c>
      <c r="I54" s="343"/>
    </row>
    <row r="55" spans="1:9" ht="15">
      <c r="A55" s="415"/>
      <c r="B55" s="407" t="s">
        <v>482</v>
      </c>
      <c r="C55" s="492">
        <v>0</v>
      </c>
      <c r="D55" s="492">
        <v>0</v>
      </c>
      <c r="E55" s="492">
        <f t="shared" si="5"/>
        <v>0</v>
      </c>
      <c r="F55" s="492">
        <v>0</v>
      </c>
      <c r="G55" s="492">
        <v>0</v>
      </c>
      <c r="H55" s="494">
        <f t="shared" si="6"/>
        <v>0</v>
      </c>
      <c r="I55" s="343"/>
    </row>
    <row r="56" spans="1:9" ht="15">
      <c r="A56" s="535"/>
      <c r="B56" s="407" t="s">
        <v>483</v>
      </c>
      <c r="C56" s="492">
        <v>0</v>
      </c>
      <c r="D56" s="492">
        <v>0</v>
      </c>
      <c r="E56" s="492">
        <f t="shared" si="5"/>
        <v>0</v>
      </c>
      <c r="F56" s="492">
        <v>0</v>
      </c>
      <c r="G56" s="492">
        <v>0</v>
      </c>
      <c r="H56" s="494">
        <f t="shared" si="6"/>
        <v>0</v>
      </c>
      <c r="I56" s="343"/>
    </row>
    <row r="57" spans="1:8" ht="15">
      <c r="A57" s="535" t="s">
        <v>484</v>
      </c>
      <c r="B57" s="407" t="s">
        <v>485</v>
      </c>
      <c r="C57" s="492">
        <v>0</v>
      </c>
      <c r="D57" s="492">
        <v>0</v>
      </c>
      <c r="E57" s="492">
        <f t="shared" si="5"/>
        <v>0</v>
      </c>
      <c r="F57" s="492">
        <v>0</v>
      </c>
      <c r="G57" s="492">
        <v>0</v>
      </c>
      <c r="H57" s="494">
        <f t="shared" si="6"/>
        <v>0</v>
      </c>
    </row>
    <row r="58" spans="1:8" ht="15">
      <c r="A58" s="535"/>
      <c r="B58" s="407" t="s">
        <v>486</v>
      </c>
      <c r="C58" s="492">
        <v>0</v>
      </c>
      <c r="D58" s="492">
        <v>0</v>
      </c>
      <c r="E58" s="492">
        <f t="shared" si="5"/>
        <v>0</v>
      </c>
      <c r="F58" s="492">
        <v>0</v>
      </c>
      <c r="G58" s="492">
        <v>0</v>
      </c>
      <c r="H58" s="494">
        <f t="shared" si="6"/>
        <v>0</v>
      </c>
    </row>
    <row r="59" spans="1:8" ht="15">
      <c r="A59" s="415"/>
      <c r="B59" s="407" t="s">
        <v>487</v>
      </c>
      <c r="C59" s="492">
        <v>0</v>
      </c>
      <c r="D59" s="492">
        <v>0</v>
      </c>
      <c r="E59" s="492">
        <f t="shared" si="5"/>
        <v>0</v>
      </c>
      <c r="F59" s="492">
        <v>0</v>
      </c>
      <c r="G59" s="492">
        <v>0</v>
      </c>
      <c r="H59" s="494">
        <f t="shared" si="6"/>
        <v>0</v>
      </c>
    </row>
    <row r="60" spans="1:8" ht="15">
      <c r="A60" s="535"/>
      <c r="B60" s="407" t="s">
        <v>488</v>
      </c>
      <c r="C60" s="492">
        <v>0</v>
      </c>
      <c r="D60" s="492">
        <v>0</v>
      </c>
      <c r="E60" s="492">
        <f t="shared" si="5"/>
        <v>0</v>
      </c>
      <c r="F60" s="492">
        <v>0</v>
      </c>
      <c r="G60" s="492">
        <v>0</v>
      </c>
      <c r="H60" s="494">
        <f t="shared" si="6"/>
        <v>0</v>
      </c>
    </row>
    <row r="61" spans="1:8" ht="15">
      <c r="A61" s="535"/>
      <c r="B61" s="407" t="s">
        <v>489</v>
      </c>
      <c r="C61" s="492">
        <v>1624800</v>
      </c>
      <c r="D61" s="492">
        <v>-264698</v>
      </c>
      <c r="E61" s="492">
        <f t="shared" si="5"/>
        <v>1360102</v>
      </c>
      <c r="F61" s="492">
        <v>0</v>
      </c>
      <c r="G61" s="492">
        <v>0</v>
      </c>
      <c r="H61" s="494">
        <f t="shared" si="6"/>
        <v>1360102</v>
      </c>
    </row>
    <row r="62" spans="1:8" ht="15">
      <c r="A62" s="659" t="s">
        <v>490</v>
      </c>
      <c r="B62" s="660"/>
      <c r="C62" s="411">
        <f>SUM(C63:C65)</f>
        <v>0</v>
      </c>
      <c r="D62" s="412">
        <f>SUM(D63:D65)</f>
        <v>0</v>
      </c>
      <c r="E62" s="412">
        <f>SUM(E63:E65)</f>
        <v>0</v>
      </c>
      <c r="F62" s="413">
        <f>SUM(F63:F65)</f>
        <v>0</v>
      </c>
      <c r="G62" s="403">
        <f>SUM(G63:G65)</f>
        <v>0</v>
      </c>
      <c r="H62" s="494">
        <f t="shared" si="6"/>
        <v>0</v>
      </c>
    </row>
    <row r="63" spans="1:8" ht="15">
      <c r="A63" s="535"/>
      <c r="B63" s="407" t="s">
        <v>491</v>
      </c>
      <c r="C63" s="408">
        <v>0</v>
      </c>
      <c r="D63" s="409">
        <v>0</v>
      </c>
      <c r="E63" s="409">
        <v>0</v>
      </c>
      <c r="F63" s="409">
        <v>0</v>
      </c>
      <c r="G63" s="409">
        <v>0</v>
      </c>
      <c r="H63" s="494">
        <f t="shared" si="6"/>
        <v>0</v>
      </c>
    </row>
    <row r="64" spans="1:8" ht="15">
      <c r="A64" s="535"/>
      <c r="B64" s="407" t="s">
        <v>492</v>
      </c>
      <c r="C64" s="408">
        <v>0</v>
      </c>
      <c r="D64" s="416">
        <v>0</v>
      </c>
      <c r="E64" s="416">
        <f>+C64+D64</f>
        <v>0</v>
      </c>
      <c r="F64" s="416">
        <v>0</v>
      </c>
      <c r="G64" s="416">
        <v>0</v>
      </c>
      <c r="H64" s="494">
        <f t="shared" si="6"/>
        <v>0</v>
      </c>
    </row>
    <row r="65" spans="1:8" ht="15">
      <c r="A65" s="535"/>
      <c r="B65" s="407" t="s">
        <v>493</v>
      </c>
      <c r="C65" s="492">
        <v>0</v>
      </c>
      <c r="D65" s="409">
        <v>0</v>
      </c>
      <c r="E65" s="409">
        <v>0</v>
      </c>
      <c r="F65" s="409">
        <v>0</v>
      </c>
      <c r="G65" s="409">
        <v>0</v>
      </c>
      <c r="H65" s="494">
        <f t="shared" si="6"/>
        <v>0</v>
      </c>
    </row>
    <row r="66" spans="1:8" ht="15">
      <c r="A66" s="417" t="s">
        <v>494</v>
      </c>
      <c r="B66" s="418"/>
      <c r="C66" s="492">
        <f>SUM(C68:C75)</f>
        <v>0</v>
      </c>
      <c r="D66" s="493">
        <f>SUM(D68:D75)</f>
        <v>0</v>
      </c>
      <c r="E66" s="493">
        <f>SUM(E68:E75)</f>
        <v>0</v>
      </c>
      <c r="F66" s="493">
        <f>SUM(F68:F75)</f>
        <v>0</v>
      </c>
      <c r="G66" s="493">
        <f>SUM(G68:G75)</f>
        <v>0</v>
      </c>
      <c r="H66" s="494">
        <f t="shared" si="6"/>
        <v>0</v>
      </c>
    </row>
    <row r="67" spans="1:8" ht="15">
      <c r="A67" s="419" t="s">
        <v>495</v>
      </c>
      <c r="B67" s="418"/>
      <c r="C67" s="492"/>
      <c r="D67" s="493"/>
      <c r="E67" s="493"/>
      <c r="F67" s="493"/>
      <c r="G67" s="493"/>
      <c r="H67" s="491"/>
    </row>
    <row r="68" spans="1:8" ht="15">
      <c r="A68" s="535"/>
      <c r="B68" s="407" t="s">
        <v>496</v>
      </c>
      <c r="C68" s="492">
        <v>0</v>
      </c>
      <c r="D68" s="493">
        <v>0</v>
      </c>
      <c r="E68" s="493">
        <v>0</v>
      </c>
      <c r="F68" s="493">
        <v>0</v>
      </c>
      <c r="G68" s="493">
        <v>0</v>
      </c>
      <c r="H68" s="491">
        <v>0</v>
      </c>
    </row>
    <row r="69" spans="1:8" ht="15">
      <c r="A69" s="535"/>
      <c r="B69" s="407" t="s">
        <v>497</v>
      </c>
      <c r="C69" s="492">
        <v>0</v>
      </c>
      <c r="D69" s="493">
        <v>0</v>
      </c>
      <c r="E69" s="493">
        <v>0</v>
      </c>
      <c r="F69" s="493">
        <v>0</v>
      </c>
      <c r="G69" s="493">
        <v>0</v>
      </c>
      <c r="H69" s="491">
        <v>0</v>
      </c>
    </row>
    <row r="70" spans="1:8" ht="15">
      <c r="A70" s="535"/>
      <c r="B70" s="407" t="s">
        <v>498</v>
      </c>
      <c r="C70" s="492">
        <v>0</v>
      </c>
      <c r="D70" s="493">
        <v>0</v>
      </c>
      <c r="E70" s="493">
        <v>0</v>
      </c>
      <c r="F70" s="493">
        <v>0</v>
      </c>
      <c r="G70" s="493">
        <v>0</v>
      </c>
      <c r="H70" s="491">
        <v>0</v>
      </c>
    </row>
    <row r="71" spans="1:8" ht="15">
      <c r="A71" s="535"/>
      <c r="B71" s="407" t="s">
        <v>499</v>
      </c>
      <c r="C71" s="492">
        <v>0</v>
      </c>
      <c r="D71" s="493">
        <v>0</v>
      </c>
      <c r="E71" s="493">
        <v>0</v>
      </c>
      <c r="F71" s="493">
        <v>0</v>
      </c>
      <c r="G71" s="493">
        <v>0</v>
      </c>
      <c r="H71" s="491">
        <v>0</v>
      </c>
    </row>
    <row r="72" spans="1:8" ht="15">
      <c r="A72" s="535"/>
      <c r="B72" s="407" t="s">
        <v>500</v>
      </c>
      <c r="C72" s="492">
        <v>0</v>
      </c>
      <c r="D72" s="493">
        <v>0</v>
      </c>
      <c r="E72" s="493">
        <v>0</v>
      </c>
      <c r="F72" s="493">
        <v>0</v>
      </c>
      <c r="G72" s="493">
        <v>0</v>
      </c>
      <c r="H72" s="491">
        <v>0</v>
      </c>
    </row>
    <row r="73" spans="1:8" ht="15">
      <c r="A73" s="420"/>
      <c r="B73" s="537" t="s">
        <v>501</v>
      </c>
      <c r="C73" s="492">
        <v>0</v>
      </c>
      <c r="D73" s="492">
        <v>0</v>
      </c>
      <c r="E73" s="492">
        <v>0</v>
      </c>
      <c r="F73" s="492">
        <v>0</v>
      </c>
      <c r="G73" s="492">
        <v>0</v>
      </c>
      <c r="H73" s="421">
        <v>0</v>
      </c>
    </row>
    <row r="74" spans="1:8" ht="15">
      <c r="A74" s="535"/>
      <c r="B74" s="537" t="s">
        <v>502</v>
      </c>
      <c r="C74" s="492">
        <v>0</v>
      </c>
      <c r="D74" s="493">
        <v>0</v>
      </c>
      <c r="E74" s="493">
        <v>0</v>
      </c>
      <c r="F74" s="493">
        <v>0</v>
      </c>
      <c r="G74" s="493">
        <v>0</v>
      </c>
      <c r="H74" s="491">
        <v>0</v>
      </c>
    </row>
    <row r="75" spans="1:8" ht="15">
      <c r="A75" s="535"/>
      <c r="B75" s="407" t="s">
        <v>503</v>
      </c>
      <c r="C75" s="492">
        <v>0</v>
      </c>
      <c r="D75" s="493">
        <v>0</v>
      </c>
      <c r="E75" s="493">
        <v>0</v>
      </c>
      <c r="F75" s="493">
        <v>0</v>
      </c>
      <c r="G75" s="493">
        <v>0</v>
      </c>
      <c r="H75" s="491">
        <v>0</v>
      </c>
    </row>
    <row r="76" spans="1:8" ht="15">
      <c r="A76" s="659" t="s">
        <v>504</v>
      </c>
      <c r="B76" s="660"/>
      <c r="C76" s="492">
        <f aca="true" t="shared" si="7" ref="C76:H76">SUM(C77:C79)</f>
        <v>0</v>
      </c>
      <c r="D76" s="493">
        <f t="shared" si="7"/>
        <v>0</v>
      </c>
      <c r="E76" s="493">
        <f t="shared" si="7"/>
        <v>0</v>
      </c>
      <c r="F76" s="493">
        <f t="shared" si="7"/>
        <v>0</v>
      </c>
      <c r="G76" s="493">
        <f t="shared" si="7"/>
        <v>0</v>
      </c>
      <c r="H76" s="491">
        <f t="shared" si="7"/>
        <v>0</v>
      </c>
    </row>
    <row r="77" spans="1:8" ht="15">
      <c r="A77" s="535"/>
      <c r="B77" s="407" t="s">
        <v>505</v>
      </c>
      <c r="C77" s="492">
        <v>0</v>
      </c>
      <c r="D77" s="493">
        <v>0</v>
      </c>
      <c r="E77" s="493">
        <v>0</v>
      </c>
      <c r="F77" s="493">
        <v>0</v>
      </c>
      <c r="G77" s="493">
        <v>0</v>
      </c>
      <c r="H77" s="491">
        <v>0</v>
      </c>
    </row>
    <row r="78" spans="1:8" ht="15">
      <c r="A78" s="535"/>
      <c r="B78" s="407" t="s">
        <v>506</v>
      </c>
      <c r="C78" s="492">
        <v>0</v>
      </c>
      <c r="D78" s="493">
        <v>0</v>
      </c>
      <c r="E78" s="493">
        <v>0</v>
      </c>
      <c r="F78" s="493">
        <v>0</v>
      </c>
      <c r="G78" s="493">
        <v>0</v>
      </c>
      <c r="H78" s="491">
        <v>0</v>
      </c>
    </row>
    <row r="79" spans="1:8" ht="15">
      <c r="A79" s="535"/>
      <c r="B79" s="407" t="s">
        <v>507</v>
      </c>
      <c r="C79" s="492">
        <v>0</v>
      </c>
      <c r="D79" s="493">
        <v>0</v>
      </c>
      <c r="E79" s="493">
        <v>0</v>
      </c>
      <c r="F79" s="493">
        <v>0</v>
      </c>
      <c r="G79" s="493">
        <v>0</v>
      </c>
      <c r="H79" s="491">
        <v>0</v>
      </c>
    </row>
    <row r="80" spans="1:8" ht="15">
      <c r="A80" s="659" t="s">
        <v>508</v>
      </c>
      <c r="B80" s="660"/>
      <c r="C80" s="492">
        <f aca="true" t="shared" si="8" ref="C80:H80">SUM(C81:C87)</f>
        <v>0</v>
      </c>
      <c r="D80" s="493">
        <f t="shared" si="8"/>
        <v>0</v>
      </c>
      <c r="E80" s="493">
        <f t="shared" si="8"/>
        <v>0</v>
      </c>
      <c r="F80" s="493">
        <f t="shared" si="8"/>
        <v>0</v>
      </c>
      <c r="G80" s="493">
        <f t="shared" si="8"/>
        <v>0</v>
      </c>
      <c r="H80" s="491">
        <f t="shared" si="8"/>
        <v>0</v>
      </c>
    </row>
    <row r="81" spans="1:8" ht="15">
      <c r="A81" s="535"/>
      <c r="B81" s="407" t="s">
        <v>509</v>
      </c>
      <c r="C81" s="492">
        <v>0</v>
      </c>
      <c r="D81" s="493">
        <v>0</v>
      </c>
      <c r="E81" s="493">
        <v>0</v>
      </c>
      <c r="F81" s="493">
        <v>0</v>
      </c>
      <c r="G81" s="493">
        <v>0</v>
      </c>
      <c r="H81" s="491">
        <v>0</v>
      </c>
    </row>
    <row r="82" spans="1:8" ht="15">
      <c r="A82" s="535"/>
      <c r="B82" s="407" t="s">
        <v>510</v>
      </c>
      <c r="C82" s="492">
        <v>0</v>
      </c>
      <c r="D82" s="493">
        <v>0</v>
      </c>
      <c r="E82" s="493">
        <v>0</v>
      </c>
      <c r="F82" s="493">
        <v>0</v>
      </c>
      <c r="G82" s="493">
        <v>0</v>
      </c>
      <c r="H82" s="491">
        <v>0</v>
      </c>
    </row>
    <row r="83" spans="1:8" ht="15">
      <c r="A83" s="535"/>
      <c r="B83" s="407" t="s">
        <v>511</v>
      </c>
      <c r="C83" s="492">
        <v>0</v>
      </c>
      <c r="D83" s="493">
        <v>0</v>
      </c>
      <c r="E83" s="493">
        <v>0</v>
      </c>
      <c r="F83" s="493">
        <v>0</v>
      </c>
      <c r="G83" s="493">
        <v>0</v>
      </c>
      <c r="H83" s="491">
        <v>0</v>
      </c>
    </row>
    <row r="84" spans="1:8" ht="15">
      <c r="A84" s="535"/>
      <c r="B84" s="407" t="s">
        <v>512</v>
      </c>
      <c r="C84" s="492">
        <v>0</v>
      </c>
      <c r="D84" s="493">
        <v>0</v>
      </c>
      <c r="E84" s="493">
        <v>0</v>
      </c>
      <c r="F84" s="493">
        <v>0</v>
      </c>
      <c r="G84" s="493">
        <v>0</v>
      </c>
      <c r="H84" s="491">
        <v>0</v>
      </c>
    </row>
    <row r="85" spans="1:8" ht="15">
      <c r="A85" s="535"/>
      <c r="B85" s="407" t="s">
        <v>513</v>
      </c>
      <c r="C85" s="492">
        <v>0</v>
      </c>
      <c r="D85" s="493">
        <v>0</v>
      </c>
      <c r="E85" s="493">
        <v>0</v>
      </c>
      <c r="F85" s="493">
        <v>0</v>
      </c>
      <c r="G85" s="493">
        <v>0</v>
      </c>
      <c r="H85" s="491">
        <v>0</v>
      </c>
    </row>
    <row r="86" spans="1:8" ht="15">
      <c r="A86" s="535"/>
      <c r="B86" s="407" t="s">
        <v>514</v>
      </c>
      <c r="C86" s="492">
        <v>0</v>
      </c>
      <c r="D86" s="493">
        <v>0</v>
      </c>
      <c r="E86" s="493">
        <v>0</v>
      </c>
      <c r="F86" s="493">
        <v>0</v>
      </c>
      <c r="G86" s="493">
        <v>0</v>
      </c>
      <c r="H86" s="491">
        <v>0</v>
      </c>
    </row>
    <row r="87" spans="1:8" ht="15">
      <c r="A87" s="535"/>
      <c r="B87" s="407" t="s">
        <v>515</v>
      </c>
      <c r="C87" s="492">
        <v>0</v>
      </c>
      <c r="D87" s="493">
        <v>0</v>
      </c>
      <c r="E87" s="493">
        <v>0</v>
      </c>
      <c r="F87" s="493">
        <v>0</v>
      </c>
      <c r="G87" s="493">
        <v>0</v>
      </c>
      <c r="H87" s="491">
        <v>0</v>
      </c>
    </row>
    <row r="88" spans="1:8" ht="15">
      <c r="A88" s="664"/>
      <c r="B88" s="665"/>
      <c r="C88" s="422"/>
      <c r="D88" s="423"/>
      <c r="E88" s="423"/>
      <c r="F88" s="423"/>
      <c r="G88" s="423"/>
      <c r="H88" s="424"/>
    </row>
    <row r="89" spans="1:8" ht="15">
      <c r="A89" s="425"/>
      <c r="B89" s="75"/>
      <c r="C89" s="426"/>
      <c r="D89" s="426"/>
      <c r="E89" s="426"/>
      <c r="F89" s="426"/>
      <c r="G89" s="426"/>
      <c r="H89" s="426"/>
    </row>
    <row r="90" spans="1:8" ht="15">
      <c r="A90" s="666" t="s">
        <v>516</v>
      </c>
      <c r="B90" s="667"/>
      <c r="C90" s="427">
        <f aca="true" t="shared" si="9" ref="C90:H90">+C91+C99+C110+C121+C132+C143+C147+C157+C161</f>
        <v>0</v>
      </c>
      <c r="D90" s="428">
        <f t="shared" si="9"/>
        <v>4201064.5</v>
      </c>
      <c r="E90" s="429">
        <f t="shared" si="9"/>
        <v>4201064.5</v>
      </c>
      <c r="F90" s="429">
        <f t="shared" si="9"/>
        <v>544878</v>
      </c>
      <c r="G90" s="429">
        <f t="shared" si="9"/>
        <v>0</v>
      </c>
      <c r="H90" s="429">
        <f t="shared" si="9"/>
        <v>3656186.5</v>
      </c>
    </row>
    <row r="91" spans="1:8" ht="15">
      <c r="A91" s="668" t="s">
        <v>437</v>
      </c>
      <c r="B91" s="669"/>
      <c r="C91" s="542">
        <f>SUM(C92:C98)</f>
        <v>0</v>
      </c>
      <c r="D91" s="542">
        <f>SUM(D92:D98)</f>
        <v>0</v>
      </c>
      <c r="E91" s="542">
        <f>SUM(E92:E98)</f>
        <v>0</v>
      </c>
      <c r="F91" s="542">
        <f>SUM(F92:F98)</f>
        <v>0</v>
      </c>
      <c r="G91" s="542">
        <f>SUM(G92:G98)</f>
        <v>0</v>
      </c>
      <c r="H91" s="430">
        <f aca="true" t="shared" si="10" ref="H91:H96">+C91+E91-F91</f>
        <v>0</v>
      </c>
    </row>
    <row r="92" spans="1:8" ht="15">
      <c r="A92" s="535"/>
      <c r="B92" s="407" t="s">
        <v>438</v>
      </c>
      <c r="C92" s="536">
        <v>0</v>
      </c>
      <c r="D92" s="416">
        <v>0</v>
      </c>
      <c r="E92" s="416">
        <f>+C92+D92</f>
        <v>0</v>
      </c>
      <c r="F92" s="416">
        <v>0</v>
      </c>
      <c r="G92" s="416">
        <v>0</v>
      </c>
      <c r="H92" s="416">
        <f t="shared" si="10"/>
        <v>0</v>
      </c>
    </row>
    <row r="93" spans="1:8" ht="15">
      <c r="A93" s="535"/>
      <c r="B93" s="407" t="s">
        <v>439</v>
      </c>
      <c r="C93" s="536">
        <v>0</v>
      </c>
      <c r="D93" s="416">
        <v>0</v>
      </c>
      <c r="E93" s="416">
        <f>+C93+D93</f>
        <v>0</v>
      </c>
      <c r="F93" s="416">
        <v>0</v>
      </c>
      <c r="G93" s="416">
        <v>0</v>
      </c>
      <c r="H93" s="416">
        <f t="shared" si="10"/>
        <v>0</v>
      </c>
    </row>
    <row r="94" spans="1:8" ht="15">
      <c r="A94" s="535"/>
      <c r="B94" s="407" t="s">
        <v>440</v>
      </c>
      <c r="C94" s="536">
        <v>0</v>
      </c>
      <c r="D94" s="416">
        <v>0</v>
      </c>
      <c r="E94" s="416">
        <f>+C94+D94</f>
        <v>0</v>
      </c>
      <c r="F94" s="416">
        <v>0</v>
      </c>
      <c r="G94" s="416">
        <v>0</v>
      </c>
      <c r="H94" s="416">
        <f t="shared" si="10"/>
        <v>0</v>
      </c>
    </row>
    <row r="95" spans="1:8" ht="15">
      <c r="A95" s="535"/>
      <c r="B95" s="407" t="s">
        <v>441</v>
      </c>
      <c r="C95" s="536">
        <v>0</v>
      </c>
      <c r="D95" s="416">
        <v>0</v>
      </c>
      <c r="E95" s="416">
        <f>+C95+D95</f>
        <v>0</v>
      </c>
      <c r="F95" s="416">
        <v>0</v>
      </c>
      <c r="G95" s="416">
        <v>0</v>
      </c>
      <c r="H95" s="416">
        <f t="shared" si="10"/>
        <v>0</v>
      </c>
    </row>
    <row r="96" spans="1:8" ht="15">
      <c r="A96" s="535"/>
      <c r="B96" s="407" t="s">
        <v>442</v>
      </c>
      <c r="C96" s="536">
        <v>0</v>
      </c>
      <c r="D96" s="416">
        <v>0</v>
      </c>
      <c r="E96" s="416">
        <f>+C96+D96</f>
        <v>0</v>
      </c>
      <c r="F96" s="416">
        <v>0</v>
      </c>
      <c r="G96" s="416">
        <v>0</v>
      </c>
      <c r="H96" s="416">
        <f t="shared" si="10"/>
        <v>0</v>
      </c>
    </row>
    <row r="97" spans="1:8" ht="15">
      <c r="A97" s="535"/>
      <c r="B97" s="407" t="s">
        <v>443</v>
      </c>
      <c r="C97" s="536">
        <v>0</v>
      </c>
      <c r="D97" s="536">
        <v>0</v>
      </c>
      <c r="E97" s="536">
        <v>0</v>
      </c>
      <c r="F97" s="416">
        <v>0</v>
      </c>
      <c r="G97" s="416">
        <v>0</v>
      </c>
      <c r="H97" s="536">
        <v>0</v>
      </c>
    </row>
    <row r="98" spans="1:8" ht="15">
      <c r="A98" s="535"/>
      <c r="B98" s="407" t="s">
        <v>444</v>
      </c>
      <c r="C98" s="536">
        <v>0</v>
      </c>
      <c r="D98" s="536">
        <v>0</v>
      </c>
      <c r="E98" s="536">
        <v>0</v>
      </c>
      <c r="F98" s="416">
        <v>0</v>
      </c>
      <c r="G98" s="416">
        <v>0</v>
      </c>
      <c r="H98" s="536">
        <v>0</v>
      </c>
    </row>
    <row r="99" spans="1:8" ht="15">
      <c r="A99" s="668" t="s">
        <v>445</v>
      </c>
      <c r="B99" s="669"/>
      <c r="C99" s="412">
        <f>SUM(C100:C109)</f>
        <v>0</v>
      </c>
      <c r="D99" s="412">
        <f>SUM(D100:D109)</f>
        <v>0</v>
      </c>
      <c r="E99" s="412">
        <f>SUM(E100:E109)</f>
        <v>0</v>
      </c>
      <c r="F99" s="412">
        <f>SUM(F100:F109)</f>
        <v>0</v>
      </c>
      <c r="G99" s="412">
        <f>SUM(G100:G109)</f>
        <v>0</v>
      </c>
      <c r="H99" s="431">
        <f>+C99+E99-G99</f>
        <v>0</v>
      </c>
    </row>
    <row r="100" spans="1:8" ht="15">
      <c r="A100" s="659"/>
      <c r="B100" s="407" t="s">
        <v>446</v>
      </c>
      <c r="C100" s="670">
        <v>0</v>
      </c>
      <c r="D100" s="670">
        <v>0</v>
      </c>
      <c r="E100" s="670">
        <f>+C100+D100</f>
        <v>0</v>
      </c>
      <c r="F100" s="670">
        <v>0</v>
      </c>
      <c r="G100" s="670">
        <v>0</v>
      </c>
      <c r="H100" s="670">
        <v>0</v>
      </c>
    </row>
    <row r="101" spans="1:8" ht="15">
      <c r="A101" s="659"/>
      <c r="B101" s="407" t="s">
        <v>447</v>
      </c>
      <c r="C101" s="670"/>
      <c r="D101" s="670"/>
      <c r="E101" s="670"/>
      <c r="F101" s="670"/>
      <c r="G101" s="670"/>
      <c r="H101" s="670"/>
    </row>
    <row r="102" spans="1:8" ht="15">
      <c r="A102" s="535"/>
      <c r="B102" s="407" t="s">
        <v>448</v>
      </c>
      <c r="C102" s="536">
        <v>0</v>
      </c>
      <c r="D102" s="536">
        <v>0</v>
      </c>
      <c r="E102" s="416">
        <f aca="true" t="shared" si="11" ref="E102:E114">+C102+D102</f>
        <v>0</v>
      </c>
      <c r="F102" s="416">
        <v>0</v>
      </c>
      <c r="G102" s="416">
        <v>0</v>
      </c>
      <c r="H102" s="416">
        <f>+C102+E102-F102</f>
        <v>0</v>
      </c>
    </row>
    <row r="103" spans="1:8" ht="15">
      <c r="A103" s="535"/>
      <c r="B103" s="407" t="s">
        <v>449</v>
      </c>
      <c r="C103" s="536">
        <v>0</v>
      </c>
      <c r="D103" s="536">
        <v>0</v>
      </c>
      <c r="E103" s="416">
        <f t="shared" si="11"/>
        <v>0</v>
      </c>
      <c r="F103" s="416">
        <v>0</v>
      </c>
      <c r="G103" s="416">
        <v>0</v>
      </c>
      <c r="H103" s="416">
        <f aca="true" t="shared" si="12" ref="H103:H109">+C103+E103-F103</f>
        <v>0</v>
      </c>
    </row>
    <row r="104" spans="1:8" ht="15">
      <c r="A104" s="535"/>
      <c r="B104" s="407" t="s">
        <v>450</v>
      </c>
      <c r="C104" s="536">
        <v>0</v>
      </c>
      <c r="D104" s="536">
        <v>0</v>
      </c>
      <c r="E104" s="416">
        <f t="shared" si="11"/>
        <v>0</v>
      </c>
      <c r="F104" s="416">
        <v>0</v>
      </c>
      <c r="G104" s="416">
        <v>0</v>
      </c>
      <c r="H104" s="416">
        <f t="shared" si="12"/>
        <v>0</v>
      </c>
    </row>
    <row r="105" spans="1:8" ht="15">
      <c r="A105" s="535"/>
      <c r="B105" s="407" t="s">
        <v>451</v>
      </c>
      <c r="C105" s="536">
        <v>0</v>
      </c>
      <c r="D105" s="416">
        <v>0</v>
      </c>
      <c r="E105" s="416">
        <f t="shared" si="11"/>
        <v>0</v>
      </c>
      <c r="F105" s="416">
        <v>0</v>
      </c>
      <c r="G105" s="416">
        <v>0</v>
      </c>
      <c r="H105" s="416">
        <f t="shared" si="12"/>
        <v>0</v>
      </c>
    </row>
    <row r="106" spans="1:8" ht="15">
      <c r="A106" s="535"/>
      <c r="B106" s="407" t="s">
        <v>452</v>
      </c>
      <c r="C106" s="536">
        <v>0</v>
      </c>
      <c r="D106" s="416">
        <v>0</v>
      </c>
      <c r="E106" s="416">
        <v>0</v>
      </c>
      <c r="F106" s="416">
        <v>0</v>
      </c>
      <c r="G106" s="416">
        <v>0</v>
      </c>
      <c r="H106" s="416">
        <f t="shared" si="12"/>
        <v>0</v>
      </c>
    </row>
    <row r="107" spans="1:8" ht="15">
      <c r="A107" s="535"/>
      <c r="B107" s="407" t="s">
        <v>453</v>
      </c>
      <c r="C107" s="536">
        <v>0</v>
      </c>
      <c r="D107" s="416">
        <v>0</v>
      </c>
      <c r="E107" s="416">
        <f t="shared" si="11"/>
        <v>0</v>
      </c>
      <c r="F107" s="416">
        <v>0</v>
      </c>
      <c r="G107" s="416">
        <v>0</v>
      </c>
      <c r="H107" s="416">
        <f t="shared" si="12"/>
        <v>0</v>
      </c>
    </row>
    <row r="108" spans="1:8" ht="15">
      <c r="A108" s="535"/>
      <c r="B108" s="407" t="s">
        <v>454</v>
      </c>
      <c r="C108" s="536">
        <v>0</v>
      </c>
      <c r="D108" s="416">
        <v>0</v>
      </c>
      <c r="E108" s="416">
        <f t="shared" si="11"/>
        <v>0</v>
      </c>
      <c r="F108" s="416">
        <v>0</v>
      </c>
      <c r="G108" s="416">
        <v>0</v>
      </c>
      <c r="H108" s="416">
        <f t="shared" si="12"/>
        <v>0</v>
      </c>
    </row>
    <row r="109" spans="1:8" ht="15">
      <c r="A109" s="535"/>
      <c r="B109" s="407" t="s">
        <v>455</v>
      </c>
      <c r="C109" s="536">
        <v>0</v>
      </c>
      <c r="D109" s="416">
        <v>0</v>
      </c>
      <c r="E109" s="416">
        <f t="shared" si="11"/>
        <v>0</v>
      </c>
      <c r="F109" s="416">
        <v>0</v>
      </c>
      <c r="G109" s="416">
        <v>0</v>
      </c>
      <c r="H109" s="416">
        <f t="shared" si="12"/>
        <v>0</v>
      </c>
    </row>
    <row r="110" spans="1:8" ht="15">
      <c r="A110" s="668" t="s">
        <v>456</v>
      </c>
      <c r="B110" s="669"/>
      <c r="C110" s="412">
        <f aca="true" t="shared" si="13" ref="C110:H110">SUM(C111:C120)</f>
        <v>0</v>
      </c>
      <c r="D110" s="412">
        <f t="shared" si="13"/>
        <v>550179.5</v>
      </c>
      <c r="E110" s="412">
        <f t="shared" si="13"/>
        <v>550179.5</v>
      </c>
      <c r="F110" s="412">
        <f t="shared" si="13"/>
        <v>544878</v>
      </c>
      <c r="G110" s="412">
        <f t="shared" si="13"/>
        <v>0</v>
      </c>
      <c r="H110" s="412">
        <f t="shared" si="13"/>
        <v>5301.5</v>
      </c>
    </row>
    <row r="111" spans="1:8" ht="15">
      <c r="A111" s="535"/>
      <c r="B111" s="407" t="s">
        <v>457</v>
      </c>
      <c r="C111" s="536">
        <v>0</v>
      </c>
      <c r="D111" s="416">
        <v>0</v>
      </c>
      <c r="E111" s="416">
        <f t="shared" si="11"/>
        <v>0</v>
      </c>
      <c r="F111" s="416">
        <v>0</v>
      </c>
      <c r="G111" s="416">
        <f>+F111</f>
        <v>0</v>
      </c>
      <c r="H111" s="416">
        <f>+C111+E111-F111</f>
        <v>0</v>
      </c>
    </row>
    <row r="112" spans="1:8" ht="15">
      <c r="A112" s="535"/>
      <c r="B112" s="407" t="s">
        <v>458</v>
      </c>
      <c r="C112" s="536">
        <v>0</v>
      </c>
      <c r="D112" s="416">
        <v>0</v>
      </c>
      <c r="E112" s="416">
        <f t="shared" si="11"/>
        <v>0</v>
      </c>
      <c r="F112" s="416">
        <v>0</v>
      </c>
      <c r="G112" s="416">
        <f>+F112</f>
        <v>0</v>
      </c>
      <c r="H112" s="416">
        <f>+C112+E112-F112</f>
        <v>0</v>
      </c>
    </row>
    <row r="113" spans="1:8" ht="15">
      <c r="A113" s="535"/>
      <c r="B113" s="407" t="s">
        <v>459</v>
      </c>
      <c r="C113" s="536">
        <v>0</v>
      </c>
      <c r="D113" s="416">
        <v>0</v>
      </c>
      <c r="E113" s="416">
        <f t="shared" si="11"/>
        <v>0</v>
      </c>
      <c r="F113" s="416">
        <v>0</v>
      </c>
      <c r="G113" s="416">
        <f>+F113</f>
        <v>0</v>
      </c>
      <c r="H113" s="416">
        <f>+C113+E113-F113</f>
        <v>0</v>
      </c>
    </row>
    <row r="114" spans="1:8" ht="15">
      <c r="A114" s="535"/>
      <c r="B114" s="407" t="s">
        <v>460</v>
      </c>
      <c r="C114" s="536">
        <v>0</v>
      </c>
      <c r="D114" s="416">
        <v>0</v>
      </c>
      <c r="E114" s="416">
        <f t="shared" si="11"/>
        <v>0</v>
      </c>
      <c r="F114" s="416">
        <v>0</v>
      </c>
      <c r="G114" s="416">
        <v>0</v>
      </c>
      <c r="H114" s="416">
        <f>+C114+E114-F114</f>
        <v>0</v>
      </c>
    </row>
    <row r="115" spans="1:8" ht="15">
      <c r="A115" s="659"/>
      <c r="B115" s="407" t="s">
        <v>461</v>
      </c>
      <c r="C115" s="670">
        <v>0</v>
      </c>
      <c r="D115" s="670">
        <v>550179.5</v>
      </c>
      <c r="E115" s="670">
        <f>+C115+D115</f>
        <v>550179.5</v>
      </c>
      <c r="F115" s="670">
        <v>544878</v>
      </c>
      <c r="G115" s="670">
        <v>0</v>
      </c>
      <c r="H115" s="670">
        <f>+E115-F115</f>
        <v>5301.5</v>
      </c>
    </row>
    <row r="116" spans="1:8" ht="15">
      <c r="A116" s="659"/>
      <c r="B116" s="407" t="s">
        <v>462</v>
      </c>
      <c r="C116" s="670"/>
      <c r="D116" s="670"/>
      <c r="E116" s="670"/>
      <c r="F116" s="670"/>
      <c r="G116" s="670"/>
      <c r="H116" s="670"/>
    </row>
    <row r="117" spans="1:8" ht="15">
      <c r="A117" s="535"/>
      <c r="B117" s="407" t="s">
        <v>463</v>
      </c>
      <c r="C117" s="536">
        <v>0</v>
      </c>
      <c r="D117" s="416">
        <v>0</v>
      </c>
      <c r="E117" s="416">
        <f>+C117+D117</f>
        <v>0</v>
      </c>
      <c r="F117" s="416">
        <v>0</v>
      </c>
      <c r="G117" s="416">
        <v>0</v>
      </c>
      <c r="H117" s="416">
        <f>+C117+E117-F117</f>
        <v>0</v>
      </c>
    </row>
    <row r="118" spans="1:8" ht="15">
      <c r="A118" s="535"/>
      <c r="B118" s="407" t="s">
        <v>464</v>
      </c>
      <c r="C118" s="536">
        <v>0</v>
      </c>
      <c r="D118" s="416">
        <v>0</v>
      </c>
      <c r="E118" s="416">
        <f>+C118+D118</f>
        <v>0</v>
      </c>
      <c r="F118" s="416">
        <v>0</v>
      </c>
      <c r="G118" s="416">
        <v>0</v>
      </c>
      <c r="H118" s="416">
        <v>0</v>
      </c>
    </row>
    <row r="119" spans="1:8" ht="15">
      <c r="A119" s="535"/>
      <c r="B119" s="407" t="s">
        <v>465</v>
      </c>
      <c r="C119" s="536">
        <v>0</v>
      </c>
      <c r="D119" s="416">
        <v>0</v>
      </c>
      <c r="E119" s="416">
        <f>+C119+D119</f>
        <v>0</v>
      </c>
      <c r="F119" s="416">
        <v>0</v>
      </c>
      <c r="G119" s="416">
        <v>0</v>
      </c>
      <c r="H119" s="416">
        <v>0</v>
      </c>
    </row>
    <row r="120" spans="1:8" ht="15">
      <c r="A120" s="535"/>
      <c r="B120" s="407" t="s">
        <v>466</v>
      </c>
      <c r="C120" s="536">
        <v>0</v>
      </c>
      <c r="D120" s="416">
        <v>0</v>
      </c>
      <c r="E120" s="416">
        <f>+C120+D120</f>
        <v>0</v>
      </c>
      <c r="F120" s="416">
        <v>0</v>
      </c>
      <c r="G120" s="416">
        <v>0</v>
      </c>
      <c r="H120" s="416">
        <v>0</v>
      </c>
    </row>
    <row r="121" spans="1:8" ht="15">
      <c r="A121" s="659" t="s">
        <v>467</v>
      </c>
      <c r="B121" s="673"/>
      <c r="C121" s="412">
        <f aca="true" t="shared" si="14" ref="C121:H121">SUM(C123:C131)</f>
        <v>0</v>
      </c>
      <c r="D121" s="412">
        <f t="shared" si="14"/>
        <v>0</v>
      </c>
      <c r="E121" s="412">
        <f t="shared" si="14"/>
        <v>0</v>
      </c>
      <c r="F121" s="412">
        <f t="shared" si="14"/>
        <v>0</v>
      </c>
      <c r="G121" s="412">
        <f t="shared" si="14"/>
        <v>0</v>
      </c>
      <c r="H121" s="412">
        <f t="shared" si="14"/>
        <v>0</v>
      </c>
    </row>
    <row r="122" spans="1:8" ht="15">
      <c r="A122" s="659" t="s">
        <v>468</v>
      </c>
      <c r="B122" s="673"/>
      <c r="C122" s="412"/>
      <c r="D122" s="412"/>
      <c r="E122" s="412"/>
      <c r="F122" s="412"/>
      <c r="G122" s="412"/>
      <c r="H122" s="412"/>
    </row>
    <row r="123" spans="1:8" ht="15">
      <c r="A123" s="535"/>
      <c r="B123" s="407" t="s">
        <v>469</v>
      </c>
      <c r="C123" s="536">
        <v>0</v>
      </c>
      <c r="D123" s="536">
        <v>0</v>
      </c>
      <c r="E123" s="536">
        <v>0</v>
      </c>
      <c r="F123" s="536">
        <v>0</v>
      </c>
      <c r="G123" s="536">
        <v>0</v>
      </c>
      <c r="H123" s="536">
        <v>0</v>
      </c>
    </row>
    <row r="124" spans="1:8" ht="15">
      <c r="A124" s="535"/>
      <c r="B124" s="407" t="s">
        <v>470</v>
      </c>
      <c r="C124" s="536">
        <v>0</v>
      </c>
      <c r="D124" s="536">
        <v>0</v>
      </c>
      <c r="E124" s="536">
        <v>0</v>
      </c>
      <c r="F124" s="536">
        <v>0</v>
      </c>
      <c r="G124" s="536">
        <v>0</v>
      </c>
      <c r="H124" s="536">
        <v>0</v>
      </c>
    </row>
    <row r="125" spans="1:8" ht="15">
      <c r="A125" s="535"/>
      <c r="B125" s="407" t="s">
        <v>471</v>
      </c>
      <c r="C125" s="536">
        <v>0</v>
      </c>
      <c r="D125" s="536">
        <v>0</v>
      </c>
      <c r="E125" s="536">
        <v>0</v>
      </c>
      <c r="F125" s="536">
        <v>0</v>
      </c>
      <c r="G125" s="536">
        <v>0</v>
      </c>
      <c r="H125" s="536">
        <v>0</v>
      </c>
    </row>
    <row r="126" spans="1:8" ht="15">
      <c r="A126" s="535"/>
      <c r="B126" s="407" t="s">
        <v>472</v>
      </c>
      <c r="C126" s="536">
        <v>0</v>
      </c>
      <c r="D126" s="536">
        <v>0</v>
      </c>
      <c r="E126" s="536">
        <v>0</v>
      </c>
      <c r="F126" s="536">
        <v>0</v>
      </c>
      <c r="G126" s="536">
        <v>0</v>
      </c>
      <c r="H126" s="536">
        <v>0</v>
      </c>
    </row>
    <row r="127" spans="1:8" ht="15">
      <c r="A127" s="535"/>
      <c r="B127" s="407" t="s">
        <v>473</v>
      </c>
      <c r="C127" s="536">
        <v>0</v>
      </c>
      <c r="D127" s="536">
        <v>0</v>
      </c>
      <c r="E127" s="536">
        <v>0</v>
      </c>
      <c r="F127" s="536">
        <v>0</v>
      </c>
      <c r="G127" s="536">
        <v>0</v>
      </c>
      <c r="H127" s="536">
        <v>0</v>
      </c>
    </row>
    <row r="128" spans="1:8" ht="15">
      <c r="A128" s="535"/>
      <c r="B128" s="407" t="s">
        <v>474</v>
      </c>
      <c r="C128" s="536">
        <v>0</v>
      </c>
      <c r="D128" s="536">
        <v>0</v>
      </c>
      <c r="E128" s="536">
        <v>0</v>
      </c>
      <c r="F128" s="536">
        <v>0</v>
      </c>
      <c r="G128" s="536">
        <v>0</v>
      </c>
      <c r="H128" s="536">
        <v>0</v>
      </c>
    </row>
    <row r="129" spans="1:8" ht="15">
      <c r="A129" s="535"/>
      <c r="B129" s="407" t="s">
        <v>475</v>
      </c>
      <c r="C129" s="536">
        <v>0</v>
      </c>
      <c r="D129" s="536">
        <v>0</v>
      </c>
      <c r="E129" s="536">
        <v>0</v>
      </c>
      <c r="F129" s="536">
        <v>0</v>
      </c>
      <c r="G129" s="536">
        <v>0</v>
      </c>
      <c r="H129" s="536">
        <v>0</v>
      </c>
    </row>
    <row r="130" spans="1:8" ht="15">
      <c r="A130" s="535"/>
      <c r="B130" s="407" t="s">
        <v>476</v>
      </c>
      <c r="C130" s="536">
        <v>0</v>
      </c>
      <c r="D130" s="536">
        <v>0</v>
      </c>
      <c r="E130" s="536">
        <v>0</v>
      </c>
      <c r="F130" s="536">
        <v>0</v>
      </c>
      <c r="G130" s="536">
        <v>0</v>
      </c>
      <c r="H130" s="536">
        <v>0</v>
      </c>
    </row>
    <row r="131" spans="1:8" ht="15">
      <c r="A131" s="535"/>
      <c r="B131" s="407" t="s">
        <v>477</v>
      </c>
      <c r="C131" s="536">
        <v>0</v>
      </c>
      <c r="D131" s="536">
        <v>0</v>
      </c>
      <c r="E131" s="536">
        <v>0</v>
      </c>
      <c r="F131" s="536">
        <v>0</v>
      </c>
      <c r="G131" s="536">
        <v>0</v>
      </c>
      <c r="H131" s="536">
        <v>0</v>
      </c>
    </row>
    <row r="132" spans="1:8" ht="15">
      <c r="A132" s="432" t="s">
        <v>478</v>
      </c>
      <c r="B132" s="433"/>
      <c r="C132" s="434">
        <f>SUM(C134:C142)</f>
        <v>0</v>
      </c>
      <c r="D132" s="434">
        <f>SUM(D134:D142)</f>
        <v>3650885</v>
      </c>
      <c r="E132" s="434">
        <f>SUM(E134:E142)</f>
        <v>3650885</v>
      </c>
      <c r="F132" s="435">
        <f>SUM(F134:F142)</f>
        <v>0</v>
      </c>
      <c r="G132" s="435">
        <f>SUM(G134:G142)</f>
        <v>0</v>
      </c>
      <c r="H132" s="434">
        <f>+E132-F132</f>
        <v>3650885</v>
      </c>
    </row>
    <row r="133" spans="1:8" ht="15">
      <c r="A133" s="436" t="s">
        <v>479</v>
      </c>
      <c r="B133" s="437"/>
      <c r="C133" s="536"/>
      <c r="D133" s="536">
        <v>0</v>
      </c>
      <c r="E133" s="536">
        <v>0</v>
      </c>
      <c r="F133" s="438">
        <v>0</v>
      </c>
      <c r="G133" s="439">
        <v>0</v>
      </c>
      <c r="H133" s="416">
        <f aca="true" t="shared" si="15" ref="H133:H138">+E133-F133</f>
        <v>0</v>
      </c>
    </row>
    <row r="134" spans="1:9" ht="15">
      <c r="A134" s="535"/>
      <c r="B134" s="407" t="s">
        <v>480</v>
      </c>
      <c r="C134" s="536">
        <v>0</v>
      </c>
      <c r="D134" s="416">
        <v>3650885</v>
      </c>
      <c r="E134" s="416">
        <f>+C134+D134</f>
        <v>3650885</v>
      </c>
      <c r="F134" s="416">
        <v>0</v>
      </c>
      <c r="G134" s="416">
        <v>0</v>
      </c>
      <c r="H134" s="416">
        <f t="shared" si="15"/>
        <v>3650885</v>
      </c>
      <c r="I134" s="440"/>
    </row>
    <row r="135" spans="1:8" ht="15">
      <c r="A135" s="535"/>
      <c r="B135" s="407" t="s">
        <v>481</v>
      </c>
      <c r="C135" s="536">
        <v>0</v>
      </c>
      <c r="D135" s="536">
        <v>0</v>
      </c>
      <c r="E135" s="536">
        <v>0</v>
      </c>
      <c r="F135" s="536">
        <v>0</v>
      </c>
      <c r="G135" s="536">
        <v>0</v>
      </c>
      <c r="H135" s="416">
        <f t="shared" si="15"/>
        <v>0</v>
      </c>
    </row>
    <row r="136" spans="1:8" ht="15">
      <c r="A136" s="535"/>
      <c r="B136" s="407" t="s">
        <v>482</v>
      </c>
      <c r="C136" s="536">
        <v>0</v>
      </c>
      <c r="D136" s="409">
        <v>0</v>
      </c>
      <c r="E136" s="536">
        <v>0</v>
      </c>
      <c r="F136" s="536">
        <v>0</v>
      </c>
      <c r="G136" s="536">
        <v>0</v>
      </c>
      <c r="H136" s="416">
        <f t="shared" si="15"/>
        <v>0</v>
      </c>
    </row>
    <row r="137" spans="1:8" ht="15">
      <c r="A137" s="535"/>
      <c r="B137" s="407" t="s">
        <v>483</v>
      </c>
      <c r="C137" s="536">
        <v>0</v>
      </c>
      <c r="D137" s="409">
        <v>0</v>
      </c>
      <c r="E137" s="536">
        <v>0</v>
      </c>
      <c r="F137" s="438">
        <v>0</v>
      </c>
      <c r="G137" s="439">
        <v>0</v>
      </c>
      <c r="H137" s="416">
        <f t="shared" si="15"/>
        <v>0</v>
      </c>
    </row>
    <row r="138" spans="1:8" ht="15">
      <c r="A138" s="535"/>
      <c r="B138" s="407" t="s">
        <v>485</v>
      </c>
      <c r="C138" s="536">
        <v>0</v>
      </c>
      <c r="D138" s="409">
        <v>0</v>
      </c>
      <c r="E138" s="536">
        <v>0</v>
      </c>
      <c r="F138" s="438">
        <v>0</v>
      </c>
      <c r="G138" s="439">
        <v>0</v>
      </c>
      <c r="H138" s="416">
        <f t="shared" si="15"/>
        <v>0</v>
      </c>
    </row>
    <row r="139" spans="1:8" ht="15">
      <c r="A139" s="535"/>
      <c r="B139" s="407" t="s">
        <v>486</v>
      </c>
      <c r="C139" s="536">
        <v>0</v>
      </c>
      <c r="D139" s="409">
        <v>0</v>
      </c>
      <c r="E139" s="536">
        <f>+C139+D139</f>
        <v>0</v>
      </c>
      <c r="F139" s="516">
        <v>0</v>
      </c>
      <c r="G139" s="439">
        <v>0</v>
      </c>
      <c r="H139" s="416">
        <f>+E139-F139</f>
        <v>0</v>
      </c>
    </row>
    <row r="140" spans="1:8" ht="15">
      <c r="A140" s="535"/>
      <c r="B140" s="407" t="s">
        <v>487</v>
      </c>
      <c r="C140" s="536">
        <v>0</v>
      </c>
      <c r="D140" s="536">
        <v>0</v>
      </c>
      <c r="E140" s="536">
        <v>0</v>
      </c>
      <c r="F140" s="438">
        <v>0</v>
      </c>
      <c r="G140" s="439">
        <v>0</v>
      </c>
      <c r="H140" s="416">
        <v>0</v>
      </c>
    </row>
    <row r="141" spans="1:8" ht="15">
      <c r="A141" s="535"/>
      <c r="B141" s="407" t="s">
        <v>488</v>
      </c>
      <c r="C141" s="536">
        <v>0</v>
      </c>
      <c r="D141" s="536">
        <v>0</v>
      </c>
      <c r="E141" s="536">
        <v>0</v>
      </c>
      <c r="F141" s="438">
        <v>0</v>
      </c>
      <c r="G141" s="439">
        <v>0</v>
      </c>
      <c r="H141" s="416">
        <v>0</v>
      </c>
    </row>
    <row r="142" spans="1:8" ht="15">
      <c r="A142" s="535"/>
      <c r="B142" s="407" t="s">
        <v>489</v>
      </c>
      <c r="C142" s="536">
        <v>0</v>
      </c>
      <c r="D142" s="536">
        <v>0</v>
      </c>
      <c r="E142" s="536">
        <v>0</v>
      </c>
      <c r="F142" s="536">
        <v>0</v>
      </c>
      <c r="G142" s="438">
        <v>0</v>
      </c>
      <c r="H142" s="416">
        <v>0</v>
      </c>
    </row>
    <row r="143" spans="1:8" ht="15">
      <c r="A143" s="668" t="s">
        <v>490</v>
      </c>
      <c r="B143" s="669"/>
      <c r="C143" s="536">
        <f aca="true" t="shared" si="16" ref="C143:H143">SUM(C144:C146)</f>
        <v>0</v>
      </c>
      <c r="D143" s="536">
        <f t="shared" si="16"/>
        <v>0</v>
      </c>
      <c r="E143" s="536">
        <f t="shared" si="16"/>
        <v>0</v>
      </c>
      <c r="F143" s="536">
        <f t="shared" si="16"/>
        <v>0</v>
      </c>
      <c r="G143" s="438">
        <f t="shared" si="16"/>
        <v>0</v>
      </c>
      <c r="H143" s="416">
        <f t="shared" si="16"/>
        <v>0</v>
      </c>
    </row>
    <row r="144" spans="1:8" ht="15">
      <c r="A144" s="535"/>
      <c r="B144" s="407" t="s">
        <v>491</v>
      </c>
      <c r="C144" s="536">
        <v>0</v>
      </c>
      <c r="D144" s="536">
        <v>0</v>
      </c>
      <c r="E144" s="536">
        <v>0</v>
      </c>
      <c r="F144" s="536">
        <v>0</v>
      </c>
      <c r="G144" s="536">
        <v>0</v>
      </c>
      <c r="H144" s="536">
        <v>0</v>
      </c>
    </row>
    <row r="145" spans="1:8" ht="15">
      <c r="A145" s="535"/>
      <c r="B145" s="407" t="s">
        <v>492</v>
      </c>
      <c r="C145" s="536">
        <v>0</v>
      </c>
      <c r="D145" s="536">
        <v>0</v>
      </c>
      <c r="E145" s="536">
        <v>0</v>
      </c>
      <c r="F145" s="536">
        <v>0</v>
      </c>
      <c r="G145" s="536">
        <v>0</v>
      </c>
      <c r="H145" s="536">
        <v>0</v>
      </c>
    </row>
    <row r="146" spans="1:8" ht="15">
      <c r="A146" s="420"/>
      <c r="B146" s="537" t="s">
        <v>493</v>
      </c>
      <c r="C146" s="408">
        <v>0</v>
      </c>
      <c r="D146" s="408">
        <v>0</v>
      </c>
      <c r="E146" s="408">
        <v>0</v>
      </c>
      <c r="F146" s="408">
        <v>0</v>
      </c>
      <c r="G146" s="408">
        <v>0</v>
      </c>
      <c r="H146" s="408">
        <v>0</v>
      </c>
    </row>
    <row r="147" spans="1:8" ht="15">
      <c r="A147" s="668" t="s">
        <v>494</v>
      </c>
      <c r="B147" s="669"/>
      <c r="C147" s="536">
        <f aca="true" t="shared" si="17" ref="C147:H147">SUM(C149:C156)</f>
        <v>0</v>
      </c>
      <c r="D147" s="536">
        <f t="shared" si="17"/>
        <v>0</v>
      </c>
      <c r="E147" s="536">
        <f t="shared" si="17"/>
        <v>0</v>
      </c>
      <c r="F147" s="536">
        <f t="shared" si="17"/>
        <v>0</v>
      </c>
      <c r="G147" s="536">
        <f t="shared" si="17"/>
        <v>0</v>
      </c>
      <c r="H147" s="536">
        <f t="shared" si="17"/>
        <v>0</v>
      </c>
    </row>
    <row r="148" spans="1:8" ht="15">
      <c r="A148" s="668" t="s">
        <v>495</v>
      </c>
      <c r="B148" s="669"/>
      <c r="C148" s="536"/>
      <c r="D148" s="536"/>
      <c r="E148" s="536"/>
      <c r="F148" s="536"/>
      <c r="G148" s="536"/>
      <c r="H148" s="536"/>
    </row>
    <row r="149" spans="1:8" ht="15">
      <c r="A149" s="535"/>
      <c r="B149" s="407" t="s">
        <v>496</v>
      </c>
      <c r="C149" s="536">
        <v>0</v>
      </c>
      <c r="D149" s="536">
        <v>0</v>
      </c>
      <c r="E149" s="536">
        <v>0</v>
      </c>
      <c r="F149" s="536">
        <v>0</v>
      </c>
      <c r="G149" s="536">
        <v>0</v>
      </c>
      <c r="H149" s="536">
        <v>0</v>
      </c>
    </row>
    <row r="150" spans="1:8" ht="15">
      <c r="A150" s="535"/>
      <c r="B150" s="407" t="s">
        <v>497</v>
      </c>
      <c r="C150" s="536">
        <v>0</v>
      </c>
      <c r="D150" s="536">
        <v>0</v>
      </c>
      <c r="E150" s="536">
        <v>0</v>
      </c>
      <c r="F150" s="536">
        <v>0</v>
      </c>
      <c r="G150" s="536">
        <v>0</v>
      </c>
      <c r="H150" s="536">
        <v>0</v>
      </c>
    </row>
    <row r="151" spans="1:8" ht="15">
      <c r="A151" s="535"/>
      <c r="B151" s="407" t="s">
        <v>498</v>
      </c>
      <c r="C151" s="536">
        <v>0</v>
      </c>
      <c r="D151" s="536">
        <v>0</v>
      </c>
      <c r="E151" s="536">
        <v>0</v>
      </c>
      <c r="F151" s="536">
        <v>0</v>
      </c>
      <c r="G151" s="536">
        <v>0</v>
      </c>
      <c r="H151" s="536">
        <v>0</v>
      </c>
    </row>
    <row r="152" spans="1:8" ht="15">
      <c r="A152" s="535"/>
      <c r="B152" s="407" t="s">
        <v>499</v>
      </c>
      <c r="C152" s="536">
        <v>0</v>
      </c>
      <c r="D152" s="536">
        <v>0</v>
      </c>
      <c r="E152" s="536">
        <v>0</v>
      </c>
      <c r="F152" s="536">
        <v>0</v>
      </c>
      <c r="G152" s="536">
        <v>0</v>
      </c>
      <c r="H152" s="536">
        <v>0</v>
      </c>
    </row>
    <row r="153" spans="1:8" ht="15">
      <c r="A153" s="535"/>
      <c r="B153" s="407" t="s">
        <v>500</v>
      </c>
      <c r="C153" s="536">
        <v>0</v>
      </c>
      <c r="D153" s="536">
        <v>0</v>
      </c>
      <c r="E153" s="536">
        <v>0</v>
      </c>
      <c r="F153" s="536">
        <v>0</v>
      </c>
      <c r="G153" s="536">
        <v>0</v>
      </c>
      <c r="H153" s="536">
        <v>0</v>
      </c>
    </row>
    <row r="154" spans="1:8" ht="15">
      <c r="A154" s="535"/>
      <c r="B154" s="407" t="s">
        <v>501</v>
      </c>
      <c r="C154" s="536">
        <v>0</v>
      </c>
      <c r="D154" s="536">
        <v>0</v>
      </c>
      <c r="E154" s="536">
        <v>0</v>
      </c>
      <c r="F154" s="536">
        <v>0</v>
      </c>
      <c r="G154" s="536">
        <v>0</v>
      </c>
      <c r="H154" s="536">
        <v>0</v>
      </c>
    </row>
    <row r="155" spans="1:8" ht="15">
      <c r="A155" s="535"/>
      <c r="B155" s="407" t="s">
        <v>502</v>
      </c>
      <c r="C155" s="536">
        <v>0</v>
      </c>
      <c r="D155" s="536">
        <v>0</v>
      </c>
      <c r="E155" s="536">
        <v>0</v>
      </c>
      <c r="F155" s="536">
        <v>0</v>
      </c>
      <c r="G155" s="536">
        <v>0</v>
      </c>
      <c r="H155" s="536">
        <v>0</v>
      </c>
    </row>
    <row r="156" spans="1:8" ht="15">
      <c r="A156" s="535"/>
      <c r="B156" s="407" t="s">
        <v>503</v>
      </c>
      <c r="C156" s="536">
        <v>0</v>
      </c>
      <c r="D156" s="536">
        <v>0</v>
      </c>
      <c r="E156" s="536">
        <v>0</v>
      </c>
      <c r="F156" s="536">
        <v>0</v>
      </c>
      <c r="G156" s="536">
        <v>0</v>
      </c>
      <c r="H156" s="536">
        <v>0</v>
      </c>
    </row>
    <row r="157" spans="1:8" ht="15">
      <c r="A157" s="668" t="s">
        <v>504</v>
      </c>
      <c r="B157" s="669"/>
      <c r="C157" s="536">
        <f aca="true" t="shared" si="18" ref="C157:H157">SUM(C158:C160)</f>
        <v>0</v>
      </c>
      <c r="D157" s="536">
        <f t="shared" si="18"/>
        <v>0</v>
      </c>
      <c r="E157" s="536">
        <f t="shared" si="18"/>
        <v>0</v>
      </c>
      <c r="F157" s="536">
        <f t="shared" si="18"/>
        <v>0</v>
      </c>
      <c r="G157" s="536">
        <f t="shared" si="18"/>
        <v>0</v>
      </c>
      <c r="H157" s="536">
        <f t="shared" si="18"/>
        <v>0</v>
      </c>
    </row>
    <row r="158" spans="1:8" ht="15">
      <c r="A158" s="535"/>
      <c r="B158" s="407" t="s">
        <v>505</v>
      </c>
      <c r="C158" s="536">
        <v>0</v>
      </c>
      <c r="D158" s="536">
        <v>0</v>
      </c>
      <c r="E158" s="536">
        <v>0</v>
      </c>
      <c r="F158" s="536">
        <v>0</v>
      </c>
      <c r="G158" s="536">
        <v>0</v>
      </c>
      <c r="H158" s="536">
        <v>0</v>
      </c>
    </row>
    <row r="159" spans="1:8" ht="15">
      <c r="A159" s="535"/>
      <c r="B159" s="407" t="s">
        <v>506</v>
      </c>
      <c r="C159" s="536">
        <v>0</v>
      </c>
      <c r="D159" s="536">
        <v>0</v>
      </c>
      <c r="E159" s="536">
        <v>0</v>
      </c>
      <c r="F159" s="536">
        <v>0</v>
      </c>
      <c r="G159" s="536">
        <v>0</v>
      </c>
      <c r="H159" s="536">
        <v>0</v>
      </c>
    </row>
    <row r="160" spans="1:8" ht="15">
      <c r="A160" s="535"/>
      <c r="B160" s="407" t="s">
        <v>507</v>
      </c>
      <c r="C160" s="536">
        <v>0</v>
      </c>
      <c r="D160" s="536">
        <v>0</v>
      </c>
      <c r="E160" s="536">
        <v>0</v>
      </c>
      <c r="F160" s="536">
        <v>0</v>
      </c>
      <c r="G160" s="536">
        <v>0</v>
      </c>
      <c r="H160" s="536">
        <v>0</v>
      </c>
    </row>
    <row r="161" spans="1:8" ht="15">
      <c r="A161" s="668" t="s">
        <v>508</v>
      </c>
      <c r="B161" s="669"/>
      <c r="C161" s="536">
        <f aca="true" t="shared" si="19" ref="C161:H161">SUM(C162:C168)</f>
        <v>0</v>
      </c>
      <c r="D161" s="536">
        <f t="shared" si="19"/>
        <v>0</v>
      </c>
      <c r="E161" s="536">
        <f t="shared" si="19"/>
        <v>0</v>
      </c>
      <c r="F161" s="536">
        <f t="shared" si="19"/>
        <v>0</v>
      </c>
      <c r="G161" s="536">
        <f t="shared" si="19"/>
        <v>0</v>
      </c>
      <c r="H161" s="536">
        <f t="shared" si="19"/>
        <v>0</v>
      </c>
    </row>
    <row r="162" spans="1:8" ht="15">
      <c r="A162" s="535"/>
      <c r="B162" s="407" t="s">
        <v>509</v>
      </c>
      <c r="C162" s="536">
        <v>0</v>
      </c>
      <c r="D162" s="536">
        <v>0</v>
      </c>
      <c r="E162" s="536">
        <v>0</v>
      </c>
      <c r="F162" s="536">
        <v>0</v>
      </c>
      <c r="G162" s="536">
        <v>0</v>
      </c>
      <c r="H162" s="536">
        <v>0</v>
      </c>
    </row>
    <row r="163" spans="1:8" ht="15">
      <c r="A163" s="535"/>
      <c r="B163" s="407" t="s">
        <v>510</v>
      </c>
      <c r="C163" s="536">
        <v>0</v>
      </c>
      <c r="D163" s="536">
        <v>0</v>
      </c>
      <c r="E163" s="536">
        <v>0</v>
      </c>
      <c r="F163" s="536">
        <v>0</v>
      </c>
      <c r="G163" s="536">
        <v>0</v>
      </c>
      <c r="H163" s="536">
        <v>0</v>
      </c>
    </row>
    <row r="164" spans="1:8" ht="15">
      <c r="A164" s="535"/>
      <c r="B164" s="407" t="s">
        <v>511</v>
      </c>
      <c r="C164" s="536">
        <v>0</v>
      </c>
      <c r="D164" s="536">
        <v>0</v>
      </c>
      <c r="E164" s="536">
        <v>0</v>
      </c>
      <c r="F164" s="536">
        <v>0</v>
      </c>
      <c r="G164" s="536">
        <v>0</v>
      </c>
      <c r="H164" s="536">
        <v>0</v>
      </c>
    </row>
    <row r="165" spans="1:8" ht="15">
      <c r="A165" s="535"/>
      <c r="B165" s="407" t="s">
        <v>512</v>
      </c>
      <c r="C165" s="536">
        <v>0</v>
      </c>
      <c r="D165" s="536">
        <v>0</v>
      </c>
      <c r="E165" s="536">
        <v>0</v>
      </c>
      <c r="F165" s="536">
        <v>0</v>
      </c>
      <c r="G165" s="536">
        <v>0</v>
      </c>
      <c r="H165" s="536">
        <v>0</v>
      </c>
    </row>
    <row r="166" spans="1:8" ht="15">
      <c r="A166" s="535"/>
      <c r="B166" s="407" t="s">
        <v>513</v>
      </c>
      <c r="C166" s="536">
        <v>0</v>
      </c>
      <c r="D166" s="536">
        <v>0</v>
      </c>
      <c r="E166" s="536">
        <v>0</v>
      </c>
      <c r="F166" s="536">
        <v>0</v>
      </c>
      <c r="G166" s="536">
        <v>0</v>
      </c>
      <c r="H166" s="536">
        <v>0</v>
      </c>
    </row>
    <row r="167" spans="1:8" ht="15">
      <c r="A167" s="535"/>
      <c r="B167" s="407" t="s">
        <v>514</v>
      </c>
      <c r="C167" s="536">
        <v>0</v>
      </c>
      <c r="D167" s="536">
        <v>0</v>
      </c>
      <c r="E167" s="536">
        <v>0</v>
      </c>
      <c r="F167" s="536">
        <v>0</v>
      </c>
      <c r="G167" s="536">
        <v>0</v>
      </c>
      <c r="H167" s="536">
        <v>0</v>
      </c>
    </row>
    <row r="168" spans="1:8" ht="15">
      <c r="A168" s="535"/>
      <c r="B168" s="407" t="s">
        <v>515</v>
      </c>
      <c r="C168" s="536">
        <v>0</v>
      </c>
      <c r="D168" s="536">
        <v>0</v>
      </c>
      <c r="E168" s="536">
        <v>0</v>
      </c>
      <c r="F168" s="536">
        <v>0</v>
      </c>
      <c r="G168" s="536">
        <v>0</v>
      </c>
      <c r="H168" s="536">
        <v>0</v>
      </c>
    </row>
    <row r="169" spans="1:9" ht="15">
      <c r="A169" s="535"/>
      <c r="B169" s="407"/>
      <c r="C169" s="441"/>
      <c r="D169" s="442"/>
      <c r="E169" s="442"/>
      <c r="F169" s="442"/>
      <c r="G169" s="442"/>
      <c r="H169" s="442"/>
      <c r="I169" s="443"/>
    </row>
    <row r="170" spans="1:8" ht="15">
      <c r="A170" s="671" t="s">
        <v>517</v>
      </c>
      <c r="B170" s="672"/>
      <c r="C170" s="412">
        <f aca="true" t="shared" si="20" ref="C170:H170">+C9+C90</f>
        <v>562096839.5</v>
      </c>
      <c r="D170" s="412">
        <f t="shared" si="20"/>
        <v>4000479.6700000004</v>
      </c>
      <c r="E170" s="412">
        <f t="shared" si="20"/>
        <v>566097319.1700001</v>
      </c>
      <c r="F170" s="412">
        <f t="shared" si="20"/>
        <v>111723924.69999999</v>
      </c>
      <c r="G170" s="412">
        <f t="shared" si="20"/>
        <v>106438254.88</v>
      </c>
      <c r="H170" s="412">
        <f t="shared" si="20"/>
        <v>454373394.47</v>
      </c>
    </row>
    <row r="171" spans="1:8" ht="15">
      <c r="A171" s="538"/>
      <c r="B171" s="539"/>
      <c r="C171" s="444"/>
      <c r="D171" s="445"/>
      <c r="E171" s="445"/>
      <c r="F171" s="445"/>
      <c r="G171" s="445"/>
      <c r="H171" s="445"/>
    </row>
    <row r="172" spans="1:8" ht="15">
      <c r="A172" s="537"/>
      <c r="B172" s="537"/>
      <c r="C172" s="446"/>
      <c r="D172" s="446"/>
      <c r="E172" s="446"/>
      <c r="F172" s="446"/>
      <c r="G172" s="446"/>
      <c r="H172" s="446"/>
    </row>
    <row r="173" spans="1:2" ht="15">
      <c r="A173" s="537"/>
      <c r="B173" s="161"/>
    </row>
    <row r="174" spans="1:8" ht="15">
      <c r="A174" s="537"/>
      <c r="B174" s="537"/>
      <c r="C174" s="446"/>
      <c r="D174" s="446"/>
      <c r="E174" s="446"/>
      <c r="F174" s="446"/>
      <c r="G174" s="446"/>
      <c r="H174" s="446"/>
    </row>
    <row r="178" ht="15"/>
    <row r="179" ht="15"/>
  </sheetData>
  <sheetProtection/>
  <mergeCells count="62">
    <mergeCell ref="A161:B161"/>
    <mergeCell ref="A170:B170"/>
    <mergeCell ref="A121:B121"/>
    <mergeCell ref="A122:B122"/>
    <mergeCell ref="A143:B143"/>
    <mergeCell ref="A147:B147"/>
    <mergeCell ref="A148:B148"/>
    <mergeCell ref="A157:B157"/>
    <mergeCell ref="G100:G101"/>
    <mergeCell ref="H100:H101"/>
    <mergeCell ref="A110:B110"/>
    <mergeCell ref="A115:A116"/>
    <mergeCell ref="C115:C116"/>
    <mergeCell ref="D115:D116"/>
    <mergeCell ref="E115:E116"/>
    <mergeCell ref="F115:F116"/>
    <mergeCell ref="G115:G116"/>
    <mergeCell ref="H115:H116"/>
    <mergeCell ref="A99:B99"/>
    <mergeCell ref="A100:A101"/>
    <mergeCell ref="C100:C101"/>
    <mergeCell ref="D100:D101"/>
    <mergeCell ref="E100:E101"/>
    <mergeCell ref="F100:F101"/>
    <mergeCell ref="A62:B62"/>
    <mergeCell ref="A76:B76"/>
    <mergeCell ref="A80:B80"/>
    <mergeCell ref="A88:B88"/>
    <mergeCell ref="A90:B90"/>
    <mergeCell ref="A91:B91"/>
    <mergeCell ref="H40:H41"/>
    <mergeCell ref="A41:B41"/>
    <mergeCell ref="A51:B51"/>
    <mergeCell ref="C51:C52"/>
    <mergeCell ref="D51:D52"/>
    <mergeCell ref="E51:E52"/>
    <mergeCell ref="F51:F52"/>
    <mergeCell ref="G51:G52"/>
    <mergeCell ref="H51:H52"/>
    <mergeCell ref="A52:B52"/>
    <mergeCell ref="A40:B40"/>
    <mergeCell ref="C40:C41"/>
    <mergeCell ref="D40:D41"/>
    <mergeCell ref="E40:E41"/>
    <mergeCell ref="F40:F41"/>
    <mergeCell ref="G40:G41"/>
    <mergeCell ref="A9:B9"/>
    <mergeCell ref="A10:B10"/>
    <mergeCell ref="A18:B18"/>
    <mergeCell ref="A19:A20"/>
    <mergeCell ref="A29:B29"/>
    <mergeCell ref="A34:A35"/>
    <mergeCell ref="A1:H1"/>
    <mergeCell ref="A2:H2"/>
    <mergeCell ref="A3:H3"/>
    <mergeCell ref="A4:H4"/>
    <mergeCell ref="A5:H5"/>
    <mergeCell ref="A6:B8"/>
    <mergeCell ref="C6:G6"/>
    <mergeCell ref="E7:E8"/>
    <mergeCell ref="F7:F8"/>
    <mergeCell ref="G7:G8"/>
  </mergeCells>
  <printOptions horizontalCentered="1"/>
  <pageMargins left="0.7086614173228347" right="0.7086614173228347" top="0.6" bottom="0.7480314960629921" header="0.31496062992125984" footer="0.31496062992125984"/>
  <pageSetup horizontalDpi="600" verticalDpi="600" orientation="portrait" scale="52" r:id="rId2"/>
  <rowBreaks count="1" manualBreakCount="1">
    <brk id="88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="120" zoomScaleNormal="120" zoomScaleSheetLayoutView="100" zoomScalePageLayoutView="0" workbookViewId="0" topLeftCell="A1">
      <selection activeCell="E14" sqref="E14"/>
    </sheetView>
  </sheetViews>
  <sheetFormatPr defaultColWidth="11.421875" defaultRowHeight="15"/>
  <cols>
    <col min="1" max="1" width="31.421875" style="0" bestFit="1" customWidth="1"/>
    <col min="2" max="2" width="19.140625" style="0" bestFit="1" customWidth="1"/>
    <col min="3" max="6" width="19.00390625" style="0" bestFit="1" customWidth="1"/>
    <col min="7" max="7" width="15.421875" style="0" customWidth="1"/>
    <col min="8" max="8" width="14.8515625" style="0" customWidth="1"/>
    <col min="9" max="9" width="19.28125" style="0" bestFit="1" customWidth="1"/>
  </cols>
  <sheetData>
    <row r="1" spans="1:7" ht="15">
      <c r="A1" s="571" t="str">
        <f>+'FORMATO 6A'!A1</f>
        <v>COLEGIO DE ESTUDIOS CIENTÍFICOS Y TECNOLÓGICOS DEL ESTADO DE TLAXCALA</v>
      </c>
      <c r="B1" s="572"/>
      <c r="C1" s="572"/>
      <c r="D1" s="572"/>
      <c r="E1" s="572"/>
      <c r="F1" s="572"/>
      <c r="G1" s="573"/>
    </row>
    <row r="2" spans="1:7" ht="15">
      <c r="A2" s="574" t="s">
        <v>430</v>
      </c>
      <c r="B2" s="575"/>
      <c r="C2" s="575"/>
      <c r="D2" s="575"/>
      <c r="E2" s="575"/>
      <c r="F2" s="575"/>
      <c r="G2" s="576"/>
    </row>
    <row r="3" spans="1:7" ht="15">
      <c r="A3" s="574" t="s">
        <v>518</v>
      </c>
      <c r="B3" s="575"/>
      <c r="C3" s="575"/>
      <c r="D3" s="575"/>
      <c r="E3" s="575"/>
      <c r="F3" s="575"/>
      <c r="G3" s="576"/>
    </row>
    <row r="4" spans="1:7" ht="15">
      <c r="A4" s="574" t="str">
        <f>+'FORMATO 6A'!A4</f>
        <v>Del 1 de enero al 31 de marzo de 2023</v>
      </c>
      <c r="B4" s="575"/>
      <c r="C4" s="575"/>
      <c r="D4" s="575"/>
      <c r="E4" s="575"/>
      <c r="F4" s="575"/>
      <c r="G4" s="576"/>
    </row>
    <row r="5" spans="1:7" ht="15">
      <c r="A5" s="577" t="s">
        <v>0</v>
      </c>
      <c r="B5" s="578"/>
      <c r="C5" s="578"/>
      <c r="D5" s="578"/>
      <c r="E5" s="578"/>
      <c r="F5" s="578"/>
      <c r="G5" s="579"/>
    </row>
    <row r="6" spans="1:7" ht="15">
      <c r="A6" s="674" t="s">
        <v>1</v>
      </c>
      <c r="B6" s="677" t="s">
        <v>432</v>
      </c>
      <c r="C6" s="678"/>
      <c r="D6" s="678"/>
      <c r="E6" s="678"/>
      <c r="F6" s="679"/>
      <c r="G6" s="674" t="s">
        <v>519</v>
      </c>
    </row>
    <row r="7" spans="1:7" ht="15">
      <c r="A7" s="675"/>
      <c r="B7" s="674" t="s">
        <v>296</v>
      </c>
      <c r="C7" s="546" t="s">
        <v>342</v>
      </c>
      <c r="D7" s="674" t="s">
        <v>343</v>
      </c>
      <c r="E7" s="674" t="s">
        <v>294</v>
      </c>
      <c r="F7" s="674" t="s">
        <v>297</v>
      </c>
      <c r="G7" s="675"/>
    </row>
    <row r="8" spans="1:7" ht="15">
      <c r="A8" s="676"/>
      <c r="B8" s="676"/>
      <c r="C8" s="547" t="s">
        <v>346</v>
      </c>
      <c r="D8" s="676"/>
      <c r="E8" s="676"/>
      <c r="F8" s="676"/>
      <c r="G8" s="676"/>
    </row>
    <row r="9" spans="1:7" ht="15">
      <c r="A9" s="447" t="s">
        <v>520</v>
      </c>
      <c r="B9" s="680">
        <f>SUM(B11:B18)</f>
        <v>562096839.5</v>
      </c>
      <c r="C9" s="680">
        <f>SUM(C11:C18)</f>
        <v>-200584.83000000007</v>
      </c>
      <c r="D9" s="680">
        <f>SUM(D11:D18)</f>
        <v>561896254.67</v>
      </c>
      <c r="E9" s="680">
        <f>SUM(E11:E18)</f>
        <v>111179046.69999999</v>
      </c>
      <c r="F9" s="680">
        <f>SUM(F11:F18)</f>
        <v>106438254.88000001</v>
      </c>
      <c r="G9" s="680">
        <f>+D9-E9</f>
        <v>450717207.96999997</v>
      </c>
    </row>
    <row r="10" spans="1:7" ht="15">
      <c r="A10" s="448" t="s">
        <v>521</v>
      </c>
      <c r="B10" s="681"/>
      <c r="C10" s="681"/>
      <c r="D10" s="681"/>
      <c r="E10" s="681"/>
      <c r="F10" s="681"/>
      <c r="G10" s="681"/>
    </row>
    <row r="11" spans="1:9" ht="15">
      <c r="A11" s="449" t="s">
        <v>522</v>
      </c>
      <c r="B11" s="489">
        <v>471430335</v>
      </c>
      <c r="C11" s="489">
        <v>1438635.13</v>
      </c>
      <c r="D11" s="489">
        <f aca="true" t="shared" si="0" ref="D11:D16">+B11+C11</f>
        <v>472868970.13</v>
      </c>
      <c r="E11" s="489">
        <v>94037612.77</v>
      </c>
      <c r="F11" s="489">
        <v>89937955.67</v>
      </c>
      <c r="G11" s="451">
        <f aca="true" t="shared" si="1" ref="G11:G16">+D11-E11</f>
        <v>378831357.36</v>
      </c>
      <c r="H11" s="495"/>
      <c r="I11" s="495"/>
    </row>
    <row r="12" spans="1:9" ht="15">
      <c r="A12" s="449" t="s">
        <v>523</v>
      </c>
      <c r="B12" s="489">
        <v>4686450</v>
      </c>
      <c r="C12" s="489">
        <v>-875200</v>
      </c>
      <c r="D12" s="489">
        <f t="shared" si="0"/>
        <v>3811250</v>
      </c>
      <c r="E12" s="489">
        <v>972769.41</v>
      </c>
      <c r="F12" s="489">
        <v>861827.01</v>
      </c>
      <c r="G12" s="451">
        <f t="shared" si="1"/>
        <v>2838480.59</v>
      </c>
      <c r="H12" s="495"/>
      <c r="I12" s="343"/>
    </row>
    <row r="13" spans="1:9" ht="15">
      <c r="A13" s="449" t="s">
        <v>524</v>
      </c>
      <c r="B13" s="489">
        <v>1000000</v>
      </c>
      <c r="C13" s="489">
        <v>0</v>
      </c>
      <c r="D13" s="489">
        <f t="shared" si="0"/>
        <v>1000000</v>
      </c>
      <c r="E13" s="489">
        <v>0</v>
      </c>
      <c r="F13" s="489">
        <v>0</v>
      </c>
      <c r="G13" s="451">
        <f t="shared" si="1"/>
        <v>1000000</v>
      </c>
      <c r="H13" s="495"/>
      <c r="I13" s="343"/>
    </row>
    <row r="14" spans="1:9" ht="15">
      <c r="A14" s="449" t="s">
        <v>525</v>
      </c>
      <c r="B14" s="489">
        <v>1021000</v>
      </c>
      <c r="C14" s="489">
        <v>-912.2</v>
      </c>
      <c r="D14" s="489">
        <f t="shared" si="0"/>
        <v>1020087.8</v>
      </c>
      <c r="E14" s="489">
        <v>37818.46</v>
      </c>
      <c r="F14" s="489">
        <v>37818.46</v>
      </c>
      <c r="G14" s="451">
        <f t="shared" si="1"/>
        <v>982269.3400000001</v>
      </c>
      <c r="H14" s="495"/>
      <c r="I14" s="343"/>
    </row>
    <row r="15" spans="1:9" ht="15">
      <c r="A15" s="449" t="s">
        <v>592</v>
      </c>
      <c r="B15" s="489">
        <v>1785000</v>
      </c>
      <c r="C15" s="489">
        <v>-124800</v>
      </c>
      <c r="D15" s="489">
        <f t="shared" si="0"/>
        <v>1660200</v>
      </c>
      <c r="E15" s="489">
        <v>30698.73</v>
      </c>
      <c r="F15" s="489">
        <v>10486.01</v>
      </c>
      <c r="G15" s="451">
        <f t="shared" si="1"/>
        <v>1629501.27</v>
      </c>
      <c r="H15" s="495"/>
      <c r="I15" s="343"/>
    </row>
    <row r="16" spans="1:7" ht="15">
      <c r="A16" s="449" t="s">
        <v>526</v>
      </c>
      <c r="B16" s="489">
        <v>82174054.5</v>
      </c>
      <c r="C16" s="489">
        <v>-638307.76</v>
      </c>
      <c r="D16" s="489">
        <f t="shared" si="0"/>
        <v>81535746.74</v>
      </c>
      <c r="E16" s="489">
        <v>16100147.33</v>
      </c>
      <c r="F16" s="489">
        <v>15590167.73</v>
      </c>
      <c r="G16" s="451">
        <f t="shared" si="1"/>
        <v>65435599.41</v>
      </c>
    </row>
    <row r="17" spans="1:7" ht="15">
      <c r="A17" s="449"/>
      <c r="B17" s="450"/>
      <c r="C17" s="489"/>
      <c r="D17" s="450"/>
      <c r="E17" s="450"/>
      <c r="F17" s="450"/>
      <c r="G17" s="450"/>
    </row>
    <row r="18" spans="1:9" ht="15">
      <c r="A18" s="449"/>
      <c r="B18" s="450"/>
      <c r="C18" s="450"/>
      <c r="D18" s="450"/>
      <c r="E18" s="450"/>
      <c r="F18" s="450"/>
      <c r="G18" s="450"/>
      <c r="I18" s="452"/>
    </row>
    <row r="19" spans="1:7" ht="15">
      <c r="A19" s="449"/>
      <c r="B19" s="450"/>
      <c r="C19" s="450"/>
      <c r="D19" s="450"/>
      <c r="E19" s="450"/>
      <c r="F19" s="453"/>
      <c r="G19" s="450"/>
    </row>
    <row r="20" spans="1:10" ht="15">
      <c r="A20" s="454" t="s">
        <v>527</v>
      </c>
      <c r="B20" s="681">
        <f>SUM(B22:B29)</f>
        <v>0</v>
      </c>
      <c r="C20" s="681">
        <f>SUM(C22:C29)</f>
        <v>4201064.5</v>
      </c>
      <c r="D20" s="681">
        <f>SUM(D22:D29)</f>
        <v>4201064.5</v>
      </c>
      <c r="E20" s="681">
        <f>SUM(E22:E29)</f>
        <v>544878</v>
      </c>
      <c r="F20" s="681">
        <f>SUM(F22:F29)</f>
        <v>0</v>
      </c>
      <c r="G20" s="681">
        <f>+D20-E20</f>
        <v>3656186.5</v>
      </c>
      <c r="I20" s="452"/>
      <c r="J20" s="452"/>
    </row>
    <row r="21" spans="1:10" ht="15">
      <c r="A21" s="454" t="s">
        <v>528</v>
      </c>
      <c r="B21" s="681"/>
      <c r="C21" s="681"/>
      <c r="D21" s="681"/>
      <c r="E21" s="681"/>
      <c r="F21" s="681"/>
      <c r="G21" s="681"/>
      <c r="J21" s="452"/>
    </row>
    <row r="22" spans="1:8" ht="15">
      <c r="A22" s="449" t="s">
        <v>522</v>
      </c>
      <c r="B22" s="489">
        <v>0</v>
      </c>
      <c r="C22" s="489">
        <v>0</v>
      </c>
      <c r="D22" s="489">
        <f aca="true" t="shared" si="2" ref="D22:D27">+B22+C22</f>
        <v>0</v>
      </c>
      <c r="E22" s="489">
        <v>0</v>
      </c>
      <c r="F22" s="489">
        <v>0</v>
      </c>
      <c r="G22" s="451">
        <f aca="true" t="shared" si="3" ref="G22:G27">+D22-E22</f>
        <v>0</v>
      </c>
      <c r="H22" s="343"/>
    </row>
    <row r="23" spans="1:7" ht="15">
      <c r="A23" s="449" t="s">
        <v>523</v>
      </c>
      <c r="B23" s="489">
        <v>0</v>
      </c>
      <c r="C23" s="489">
        <v>0</v>
      </c>
      <c r="D23" s="489">
        <f t="shared" si="2"/>
        <v>0</v>
      </c>
      <c r="E23" s="489">
        <v>0</v>
      </c>
      <c r="F23" s="489">
        <v>0</v>
      </c>
      <c r="G23" s="451">
        <f t="shared" si="3"/>
        <v>0</v>
      </c>
    </row>
    <row r="24" spans="1:7" ht="15">
      <c r="A24" s="449" t="s">
        <v>524</v>
      </c>
      <c r="B24" s="489">
        <v>0</v>
      </c>
      <c r="C24" s="489">
        <f>+'FORMATO 6A'!D90</f>
        <v>4201064.5</v>
      </c>
      <c r="D24" s="489">
        <f t="shared" si="2"/>
        <v>4201064.5</v>
      </c>
      <c r="E24" s="489">
        <f>+'FORMATO 6A'!F90</f>
        <v>544878</v>
      </c>
      <c r="F24" s="489">
        <f>+'FORMATO 6A'!G90</f>
        <v>0</v>
      </c>
      <c r="G24" s="451">
        <f t="shared" si="3"/>
        <v>3656186.5</v>
      </c>
    </row>
    <row r="25" spans="1:8" ht="15">
      <c r="A25" s="449" t="s">
        <v>525</v>
      </c>
      <c r="B25" s="489">
        <v>0</v>
      </c>
      <c r="C25" s="489">
        <v>0</v>
      </c>
      <c r="D25" s="489">
        <f t="shared" si="2"/>
        <v>0</v>
      </c>
      <c r="E25" s="489">
        <v>0</v>
      </c>
      <c r="F25" s="489">
        <v>0</v>
      </c>
      <c r="G25" s="451">
        <f t="shared" si="3"/>
        <v>0</v>
      </c>
      <c r="H25" s="452"/>
    </row>
    <row r="26" spans="1:7" ht="15">
      <c r="A26" s="449" t="s">
        <v>592</v>
      </c>
      <c r="B26" s="489">
        <v>0</v>
      </c>
      <c r="C26" s="489">
        <v>0</v>
      </c>
      <c r="D26" s="489">
        <f t="shared" si="2"/>
        <v>0</v>
      </c>
      <c r="E26" s="489">
        <v>0</v>
      </c>
      <c r="F26" s="489">
        <v>0</v>
      </c>
      <c r="G26" s="451">
        <f t="shared" si="3"/>
        <v>0</v>
      </c>
    </row>
    <row r="27" spans="1:7" ht="15">
      <c r="A27" s="449" t="s">
        <v>526</v>
      </c>
      <c r="B27" s="489">
        <v>0</v>
      </c>
      <c r="C27" s="489">
        <v>0</v>
      </c>
      <c r="D27" s="489">
        <f t="shared" si="2"/>
        <v>0</v>
      </c>
      <c r="E27" s="489">
        <v>0</v>
      </c>
      <c r="F27" s="489">
        <v>0</v>
      </c>
      <c r="G27" s="451">
        <f t="shared" si="3"/>
        <v>0</v>
      </c>
    </row>
    <row r="28" spans="1:7" ht="15">
      <c r="A28" s="449"/>
      <c r="B28" s="450"/>
      <c r="C28" s="450"/>
      <c r="D28" s="450"/>
      <c r="E28" s="450"/>
      <c r="F28" s="450"/>
      <c r="G28" s="450"/>
    </row>
    <row r="29" spans="1:7" ht="15">
      <c r="A29" s="449"/>
      <c r="B29" s="450"/>
      <c r="C29" s="450"/>
      <c r="D29" s="450"/>
      <c r="E29" s="450"/>
      <c r="F29" s="450"/>
      <c r="G29" s="450"/>
    </row>
    <row r="30" spans="1:7" ht="15">
      <c r="A30" s="455"/>
      <c r="B30" s="450"/>
      <c r="C30" s="450"/>
      <c r="D30" s="450"/>
      <c r="E30" s="450"/>
      <c r="F30" s="450"/>
      <c r="G30" s="450"/>
    </row>
    <row r="31" spans="1:7" ht="15">
      <c r="A31" s="456" t="s">
        <v>517</v>
      </c>
      <c r="B31" s="545">
        <f aca="true" t="shared" si="4" ref="B31:G31">+B9+B20</f>
        <v>562096839.5</v>
      </c>
      <c r="C31" s="545">
        <f>+C9+C20</f>
        <v>4000479.67</v>
      </c>
      <c r="D31" s="545">
        <f t="shared" si="4"/>
        <v>566097319.17</v>
      </c>
      <c r="E31" s="545">
        <f t="shared" si="4"/>
        <v>111723924.69999999</v>
      </c>
      <c r="F31" s="545">
        <f t="shared" si="4"/>
        <v>106438254.88000001</v>
      </c>
      <c r="G31" s="545">
        <f t="shared" si="4"/>
        <v>454373394.46999997</v>
      </c>
    </row>
    <row r="32" spans="1:7" ht="15">
      <c r="A32" s="457"/>
      <c r="B32" s="458"/>
      <c r="C32" s="458"/>
      <c r="D32" s="458"/>
      <c r="E32" s="458"/>
      <c r="F32" s="458"/>
      <c r="G32" s="458"/>
    </row>
    <row r="33" spans="1:7" ht="15">
      <c r="A33" s="459"/>
      <c r="B33" s="460"/>
      <c r="C33" s="460"/>
      <c r="D33" s="460"/>
      <c r="E33" s="460"/>
      <c r="F33" s="460"/>
      <c r="G33" s="460"/>
    </row>
    <row r="34" spans="1:7" ht="15">
      <c r="A34" s="459"/>
      <c r="B34" s="460"/>
      <c r="C34" s="460"/>
      <c r="D34" s="460"/>
      <c r="E34" s="460"/>
      <c r="F34" s="460"/>
      <c r="G34" s="460"/>
    </row>
    <row r="35" spans="1:7" ht="15">
      <c r="A35" s="459"/>
      <c r="B35" s="460"/>
      <c r="C35" s="460"/>
      <c r="D35" s="460"/>
      <c r="E35" s="460"/>
      <c r="F35" s="460"/>
      <c r="G35" s="460"/>
    </row>
    <row r="36" spans="1:7" ht="15">
      <c r="A36" s="459"/>
      <c r="B36" s="460"/>
      <c r="C36" s="460"/>
      <c r="D36" s="460"/>
      <c r="E36" s="460"/>
      <c r="F36" s="460"/>
      <c r="G36" s="460"/>
    </row>
    <row r="37" ht="15">
      <c r="F37" s="461"/>
    </row>
  </sheetData>
  <sheetProtection/>
  <mergeCells count="24">
    <mergeCell ref="G9:G10"/>
    <mergeCell ref="B20:B21"/>
    <mergeCell ref="C20:C21"/>
    <mergeCell ref="D20:D21"/>
    <mergeCell ref="E20:E21"/>
    <mergeCell ref="F20:F21"/>
    <mergeCell ref="G20:G21"/>
    <mergeCell ref="E7:E8"/>
    <mergeCell ref="F7:F8"/>
    <mergeCell ref="B9:B10"/>
    <mergeCell ref="C9:C10"/>
    <mergeCell ref="D9:D10"/>
    <mergeCell ref="E9:E10"/>
    <mergeCell ref="F9:F1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showGridLines="0" zoomScaleSheetLayoutView="110" zoomScalePageLayoutView="0" workbookViewId="0" topLeftCell="A1">
      <selection activeCell="E14" sqref="E14"/>
    </sheetView>
  </sheetViews>
  <sheetFormatPr defaultColWidth="11.421875" defaultRowHeight="15"/>
  <cols>
    <col min="2" max="2" width="34.140625" style="0" bestFit="1" customWidth="1"/>
    <col min="3" max="3" width="15.7109375" style="161" bestFit="1" customWidth="1"/>
    <col min="4" max="5" width="13.00390625" style="161" bestFit="1" customWidth="1"/>
    <col min="6" max="6" width="14.8515625" style="161" bestFit="1" customWidth="1"/>
    <col min="7" max="7" width="13.00390625" style="161" bestFit="1" customWidth="1"/>
    <col min="8" max="8" width="15.7109375" style="161" bestFit="1" customWidth="1"/>
  </cols>
  <sheetData>
    <row r="1" spans="1:8" ht="15">
      <c r="A1" s="571" t="str">
        <f>+'FORMATO 6B'!A1</f>
        <v>COLEGIO DE ESTUDIOS CIENTÍFICOS Y TECNOLÓGICOS DEL ESTADO DE TLAXCALA</v>
      </c>
      <c r="B1" s="572"/>
      <c r="C1" s="572"/>
      <c r="D1" s="572"/>
      <c r="E1" s="572"/>
      <c r="F1" s="572"/>
      <c r="G1" s="572"/>
      <c r="H1" s="573"/>
    </row>
    <row r="2" spans="1:8" ht="15">
      <c r="A2" s="574" t="s">
        <v>430</v>
      </c>
      <c r="B2" s="575"/>
      <c r="C2" s="575"/>
      <c r="D2" s="575"/>
      <c r="E2" s="575"/>
      <c r="F2" s="575"/>
      <c r="G2" s="575"/>
      <c r="H2" s="576"/>
    </row>
    <row r="3" spans="1:8" ht="15">
      <c r="A3" s="574" t="s">
        <v>529</v>
      </c>
      <c r="B3" s="575"/>
      <c r="C3" s="575"/>
      <c r="D3" s="575"/>
      <c r="E3" s="575"/>
      <c r="F3" s="575"/>
      <c r="G3" s="575"/>
      <c r="H3" s="576"/>
    </row>
    <row r="4" spans="1:8" ht="15">
      <c r="A4" s="574" t="str">
        <f>+'FORMATO 6B'!A4</f>
        <v>Del 1 de enero al 31 de marzo de 2023</v>
      </c>
      <c r="B4" s="575"/>
      <c r="C4" s="575"/>
      <c r="D4" s="575"/>
      <c r="E4" s="575"/>
      <c r="F4" s="575"/>
      <c r="G4" s="575"/>
      <c r="H4" s="576"/>
    </row>
    <row r="5" spans="1:8" ht="15">
      <c r="A5" s="577" t="s">
        <v>0</v>
      </c>
      <c r="B5" s="578"/>
      <c r="C5" s="578"/>
      <c r="D5" s="578"/>
      <c r="E5" s="578"/>
      <c r="F5" s="578"/>
      <c r="G5" s="578"/>
      <c r="H5" s="579"/>
    </row>
    <row r="6" spans="1:8" ht="15">
      <c r="A6" s="571" t="s">
        <v>1</v>
      </c>
      <c r="B6" s="573"/>
      <c r="C6" s="652" t="s">
        <v>432</v>
      </c>
      <c r="D6" s="653"/>
      <c r="E6" s="653"/>
      <c r="F6" s="653"/>
      <c r="G6" s="654"/>
      <c r="H6" s="655" t="s">
        <v>519</v>
      </c>
    </row>
    <row r="7" spans="1:8" ht="15">
      <c r="A7" s="574"/>
      <c r="B7" s="576"/>
      <c r="C7" s="655" t="s">
        <v>296</v>
      </c>
      <c r="D7" s="462" t="s">
        <v>342</v>
      </c>
      <c r="E7" s="655" t="s">
        <v>343</v>
      </c>
      <c r="F7" s="655" t="s">
        <v>294</v>
      </c>
      <c r="G7" s="655" t="s">
        <v>297</v>
      </c>
      <c r="H7" s="686"/>
    </row>
    <row r="8" spans="1:8" ht="15">
      <c r="A8" s="574"/>
      <c r="B8" s="576"/>
      <c r="C8" s="656"/>
      <c r="D8" s="396" t="s">
        <v>346</v>
      </c>
      <c r="E8" s="656"/>
      <c r="F8" s="656"/>
      <c r="G8" s="656"/>
      <c r="H8" s="656"/>
    </row>
    <row r="9" spans="1:8" ht="15">
      <c r="A9" s="682"/>
      <c r="B9" s="683"/>
      <c r="C9" s="463"/>
      <c r="D9" s="463"/>
      <c r="E9" s="463"/>
      <c r="F9" s="463"/>
      <c r="G9" s="463"/>
      <c r="H9" s="463"/>
    </row>
    <row r="10" spans="1:8" ht="15">
      <c r="A10" s="684" t="s">
        <v>530</v>
      </c>
      <c r="B10" s="685"/>
      <c r="C10" s="464">
        <f aca="true" t="shared" si="0" ref="C10:H10">+C11+C21+C31+C44</f>
        <v>562096839.5</v>
      </c>
      <c r="D10" s="464">
        <f t="shared" si="0"/>
        <v>-200584.83000000007</v>
      </c>
      <c r="E10" s="464">
        <f t="shared" si="0"/>
        <v>561896254.67</v>
      </c>
      <c r="F10" s="464">
        <f>+F11+F21+F31+F44</f>
        <v>111179046.69999999</v>
      </c>
      <c r="G10" s="464">
        <f t="shared" si="0"/>
        <v>106438254.88000001</v>
      </c>
      <c r="H10" s="464">
        <f t="shared" si="0"/>
        <v>450717207.96999997</v>
      </c>
    </row>
    <row r="11" spans="1:8" ht="15">
      <c r="A11" s="684" t="s">
        <v>531</v>
      </c>
      <c r="B11" s="685"/>
      <c r="C11" s="465">
        <f aca="true" t="shared" si="1" ref="C11:H11">SUM(C12:C19)</f>
        <v>0</v>
      </c>
      <c r="D11" s="465">
        <f t="shared" si="1"/>
        <v>0</v>
      </c>
      <c r="E11" s="465">
        <f t="shared" si="1"/>
        <v>0</v>
      </c>
      <c r="F11" s="465">
        <f t="shared" si="1"/>
        <v>0</v>
      </c>
      <c r="G11" s="465">
        <f t="shared" si="1"/>
        <v>0</v>
      </c>
      <c r="H11" s="465">
        <f t="shared" si="1"/>
        <v>0</v>
      </c>
    </row>
    <row r="12" spans="1:8" ht="15">
      <c r="A12" s="549"/>
      <c r="B12" s="466" t="s">
        <v>532</v>
      </c>
      <c r="C12" s="465"/>
      <c r="D12" s="465"/>
      <c r="E12" s="465"/>
      <c r="F12" s="465"/>
      <c r="G12" s="465"/>
      <c r="H12" s="465"/>
    </row>
    <row r="13" spans="1:8" ht="15">
      <c r="A13" s="549"/>
      <c r="B13" s="466" t="s">
        <v>533</v>
      </c>
      <c r="C13" s="465"/>
      <c r="D13" s="465"/>
      <c r="E13" s="465"/>
      <c r="F13" s="465"/>
      <c r="G13" s="465"/>
      <c r="H13" s="465"/>
    </row>
    <row r="14" spans="1:8" ht="15">
      <c r="A14" s="549"/>
      <c r="B14" s="466" t="s">
        <v>534</v>
      </c>
      <c r="C14" s="465"/>
      <c r="D14" s="465"/>
      <c r="E14" s="465"/>
      <c r="F14" s="465"/>
      <c r="G14" s="465"/>
      <c r="H14" s="465"/>
    </row>
    <row r="15" spans="1:8" ht="15">
      <c r="A15" s="549"/>
      <c r="B15" s="466" t="s">
        <v>535</v>
      </c>
      <c r="C15" s="465"/>
      <c r="D15" s="465"/>
      <c r="E15" s="465"/>
      <c r="F15" s="465"/>
      <c r="G15" s="465"/>
      <c r="H15" s="465"/>
    </row>
    <row r="16" spans="1:8" ht="15">
      <c r="A16" s="549"/>
      <c r="B16" s="466" t="s">
        <v>536</v>
      </c>
      <c r="C16" s="465"/>
      <c r="D16" s="465"/>
      <c r="E16" s="465"/>
      <c r="F16" s="465"/>
      <c r="G16" s="465"/>
      <c r="H16" s="465"/>
    </row>
    <row r="17" spans="1:8" ht="15">
      <c r="A17" s="549"/>
      <c r="B17" s="466" t="s">
        <v>537</v>
      </c>
      <c r="C17" s="465"/>
      <c r="D17" s="465"/>
      <c r="E17" s="465"/>
      <c r="F17" s="465"/>
      <c r="G17" s="465"/>
      <c r="H17" s="465"/>
    </row>
    <row r="18" spans="1:8" ht="15">
      <c r="A18" s="549"/>
      <c r="B18" s="466" t="s">
        <v>538</v>
      </c>
      <c r="C18" s="465"/>
      <c r="D18" s="465"/>
      <c r="E18" s="465"/>
      <c r="F18" s="465"/>
      <c r="G18" s="465"/>
      <c r="H18" s="465"/>
    </row>
    <row r="19" spans="1:8" ht="15">
      <c r="A19" s="549"/>
      <c r="B19" s="466" t="s">
        <v>539</v>
      </c>
      <c r="C19" s="465"/>
      <c r="D19" s="465"/>
      <c r="E19" s="465"/>
      <c r="F19" s="465"/>
      <c r="G19" s="465"/>
      <c r="H19" s="465"/>
    </row>
    <row r="20" spans="1:8" ht="15">
      <c r="A20" s="549"/>
      <c r="B20" s="466"/>
      <c r="C20" s="465"/>
      <c r="D20" s="465"/>
      <c r="E20" s="465"/>
      <c r="F20" s="465"/>
      <c r="G20" s="465"/>
      <c r="H20" s="465"/>
    </row>
    <row r="21" spans="1:8" ht="15">
      <c r="A21" s="684" t="s">
        <v>540</v>
      </c>
      <c r="B21" s="685"/>
      <c r="C21" s="464">
        <f aca="true" t="shared" si="2" ref="C21:H21">SUM(C22:C29)</f>
        <v>562096839.5</v>
      </c>
      <c r="D21" s="464">
        <f t="shared" si="2"/>
        <v>-200584.83000000007</v>
      </c>
      <c r="E21" s="464">
        <f t="shared" si="2"/>
        <v>561896254.67</v>
      </c>
      <c r="F21" s="464">
        <f t="shared" si="2"/>
        <v>111179046.69999999</v>
      </c>
      <c r="G21" s="464">
        <f t="shared" si="2"/>
        <v>106438254.88000001</v>
      </c>
      <c r="H21" s="464">
        <f t="shared" si="2"/>
        <v>450717207.96999997</v>
      </c>
    </row>
    <row r="22" spans="1:8" ht="15">
      <c r="A22" s="549"/>
      <c r="B22" s="466" t="s">
        <v>541</v>
      </c>
      <c r="C22" s="465"/>
      <c r="D22" s="465"/>
      <c r="E22" s="465"/>
      <c r="F22" s="465"/>
      <c r="G22" s="465"/>
      <c r="H22" s="465"/>
    </row>
    <row r="23" spans="1:8" ht="15">
      <c r="A23" s="549"/>
      <c r="B23" s="466" t="s">
        <v>542</v>
      </c>
      <c r="C23" s="465"/>
      <c r="D23" s="465"/>
      <c r="E23" s="465"/>
      <c r="F23" s="465"/>
      <c r="G23" s="465"/>
      <c r="H23" s="465"/>
    </row>
    <row r="24" spans="1:8" ht="15">
      <c r="A24" s="549"/>
      <c r="B24" s="466" t="s">
        <v>543</v>
      </c>
      <c r="C24" s="465"/>
      <c r="D24" s="465"/>
      <c r="E24" s="465"/>
      <c r="F24" s="465"/>
      <c r="G24" s="465"/>
      <c r="H24" s="465"/>
    </row>
    <row r="25" spans="1:8" ht="15">
      <c r="A25" s="687"/>
      <c r="B25" s="466" t="s">
        <v>544</v>
      </c>
      <c r="C25" s="591"/>
      <c r="D25" s="591"/>
      <c r="E25" s="591"/>
      <c r="F25" s="591"/>
      <c r="G25" s="591"/>
      <c r="H25" s="591"/>
    </row>
    <row r="26" spans="1:8" ht="15">
      <c r="A26" s="687"/>
      <c r="B26" s="466" t="s">
        <v>545</v>
      </c>
      <c r="C26" s="591"/>
      <c r="D26" s="591"/>
      <c r="E26" s="591"/>
      <c r="F26" s="591"/>
      <c r="G26" s="591"/>
      <c r="H26" s="591"/>
    </row>
    <row r="27" spans="1:8" ht="15">
      <c r="A27" s="549"/>
      <c r="B27" s="466" t="s">
        <v>546</v>
      </c>
      <c r="C27" s="465">
        <f>+'FORMATO 6A'!C170</f>
        <v>562096839.5</v>
      </c>
      <c r="D27" s="465">
        <f>+'FORMATO 6B'!C9</f>
        <v>-200584.83000000007</v>
      </c>
      <c r="E27" s="465">
        <f>+C27+D27</f>
        <v>561896254.67</v>
      </c>
      <c r="F27" s="465">
        <f>+'FORMATO 6B'!E9</f>
        <v>111179046.69999999</v>
      </c>
      <c r="G27" s="465">
        <f>+'FORMATO 6B'!F9</f>
        <v>106438254.88000001</v>
      </c>
      <c r="H27" s="465">
        <f>+E27-F27</f>
        <v>450717207.96999997</v>
      </c>
    </row>
    <row r="28" spans="1:8" ht="15">
      <c r="A28" s="549"/>
      <c r="B28" s="466" t="s">
        <v>547</v>
      </c>
      <c r="C28" s="465"/>
      <c r="D28" s="465"/>
      <c r="E28" s="465"/>
      <c r="F28" s="465"/>
      <c r="G28" s="465"/>
      <c r="H28" s="465"/>
    </row>
    <row r="29" spans="1:8" ht="15">
      <c r="A29" s="549"/>
      <c r="B29" s="466" t="s">
        <v>548</v>
      </c>
      <c r="C29" s="465"/>
      <c r="D29" s="465"/>
      <c r="E29" s="465"/>
      <c r="F29" s="465"/>
      <c r="G29" s="465"/>
      <c r="H29" s="465"/>
    </row>
    <row r="30" spans="1:8" ht="15">
      <c r="A30" s="467"/>
      <c r="B30" s="468"/>
      <c r="C30" s="476"/>
      <c r="D30" s="465"/>
      <c r="E30" s="465"/>
      <c r="F30" s="465"/>
      <c r="G30" s="465"/>
      <c r="H30" s="465"/>
    </row>
    <row r="31" spans="1:8" ht="15">
      <c r="A31" s="684" t="s">
        <v>549</v>
      </c>
      <c r="B31" s="685"/>
      <c r="C31" s="591">
        <f aca="true" t="shared" si="3" ref="C31:H31">SUM(C33:C42)</f>
        <v>0</v>
      </c>
      <c r="D31" s="591">
        <f t="shared" si="3"/>
        <v>0</v>
      </c>
      <c r="E31" s="591">
        <f t="shared" si="3"/>
        <v>0</v>
      </c>
      <c r="F31" s="591">
        <f t="shared" si="3"/>
        <v>0</v>
      </c>
      <c r="G31" s="591">
        <f t="shared" si="3"/>
        <v>0</v>
      </c>
      <c r="H31" s="591">
        <f t="shared" si="3"/>
        <v>0</v>
      </c>
    </row>
    <row r="32" spans="1:8" ht="15">
      <c r="A32" s="684" t="s">
        <v>550</v>
      </c>
      <c r="B32" s="685"/>
      <c r="C32" s="591"/>
      <c r="D32" s="591"/>
      <c r="E32" s="591"/>
      <c r="F32" s="591"/>
      <c r="G32" s="591"/>
      <c r="H32" s="591"/>
    </row>
    <row r="33" spans="1:8" ht="15">
      <c r="A33" s="687"/>
      <c r="B33" s="466" t="s">
        <v>551</v>
      </c>
      <c r="C33" s="591"/>
      <c r="D33" s="591"/>
      <c r="E33" s="591"/>
      <c r="F33" s="591"/>
      <c r="G33" s="591"/>
      <c r="H33" s="591"/>
    </row>
    <row r="34" spans="1:8" ht="15">
      <c r="A34" s="687"/>
      <c r="B34" s="466" t="s">
        <v>552</v>
      </c>
      <c r="C34" s="591"/>
      <c r="D34" s="591"/>
      <c r="E34" s="591"/>
      <c r="F34" s="591"/>
      <c r="G34" s="591"/>
      <c r="H34" s="591"/>
    </row>
    <row r="35" spans="1:8" ht="15">
      <c r="A35" s="549"/>
      <c r="B35" s="466" t="s">
        <v>553</v>
      </c>
      <c r="C35" s="465"/>
      <c r="D35" s="465"/>
      <c r="E35" s="465"/>
      <c r="F35" s="465"/>
      <c r="G35" s="465"/>
      <c r="H35" s="465"/>
    </row>
    <row r="36" spans="1:8" ht="15">
      <c r="A36" s="549"/>
      <c r="B36" s="466" t="s">
        <v>554</v>
      </c>
      <c r="C36" s="465"/>
      <c r="D36" s="465"/>
      <c r="E36" s="465"/>
      <c r="F36" s="465"/>
      <c r="G36" s="465"/>
      <c r="H36" s="465"/>
    </row>
    <row r="37" spans="1:8" ht="15">
      <c r="A37" s="549"/>
      <c r="B37" s="466" t="s">
        <v>555</v>
      </c>
      <c r="C37" s="465"/>
      <c r="D37" s="465"/>
      <c r="E37" s="465"/>
      <c r="F37" s="465"/>
      <c r="G37" s="465"/>
      <c r="H37" s="465"/>
    </row>
    <row r="38" spans="1:8" ht="15">
      <c r="A38" s="549"/>
      <c r="B38" s="466" t="s">
        <v>556</v>
      </c>
      <c r="C38" s="465"/>
      <c r="D38" s="465"/>
      <c r="E38" s="465"/>
      <c r="F38" s="465"/>
      <c r="G38" s="465"/>
      <c r="H38" s="465"/>
    </row>
    <row r="39" spans="1:8" ht="15">
      <c r="A39" s="549"/>
      <c r="B39" s="466" t="s">
        <v>557</v>
      </c>
      <c r="C39" s="465"/>
      <c r="D39" s="465"/>
      <c r="E39" s="465"/>
      <c r="F39" s="465"/>
      <c r="G39" s="465"/>
      <c r="H39" s="465"/>
    </row>
    <row r="40" spans="1:8" ht="15">
      <c r="A40" s="549"/>
      <c r="B40" s="466" t="s">
        <v>558</v>
      </c>
      <c r="C40" s="465"/>
      <c r="D40" s="465"/>
      <c r="E40" s="465"/>
      <c r="F40" s="465"/>
      <c r="G40" s="465"/>
      <c r="H40" s="465"/>
    </row>
    <row r="41" spans="1:8" ht="15">
      <c r="A41" s="549"/>
      <c r="B41" s="466" t="s">
        <v>559</v>
      </c>
      <c r="C41" s="465"/>
      <c r="D41" s="465"/>
      <c r="E41" s="465"/>
      <c r="F41" s="465"/>
      <c r="G41" s="465"/>
      <c r="H41" s="465"/>
    </row>
    <row r="42" spans="1:8" ht="15">
      <c r="A42" s="549"/>
      <c r="B42" s="466" t="s">
        <v>560</v>
      </c>
      <c r="C42" s="465"/>
      <c r="D42" s="465"/>
      <c r="E42" s="465"/>
      <c r="F42" s="465"/>
      <c r="G42" s="465"/>
      <c r="H42" s="465"/>
    </row>
    <row r="43" spans="1:8" ht="15">
      <c r="A43" s="549"/>
      <c r="B43" s="466"/>
      <c r="C43" s="465"/>
      <c r="D43" s="465"/>
      <c r="E43" s="465"/>
      <c r="F43" s="465"/>
      <c r="G43" s="465"/>
      <c r="H43" s="465"/>
    </row>
    <row r="44" spans="1:8" ht="15">
      <c r="A44" s="684" t="s">
        <v>561</v>
      </c>
      <c r="B44" s="685"/>
      <c r="C44" s="591">
        <f aca="true" t="shared" si="4" ref="C44:H44">SUM(C46:C51)</f>
        <v>0</v>
      </c>
      <c r="D44" s="591">
        <f t="shared" si="4"/>
        <v>0</v>
      </c>
      <c r="E44" s="591">
        <f t="shared" si="4"/>
        <v>0</v>
      </c>
      <c r="F44" s="591">
        <f t="shared" si="4"/>
        <v>0</v>
      </c>
      <c r="G44" s="591">
        <f t="shared" si="4"/>
        <v>0</v>
      </c>
      <c r="H44" s="591">
        <f t="shared" si="4"/>
        <v>0</v>
      </c>
    </row>
    <row r="45" spans="1:8" ht="15">
      <c r="A45" s="684" t="s">
        <v>562</v>
      </c>
      <c r="B45" s="685"/>
      <c r="C45" s="591"/>
      <c r="D45" s="591"/>
      <c r="E45" s="591"/>
      <c r="F45" s="591"/>
      <c r="G45" s="591"/>
      <c r="H45" s="591"/>
    </row>
    <row r="46" spans="1:8" ht="15">
      <c r="A46" s="687"/>
      <c r="B46" s="466" t="s">
        <v>563</v>
      </c>
      <c r="C46" s="591"/>
      <c r="D46" s="591"/>
      <c r="E46" s="591"/>
      <c r="F46" s="591"/>
      <c r="G46" s="591"/>
      <c r="H46" s="591"/>
    </row>
    <row r="47" spans="1:8" ht="15">
      <c r="A47" s="687"/>
      <c r="B47" s="466" t="s">
        <v>564</v>
      </c>
      <c r="C47" s="591"/>
      <c r="D47" s="591"/>
      <c r="E47" s="591"/>
      <c r="F47" s="591"/>
      <c r="G47" s="591"/>
      <c r="H47" s="591"/>
    </row>
    <row r="48" spans="1:8" ht="15">
      <c r="A48" s="687"/>
      <c r="B48" s="466" t="s">
        <v>565</v>
      </c>
      <c r="C48" s="591"/>
      <c r="D48" s="591"/>
      <c r="E48" s="591"/>
      <c r="F48" s="591"/>
      <c r="G48" s="591"/>
      <c r="H48" s="591"/>
    </row>
    <row r="49" spans="1:8" ht="15">
      <c r="A49" s="687"/>
      <c r="B49" s="466" t="s">
        <v>566</v>
      </c>
      <c r="C49" s="591"/>
      <c r="D49" s="591"/>
      <c r="E49" s="591"/>
      <c r="F49" s="591"/>
      <c r="G49" s="591"/>
      <c r="H49" s="591"/>
    </row>
    <row r="50" spans="1:8" ht="15">
      <c r="A50" s="549"/>
      <c r="B50" s="466" t="s">
        <v>567</v>
      </c>
      <c r="C50" s="465"/>
      <c r="D50" s="465"/>
      <c r="E50" s="465"/>
      <c r="F50" s="465"/>
      <c r="G50" s="465"/>
      <c r="H50" s="465"/>
    </row>
    <row r="51" spans="1:8" ht="15">
      <c r="A51" s="549"/>
      <c r="B51" s="466" t="s">
        <v>568</v>
      </c>
      <c r="C51" s="465"/>
      <c r="D51" s="465"/>
      <c r="E51" s="465"/>
      <c r="F51" s="465"/>
      <c r="G51" s="465"/>
      <c r="H51" s="465"/>
    </row>
    <row r="52" spans="1:8" ht="15">
      <c r="A52" s="549"/>
      <c r="B52" s="466"/>
      <c r="C52" s="465"/>
      <c r="D52" s="465"/>
      <c r="E52" s="465"/>
      <c r="F52" s="465"/>
      <c r="G52" s="465"/>
      <c r="H52" s="465"/>
    </row>
    <row r="53" spans="1:8" ht="15">
      <c r="A53" s="684" t="s">
        <v>569</v>
      </c>
      <c r="B53" s="685"/>
      <c r="C53" s="464">
        <f>+C54+C64+C74+C87</f>
        <v>0</v>
      </c>
      <c r="D53" s="464">
        <f>+D54+D64+D74+D87</f>
        <v>4201064.5</v>
      </c>
      <c r="E53" s="464">
        <f>+E54+E64+E74+E87</f>
        <v>4201064.5</v>
      </c>
      <c r="F53" s="464">
        <f>+F54+F64+F74+F87</f>
        <v>544878</v>
      </c>
      <c r="G53" s="464">
        <f>+G54+G64+G74+G87</f>
        <v>0</v>
      </c>
      <c r="H53" s="464">
        <f>+C53+E53-F53</f>
        <v>3656186.5</v>
      </c>
    </row>
    <row r="54" spans="1:8" ht="15">
      <c r="A54" s="684" t="s">
        <v>531</v>
      </c>
      <c r="B54" s="685"/>
      <c r="C54" s="465">
        <f>SUM(C55:C62)</f>
        <v>0</v>
      </c>
      <c r="D54" s="465"/>
      <c r="E54" s="465"/>
      <c r="F54" s="465"/>
      <c r="G54" s="465"/>
      <c r="H54" s="465"/>
    </row>
    <row r="55" spans="1:8" ht="15">
      <c r="A55" s="549"/>
      <c r="B55" s="466" t="s">
        <v>532</v>
      </c>
      <c r="C55" s="465"/>
      <c r="D55" s="465"/>
      <c r="E55" s="465"/>
      <c r="F55" s="465"/>
      <c r="G55" s="465"/>
      <c r="H55" s="465"/>
    </row>
    <row r="56" spans="1:8" ht="15">
      <c r="A56" s="549"/>
      <c r="B56" s="466" t="s">
        <v>533</v>
      </c>
      <c r="C56" s="465"/>
      <c r="D56" s="465"/>
      <c r="E56" s="465"/>
      <c r="F56" s="465"/>
      <c r="G56" s="465"/>
      <c r="H56" s="465"/>
    </row>
    <row r="57" spans="1:8" ht="15">
      <c r="A57" s="549"/>
      <c r="B57" s="466" t="s">
        <v>534</v>
      </c>
      <c r="C57" s="465"/>
      <c r="D57" s="465"/>
      <c r="E57" s="465"/>
      <c r="F57" s="465"/>
      <c r="G57" s="465"/>
      <c r="H57" s="465"/>
    </row>
    <row r="58" spans="1:8" ht="15">
      <c r="A58" s="549"/>
      <c r="B58" s="466" t="s">
        <v>535</v>
      </c>
      <c r="C58" s="465"/>
      <c r="D58" s="465"/>
      <c r="E58" s="465"/>
      <c r="F58" s="465"/>
      <c r="G58" s="465"/>
      <c r="H58" s="465"/>
    </row>
    <row r="59" spans="1:8" ht="15">
      <c r="A59" s="549"/>
      <c r="B59" s="466" t="s">
        <v>536</v>
      </c>
      <c r="C59" s="465"/>
      <c r="D59" s="465"/>
      <c r="E59" s="465"/>
      <c r="F59" s="465"/>
      <c r="G59" s="465"/>
      <c r="H59" s="465"/>
    </row>
    <row r="60" spans="1:8" ht="15">
      <c r="A60" s="549"/>
      <c r="B60" s="466" t="s">
        <v>537</v>
      </c>
      <c r="C60" s="465"/>
      <c r="D60" s="465"/>
      <c r="E60" s="465"/>
      <c r="F60" s="465"/>
      <c r="G60" s="465"/>
      <c r="H60" s="465"/>
    </row>
    <row r="61" spans="1:8" ht="15">
      <c r="A61" s="549"/>
      <c r="B61" s="466" t="s">
        <v>538</v>
      </c>
      <c r="C61" s="465"/>
      <c r="D61" s="465"/>
      <c r="E61" s="465"/>
      <c r="F61" s="465"/>
      <c r="G61" s="465"/>
      <c r="H61" s="465"/>
    </row>
    <row r="62" spans="1:8" ht="15">
      <c r="A62" s="549"/>
      <c r="B62" s="466" t="s">
        <v>539</v>
      </c>
      <c r="C62" s="465"/>
      <c r="D62" s="465"/>
      <c r="E62" s="465"/>
      <c r="F62" s="465"/>
      <c r="G62" s="465"/>
      <c r="H62" s="465"/>
    </row>
    <row r="63" spans="1:8" ht="15">
      <c r="A63" s="549"/>
      <c r="B63" s="466"/>
      <c r="C63" s="465"/>
      <c r="D63" s="465"/>
      <c r="E63" s="465"/>
      <c r="F63" s="465"/>
      <c r="G63" s="465"/>
      <c r="H63" s="465"/>
    </row>
    <row r="64" spans="1:8" ht="15">
      <c r="A64" s="688" t="s">
        <v>540</v>
      </c>
      <c r="B64" s="689"/>
      <c r="C64" s="476">
        <f>SUM(C65:C72)</f>
        <v>0</v>
      </c>
      <c r="D64" s="465">
        <f>SUM(D65:D72)</f>
        <v>4201064.5</v>
      </c>
      <c r="E64" s="465">
        <f>SUM(E65:E72)</f>
        <v>4201064.5</v>
      </c>
      <c r="F64" s="465">
        <f>SUM(F65:F72)</f>
        <v>544878</v>
      </c>
      <c r="G64" s="465">
        <f>SUM(G65:G72)</f>
        <v>0</v>
      </c>
      <c r="H64" s="465">
        <f>+C64+E64-F64</f>
        <v>3656186.5</v>
      </c>
    </row>
    <row r="65" spans="1:8" ht="15">
      <c r="A65" s="467"/>
      <c r="B65" s="468" t="s">
        <v>541</v>
      </c>
      <c r="C65" s="476"/>
      <c r="D65" s="465"/>
      <c r="E65" s="465"/>
      <c r="F65" s="465"/>
      <c r="G65" s="465"/>
      <c r="H65" s="465"/>
    </row>
    <row r="66" spans="1:8" ht="15">
      <c r="A66" s="467"/>
      <c r="B66" s="468" t="s">
        <v>542</v>
      </c>
      <c r="C66" s="476"/>
      <c r="D66" s="465"/>
      <c r="E66" s="465"/>
      <c r="F66" s="465"/>
      <c r="G66" s="465"/>
      <c r="H66" s="465"/>
    </row>
    <row r="67" spans="1:8" ht="15">
      <c r="A67" s="467"/>
      <c r="B67" s="468" t="s">
        <v>543</v>
      </c>
      <c r="C67" s="476"/>
      <c r="D67" s="465"/>
      <c r="E67" s="465"/>
      <c r="F67" s="465"/>
      <c r="G67" s="465"/>
      <c r="H67" s="465"/>
    </row>
    <row r="68" spans="1:8" ht="15">
      <c r="A68" s="687"/>
      <c r="B68" s="466" t="s">
        <v>544</v>
      </c>
      <c r="C68" s="591"/>
      <c r="D68" s="591"/>
      <c r="E68" s="591"/>
      <c r="F68" s="591"/>
      <c r="G68" s="591"/>
      <c r="H68" s="591"/>
    </row>
    <row r="69" spans="1:8" ht="15">
      <c r="A69" s="687"/>
      <c r="B69" s="466" t="s">
        <v>545</v>
      </c>
      <c r="C69" s="591"/>
      <c r="D69" s="591"/>
      <c r="E69" s="591"/>
      <c r="F69" s="591"/>
      <c r="G69" s="591"/>
      <c r="H69" s="591"/>
    </row>
    <row r="70" spans="1:8" ht="15">
      <c r="A70" s="549"/>
      <c r="B70" s="466" t="s">
        <v>546</v>
      </c>
      <c r="C70" s="465"/>
      <c r="D70" s="465">
        <f>+'FORMATO 6A'!D90</f>
        <v>4201064.5</v>
      </c>
      <c r="E70" s="465">
        <f>+D70</f>
        <v>4201064.5</v>
      </c>
      <c r="F70" s="465">
        <f>+'FORMATO 6A'!F90</f>
        <v>544878</v>
      </c>
      <c r="G70" s="465">
        <f>+'FORMATO 6B'!F22</f>
        <v>0</v>
      </c>
      <c r="H70" s="465">
        <f>+C70+E70-F70</f>
        <v>3656186.5</v>
      </c>
    </row>
    <row r="71" spans="1:8" ht="15">
      <c r="A71" s="549"/>
      <c r="B71" s="466" t="s">
        <v>547</v>
      </c>
      <c r="C71" s="465"/>
      <c r="D71" s="465"/>
      <c r="E71" s="465"/>
      <c r="F71" s="465"/>
      <c r="G71" s="465"/>
      <c r="H71" s="465"/>
    </row>
    <row r="72" spans="1:8" ht="15">
      <c r="A72" s="549"/>
      <c r="B72" s="466" t="s">
        <v>548</v>
      </c>
      <c r="C72" s="465"/>
      <c r="D72" s="465"/>
      <c r="E72" s="465"/>
      <c r="F72" s="465"/>
      <c r="G72" s="465"/>
      <c r="H72" s="465"/>
    </row>
    <row r="73" spans="1:8" ht="15">
      <c r="A73" s="549"/>
      <c r="B73" s="466"/>
      <c r="C73" s="465"/>
      <c r="D73" s="465"/>
      <c r="E73" s="465"/>
      <c r="F73" s="465"/>
      <c r="G73" s="465"/>
      <c r="H73" s="465"/>
    </row>
    <row r="74" spans="1:8" ht="15">
      <c r="A74" s="684" t="s">
        <v>549</v>
      </c>
      <c r="B74" s="685"/>
      <c r="C74" s="591">
        <f aca="true" t="shared" si="5" ref="C74:H74">SUM(C76:C85)</f>
        <v>0</v>
      </c>
      <c r="D74" s="591">
        <f t="shared" si="5"/>
        <v>0</v>
      </c>
      <c r="E74" s="591">
        <f t="shared" si="5"/>
        <v>0</v>
      </c>
      <c r="F74" s="591">
        <f t="shared" si="5"/>
        <v>0</v>
      </c>
      <c r="G74" s="591">
        <f t="shared" si="5"/>
        <v>0</v>
      </c>
      <c r="H74" s="591">
        <f t="shared" si="5"/>
        <v>0</v>
      </c>
    </row>
    <row r="75" spans="1:8" ht="15">
      <c r="A75" s="684" t="s">
        <v>550</v>
      </c>
      <c r="B75" s="685"/>
      <c r="C75" s="591"/>
      <c r="D75" s="591"/>
      <c r="E75" s="591"/>
      <c r="F75" s="591"/>
      <c r="G75" s="591"/>
      <c r="H75" s="591"/>
    </row>
    <row r="76" spans="1:8" ht="15">
      <c r="A76" s="687"/>
      <c r="B76" s="466" t="s">
        <v>551</v>
      </c>
      <c r="C76" s="591"/>
      <c r="D76" s="591"/>
      <c r="E76" s="591"/>
      <c r="F76" s="591"/>
      <c r="G76" s="591"/>
      <c r="H76" s="591"/>
    </row>
    <row r="77" spans="1:8" ht="15">
      <c r="A77" s="687"/>
      <c r="B77" s="466" t="s">
        <v>552</v>
      </c>
      <c r="C77" s="591"/>
      <c r="D77" s="591"/>
      <c r="E77" s="591"/>
      <c r="F77" s="591"/>
      <c r="G77" s="591"/>
      <c r="H77" s="591"/>
    </row>
    <row r="78" spans="1:8" ht="15">
      <c r="A78" s="549"/>
      <c r="B78" s="466" t="s">
        <v>553</v>
      </c>
      <c r="C78" s="465"/>
      <c r="D78" s="465"/>
      <c r="E78" s="465"/>
      <c r="F78" s="465"/>
      <c r="G78" s="465"/>
      <c r="H78" s="465"/>
    </row>
    <row r="79" spans="1:8" ht="15">
      <c r="A79" s="549"/>
      <c r="B79" s="466" t="s">
        <v>554</v>
      </c>
      <c r="C79" s="465"/>
      <c r="D79" s="465"/>
      <c r="E79" s="465"/>
      <c r="F79" s="465"/>
      <c r="G79" s="465"/>
      <c r="H79" s="465"/>
    </row>
    <row r="80" spans="1:8" ht="15">
      <c r="A80" s="549"/>
      <c r="B80" s="466" t="s">
        <v>555</v>
      </c>
      <c r="C80" s="465"/>
      <c r="D80" s="465"/>
      <c r="E80" s="465"/>
      <c r="F80" s="465"/>
      <c r="G80" s="465"/>
      <c r="H80" s="465"/>
    </row>
    <row r="81" spans="1:8" ht="15">
      <c r="A81" s="549"/>
      <c r="B81" s="466" t="s">
        <v>556</v>
      </c>
      <c r="C81" s="465"/>
      <c r="D81" s="465"/>
      <c r="E81" s="465"/>
      <c r="F81" s="465"/>
      <c r="G81" s="465"/>
      <c r="H81" s="465"/>
    </row>
    <row r="82" spans="1:8" ht="15">
      <c r="A82" s="549"/>
      <c r="B82" s="466" t="s">
        <v>557</v>
      </c>
      <c r="C82" s="465"/>
      <c r="D82" s="465"/>
      <c r="E82" s="465"/>
      <c r="F82" s="465"/>
      <c r="G82" s="465"/>
      <c r="H82" s="465"/>
    </row>
    <row r="83" spans="1:8" ht="15">
      <c r="A83" s="549"/>
      <c r="B83" s="466" t="s">
        <v>558</v>
      </c>
      <c r="C83" s="465"/>
      <c r="D83" s="465"/>
      <c r="E83" s="465"/>
      <c r="F83" s="465"/>
      <c r="G83" s="465"/>
      <c r="H83" s="465"/>
    </row>
    <row r="84" spans="1:8" ht="15">
      <c r="A84" s="549"/>
      <c r="B84" s="466" t="s">
        <v>559</v>
      </c>
      <c r="C84" s="465"/>
      <c r="D84" s="465"/>
      <c r="E84" s="465"/>
      <c r="F84" s="465"/>
      <c r="G84" s="465"/>
      <c r="H84" s="465"/>
    </row>
    <row r="85" spans="1:8" ht="15">
      <c r="A85" s="549"/>
      <c r="B85" s="466" t="s">
        <v>560</v>
      </c>
      <c r="C85" s="465"/>
      <c r="D85" s="465"/>
      <c r="E85" s="465"/>
      <c r="F85" s="465"/>
      <c r="G85" s="465"/>
      <c r="H85" s="465"/>
    </row>
    <row r="86" spans="1:8" ht="15">
      <c r="A86" s="549"/>
      <c r="B86" s="466"/>
      <c r="C86" s="465"/>
      <c r="D86" s="465"/>
      <c r="E86" s="465"/>
      <c r="F86" s="465"/>
      <c r="G86" s="465"/>
      <c r="H86" s="465"/>
    </row>
    <row r="87" spans="1:8" ht="15">
      <c r="A87" s="684" t="s">
        <v>561</v>
      </c>
      <c r="B87" s="685"/>
      <c r="C87" s="591">
        <f aca="true" t="shared" si="6" ref="C87:H87">SUM(C89:C94)</f>
        <v>0</v>
      </c>
      <c r="D87" s="591">
        <f t="shared" si="6"/>
        <v>0</v>
      </c>
      <c r="E87" s="591">
        <f t="shared" si="6"/>
        <v>0</v>
      </c>
      <c r="F87" s="591">
        <f t="shared" si="6"/>
        <v>0</v>
      </c>
      <c r="G87" s="591">
        <f t="shared" si="6"/>
        <v>0</v>
      </c>
      <c r="H87" s="591">
        <f t="shared" si="6"/>
        <v>0</v>
      </c>
    </row>
    <row r="88" spans="1:8" ht="15">
      <c r="A88" s="684" t="s">
        <v>562</v>
      </c>
      <c r="B88" s="685"/>
      <c r="C88" s="591"/>
      <c r="D88" s="591"/>
      <c r="E88" s="591"/>
      <c r="F88" s="591"/>
      <c r="G88" s="591"/>
      <c r="H88" s="591"/>
    </row>
    <row r="89" spans="1:8" ht="15">
      <c r="A89" s="687"/>
      <c r="B89" s="466" t="s">
        <v>563</v>
      </c>
      <c r="C89" s="591"/>
      <c r="D89" s="591"/>
      <c r="E89" s="591"/>
      <c r="F89" s="591"/>
      <c r="G89" s="591"/>
      <c r="H89" s="591"/>
    </row>
    <row r="90" spans="1:8" ht="15">
      <c r="A90" s="687"/>
      <c r="B90" s="466" t="s">
        <v>564</v>
      </c>
      <c r="C90" s="591"/>
      <c r="D90" s="591"/>
      <c r="E90" s="591"/>
      <c r="F90" s="591"/>
      <c r="G90" s="591"/>
      <c r="H90" s="591"/>
    </row>
    <row r="91" spans="1:8" ht="15">
      <c r="A91" s="687"/>
      <c r="B91" s="466" t="s">
        <v>565</v>
      </c>
      <c r="C91" s="591"/>
      <c r="D91" s="591"/>
      <c r="E91" s="591"/>
      <c r="F91" s="591"/>
      <c r="G91" s="591"/>
      <c r="H91" s="591"/>
    </row>
    <row r="92" spans="1:8" ht="15">
      <c r="A92" s="687"/>
      <c r="B92" s="466" t="s">
        <v>566</v>
      </c>
      <c r="C92" s="591"/>
      <c r="D92" s="591"/>
      <c r="E92" s="591"/>
      <c r="F92" s="591"/>
      <c r="G92" s="591"/>
      <c r="H92" s="591"/>
    </row>
    <row r="93" spans="1:8" ht="15">
      <c r="A93" s="549"/>
      <c r="B93" s="466" t="s">
        <v>567</v>
      </c>
      <c r="C93" s="465"/>
      <c r="D93" s="465"/>
      <c r="E93" s="465"/>
      <c r="F93" s="465"/>
      <c r="G93" s="465"/>
      <c r="H93" s="465"/>
    </row>
    <row r="94" spans="1:8" ht="15">
      <c r="A94" s="549"/>
      <c r="B94" s="466" t="s">
        <v>568</v>
      </c>
      <c r="C94" s="465"/>
      <c r="D94" s="465"/>
      <c r="E94" s="465"/>
      <c r="F94" s="465"/>
      <c r="G94" s="465"/>
      <c r="H94" s="465"/>
    </row>
    <row r="95" spans="1:8" ht="15">
      <c r="A95" s="549"/>
      <c r="B95" s="466"/>
      <c r="C95" s="465"/>
      <c r="D95" s="465"/>
      <c r="E95" s="465"/>
      <c r="F95" s="465"/>
      <c r="G95" s="465"/>
      <c r="H95" s="465"/>
    </row>
    <row r="96" spans="1:8" ht="15">
      <c r="A96" s="684" t="s">
        <v>517</v>
      </c>
      <c r="B96" s="685"/>
      <c r="C96" s="464">
        <f aca="true" t="shared" si="7" ref="C96:H96">+C10+C53</f>
        <v>562096839.5</v>
      </c>
      <c r="D96" s="464">
        <f t="shared" si="7"/>
        <v>4000479.67</v>
      </c>
      <c r="E96" s="464">
        <f t="shared" si="7"/>
        <v>566097319.17</v>
      </c>
      <c r="F96" s="464">
        <f t="shared" si="7"/>
        <v>111723924.69999999</v>
      </c>
      <c r="G96" s="464">
        <f t="shared" si="7"/>
        <v>106438254.88000001</v>
      </c>
      <c r="H96" s="464">
        <f t="shared" si="7"/>
        <v>454373394.46999997</v>
      </c>
    </row>
    <row r="97" spans="1:8" ht="15">
      <c r="A97" s="469"/>
      <c r="B97" s="470"/>
      <c r="C97" s="471"/>
      <c r="D97" s="471"/>
      <c r="E97" s="471"/>
      <c r="F97" s="471"/>
      <c r="G97" s="471"/>
      <c r="H97" s="471"/>
    </row>
    <row r="98" spans="1:8" ht="15">
      <c r="A98" s="468"/>
      <c r="B98" s="468"/>
      <c r="C98" s="472"/>
      <c r="D98" s="472"/>
      <c r="E98" s="472"/>
      <c r="F98" s="472"/>
      <c r="G98" s="472"/>
      <c r="H98" s="472"/>
    </row>
    <row r="99" spans="1:8" ht="15">
      <c r="A99" s="468"/>
      <c r="B99" s="468"/>
      <c r="C99" s="472"/>
      <c r="D99" s="472"/>
      <c r="E99" s="472"/>
      <c r="F99" s="472"/>
      <c r="G99" s="472"/>
      <c r="H99" s="472"/>
    </row>
    <row r="100" spans="1:8" ht="15">
      <c r="A100" s="468"/>
      <c r="B100" s="468"/>
      <c r="C100" s="472"/>
      <c r="D100" s="472"/>
      <c r="E100" s="472"/>
      <c r="F100" s="472"/>
      <c r="G100" s="472"/>
      <c r="H100" s="472"/>
    </row>
    <row r="103" ht="15"/>
    <row r="104" ht="15"/>
  </sheetData>
  <sheetProtection/>
  <mergeCells count="108">
    <mergeCell ref="G91:G92"/>
    <mergeCell ref="G89:G90"/>
    <mergeCell ref="H89:H90"/>
    <mergeCell ref="A87:B87"/>
    <mergeCell ref="H91:H92"/>
    <mergeCell ref="A96:B96"/>
    <mergeCell ref="A91:A92"/>
    <mergeCell ref="C91:C92"/>
    <mergeCell ref="D91:D92"/>
    <mergeCell ref="E91:E92"/>
    <mergeCell ref="F91:F92"/>
    <mergeCell ref="A88:B88"/>
    <mergeCell ref="A89:A90"/>
    <mergeCell ref="C89:C90"/>
    <mergeCell ref="D89:D90"/>
    <mergeCell ref="E89:E90"/>
    <mergeCell ref="F89:F90"/>
    <mergeCell ref="C87:C88"/>
    <mergeCell ref="D87:D88"/>
    <mergeCell ref="E87:E88"/>
    <mergeCell ref="F87:F88"/>
    <mergeCell ref="G87:G88"/>
    <mergeCell ref="H74:H75"/>
    <mergeCell ref="G76:G77"/>
    <mergeCell ref="H76:H77"/>
    <mergeCell ref="H87:H88"/>
    <mergeCell ref="A75:B75"/>
    <mergeCell ref="A76:A77"/>
    <mergeCell ref="C76:C77"/>
    <mergeCell ref="D76:D77"/>
    <mergeCell ref="E76:E77"/>
    <mergeCell ref="F76:F77"/>
    <mergeCell ref="E68:E69"/>
    <mergeCell ref="F68:F69"/>
    <mergeCell ref="G68:G69"/>
    <mergeCell ref="H68:H69"/>
    <mergeCell ref="A74:B74"/>
    <mergeCell ref="C74:C75"/>
    <mergeCell ref="D74:D75"/>
    <mergeCell ref="E74:E75"/>
    <mergeCell ref="F74:F75"/>
    <mergeCell ref="G74:G75"/>
    <mergeCell ref="A53:B53"/>
    <mergeCell ref="A54:B54"/>
    <mergeCell ref="A64:B64"/>
    <mergeCell ref="A68:A69"/>
    <mergeCell ref="C68:C69"/>
    <mergeCell ref="D68:D69"/>
    <mergeCell ref="H46:H47"/>
    <mergeCell ref="A48:A49"/>
    <mergeCell ref="C48:C49"/>
    <mergeCell ref="D48:D49"/>
    <mergeCell ref="E48:E49"/>
    <mergeCell ref="F48:F49"/>
    <mergeCell ref="G48:G49"/>
    <mergeCell ref="H48:H49"/>
    <mergeCell ref="A46:A47"/>
    <mergeCell ref="C46:C47"/>
    <mergeCell ref="D46:D47"/>
    <mergeCell ref="E46:E47"/>
    <mergeCell ref="F46:F47"/>
    <mergeCell ref="G46:G47"/>
    <mergeCell ref="H33:H34"/>
    <mergeCell ref="A44:B44"/>
    <mergeCell ref="C44:C45"/>
    <mergeCell ref="D44:D45"/>
    <mergeCell ref="E44:E45"/>
    <mergeCell ref="F44:F45"/>
    <mergeCell ref="A25:A26"/>
    <mergeCell ref="G44:G45"/>
    <mergeCell ref="H44:H45"/>
    <mergeCell ref="A45:B45"/>
    <mergeCell ref="A33:A34"/>
    <mergeCell ref="C33:C34"/>
    <mergeCell ref="D33:D34"/>
    <mergeCell ref="E33:E34"/>
    <mergeCell ref="F33:F34"/>
    <mergeCell ref="G33:G34"/>
    <mergeCell ref="E7:E8"/>
    <mergeCell ref="H25:H26"/>
    <mergeCell ref="A31:B31"/>
    <mergeCell ref="C31:C32"/>
    <mergeCell ref="D31:D32"/>
    <mergeCell ref="E31:E32"/>
    <mergeCell ref="F31:F32"/>
    <mergeCell ref="G31:G32"/>
    <mergeCell ref="H31:H32"/>
    <mergeCell ref="A32:B32"/>
    <mergeCell ref="C6:G6"/>
    <mergeCell ref="H6:H8"/>
    <mergeCell ref="C25:C26"/>
    <mergeCell ref="D25:D26"/>
    <mergeCell ref="E25:E26"/>
    <mergeCell ref="F25:F26"/>
    <mergeCell ref="G25:G26"/>
    <mergeCell ref="F7:F8"/>
    <mergeCell ref="G7:G8"/>
    <mergeCell ref="C7:C8"/>
    <mergeCell ref="A9:B9"/>
    <mergeCell ref="A10:B10"/>
    <mergeCell ref="A11:B11"/>
    <mergeCell ref="A21:B21"/>
    <mergeCell ref="A1:H1"/>
    <mergeCell ref="A2:H2"/>
    <mergeCell ref="A3:H3"/>
    <mergeCell ref="A4:H4"/>
    <mergeCell ref="A5:H5"/>
    <mergeCell ref="A6:B8"/>
  </mergeCells>
  <printOptions horizontalCentered="1"/>
  <pageMargins left="0.7086614173228347" right="0.7086614173228347" top="0.55" bottom="0.44" header="0.31496062992125984" footer="0.31496062992125984"/>
  <pageSetup horizontalDpi="600" verticalDpi="600" orientation="portrait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42"/>
  <sheetViews>
    <sheetView showGridLines="0" tabSelected="1" zoomScaleSheetLayoutView="130" zoomScalePageLayoutView="0" workbookViewId="0" topLeftCell="A1">
      <selection activeCell="A5" sqref="A5:G5"/>
    </sheetView>
  </sheetViews>
  <sheetFormatPr defaultColWidth="11.421875" defaultRowHeight="15"/>
  <cols>
    <col min="1" max="1" width="39.7109375" style="0" bestFit="1" customWidth="1"/>
    <col min="2" max="2" width="15.7109375" style="0" bestFit="1" customWidth="1"/>
    <col min="3" max="3" width="14.8515625" style="0" bestFit="1" customWidth="1"/>
    <col min="4" max="4" width="13.7109375" style="0" customWidth="1"/>
    <col min="5" max="6" width="15.7109375" style="0" bestFit="1" customWidth="1"/>
    <col min="7" max="7" width="15.421875" style="0" bestFit="1" customWidth="1"/>
    <col min="8" max="9" width="16.140625" style="0" bestFit="1" customWidth="1"/>
  </cols>
  <sheetData>
    <row r="1" spans="1:7" ht="15">
      <c r="A1" s="593" t="str">
        <f>+'FORMATO 6C'!A1</f>
        <v>COLEGIO DE ESTUDIOS CIENTÍFICOS Y TECNOLÓGICOS DEL ESTADO DE TLAXCALA</v>
      </c>
      <c r="B1" s="594"/>
      <c r="C1" s="594"/>
      <c r="D1" s="594"/>
      <c r="E1" s="594"/>
      <c r="F1" s="594"/>
      <c r="G1" s="595"/>
    </row>
    <row r="2" spans="1:7" ht="15">
      <c r="A2" s="646" t="s">
        <v>430</v>
      </c>
      <c r="B2" s="647"/>
      <c r="C2" s="647"/>
      <c r="D2" s="647"/>
      <c r="E2" s="647"/>
      <c r="F2" s="647"/>
      <c r="G2" s="648"/>
    </row>
    <row r="3" spans="1:7" ht="15">
      <c r="A3" s="646" t="s">
        <v>570</v>
      </c>
      <c r="B3" s="647"/>
      <c r="C3" s="647"/>
      <c r="D3" s="647"/>
      <c r="E3" s="647"/>
      <c r="F3" s="647"/>
      <c r="G3" s="648"/>
    </row>
    <row r="4" spans="1:7" ht="15">
      <c r="A4" s="646" t="str">
        <f>'FORMATO 6C'!A4:H4</f>
        <v>Del 1 de enero al 31 de marzo de 2023</v>
      </c>
      <c r="B4" s="647"/>
      <c r="C4" s="647"/>
      <c r="D4" s="647"/>
      <c r="E4" s="647"/>
      <c r="F4" s="647"/>
      <c r="G4" s="648"/>
    </row>
    <row r="5" spans="1:7" ht="15">
      <c r="A5" s="649" t="s">
        <v>0</v>
      </c>
      <c r="B5" s="650"/>
      <c r="C5" s="650"/>
      <c r="D5" s="650"/>
      <c r="E5" s="650"/>
      <c r="F5" s="650"/>
      <c r="G5" s="651"/>
    </row>
    <row r="6" spans="1:7" ht="15">
      <c r="A6" s="674" t="s">
        <v>1</v>
      </c>
      <c r="B6" s="677" t="s">
        <v>432</v>
      </c>
      <c r="C6" s="678"/>
      <c r="D6" s="678"/>
      <c r="E6" s="678"/>
      <c r="F6" s="679"/>
      <c r="G6" s="674" t="s">
        <v>519</v>
      </c>
    </row>
    <row r="7" spans="1:7" ht="15">
      <c r="A7" s="675"/>
      <c r="B7" s="674" t="s">
        <v>296</v>
      </c>
      <c r="C7" s="523" t="s">
        <v>342</v>
      </c>
      <c r="D7" s="674" t="s">
        <v>343</v>
      </c>
      <c r="E7" s="674" t="s">
        <v>294</v>
      </c>
      <c r="F7" s="674" t="s">
        <v>297</v>
      </c>
      <c r="G7" s="675"/>
    </row>
    <row r="8" spans="1:7" ht="15">
      <c r="A8" s="676"/>
      <c r="B8" s="676"/>
      <c r="C8" s="524" t="s">
        <v>346</v>
      </c>
      <c r="D8" s="676"/>
      <c r="E8" s="676"/>
      <c r="F8" s="676"/>
      <c r="G8" s="676"/>
    </row>
    <row r="9" spans="1:7" ht="15">
      <c r="A9" s="543" t="s">
        <v>571</v>
      </c>
      <c r="B9" s="552">
        <f>SUM(B10:B18)+B21</f>
        <v>518974207.5</v>
      </c>
      <c r="C9" s="552">
        <f>SUM(C10:C18)+C21</f>
        <v>-3507445.5</v>
      </c>
      <c r="D9" s="552">
        <f>SUM(D10:D18)+D21</f>
        <v>515466762</v>
      </c>
      <c r="E9" s="552">
        <f>SUM(E10:E18)+E21</f>
        <v>103528927.51999998</v>
      </c>
      <c r="F9" s="552">
        <f>SUM(F10:F18)+F21</f>
        <v>99915575.19</v>
      </c>
      <c r="G9" s="552">
        <f>+D9-E9</f>
        <v>411937834.48</v>
      </c>
    </row>
    <row r="10" spans="1:7" ht="15">
      <c r="A10" s="549" t="s">
        <v>572</v>
      </c>
      <c r="B10" s="553"/>
      <c r="C10" s="473"/>
      <c r="D10" s="473"/>
      <c r="E10" s="473"/>
      <c r="F10" s="473"/>
      <c r="G10" s="473"/>
    </row>
    <row r="11" spans="1:9" ht="15">
      <c r="A11" s="549" t="s">
        <v>573</v>
      </c>
      <c r="B11" s="553">
        <f>+'FORMATO 6A'!C10</f>
        <v>518974207.5</v>
      </c>
      <c r="C11" s="473">
        <f>+'FORMATO 6A'!D10</f>
        <v>-3507445.5</v>
      </c>
      <c r="D11" s="473">
        <f>+B11+C11</f>
        <v>515466762</v>
      </c>
      <c r="E11" s="473">
        <f>+'FORMATO 6A'!F10</f>
        <v>103528927.51999998</v>
      </c>
      <c r="F11" s="473">
        <f>+'FORMATO 6A'!G10</f>
        <v>99915575.19</v>
      </c>
      <c r="G11" s="473">
        <f>+D11-E11</f>
        <v>411937834.48</v>
      </c>
      <c r="H11" s="343"/>
      <c r="I11" s="344"/>
    </row>
    <row r="12" spans="1:7" ht="15">
      <c r="A12" s="549" t="s">
        <v>574</v>
      </c>
      <c r="B12" s="553"/>
      <c r="C12" s="473"/>
      <c r="D12" s="473"/>
      <c r="E12" s="473"/>
      <c r="F12" s="473"/>
      <c r="G12" s="473"/>
    </row>
    <row r="13" spans="1:7" ht="15">
      <c r="A13" s="549" t="s">
        <v>575</v>
      </c>
      <c r="B13" s="553"/>
      <c r="C13" s="473"/>
      <c r="D13" s="473"/>
      <c r="E13" s="473"/>
      <c r="F13" s="473"/>
      <c r="G13" s="473"/>
    </row>
    <row r="14" spans="1:7" ht="15">
      <c r="A14" s="549" t="s">
        <v>576</v>
      </c>
      <c r="B14" s="553"/>
      <c r="C14" s="473"/>
      <c r="D14" s="473"/>
      <c r="E14" s="473"/>
      <c r="F14" s="473"/>
      <c r="G14" s="473"/>
    </row>
    <row r="15" spans="1:7" ht="15">
      <c r="A15" s="549" t="s">
        <v>577</v>
      </c>
      <c r="B15" s="553"/>
      <c r="C15" s="473"/>
      <c r="D15" s="473"/>
      <c r="E15" s="473"/>
      <c r="F15" s="473"/>
      <c r="G15" s="473"/>
    </row>
    <row r="16" spans="1:7" ht="15">
      <c r="A16" s="549" t="s">
        <v>578</v>
      </c>
      <c r="B16" s="690">
        <f>+B19+B20</f>
        <v>0</v>
      </c>
      <c r="C16" s="690"/>
      <c r="D16" s="690"/>
      <c r="E16" s="690"/>
      <c r="F16" s="690"/>
      <c r="G16" s="690"/>
    </row>
    <row r="17" spans="1:7" ht="15">
      <c r="A17" s="549" t="s">
        <v>579</v>
      </c>
      <c r="B17" s="690"/>
      <c r="C17" s="690"/>
      <c r="D17" s="690"/>
      <c r="E17" s="690"/>
      <c r="F17" s="690"/>
      <c r="G17" s="690"/>
    </row>
    <row r="18" spans="1:7" ht="15">
      <c r="A18" s="549" t="s">
        <v>580</v>
      </c>
      <c r="B18" s="690"/>
      <c r="C18" s="690"/>
      <c r="D18" s="690"/>
      <c r="E18" s="690"/>
      <c r="F18" s="690"/>
      <c r="G18" s="690"/>
    </row>
    <row r="19" spans="1:7" ht="15">
      <c r="A19" s="474" t="s">
        <v>581</v>
      </c>
      <c r="B19" s="553"/>
      <c r="C19" s="473"/>
      <c r="D19" s="473"/>
      <c r="E19" s="473"/>
      <c r="F19" s="473"/>
      <c r="G19" s="473"/>
    </row>
    <row r="20" spans="1:7" ht="15">
      <c r="A20" s="474" t="s">
        <v>582</v>
      </c>
      <c r="B20" s="553"/>
      <c r="C20" s="473"/>
      <c r="D20" s="473"/>
      <c r="E20" s="473"/>
      <c r="F20" s="473"/>
      <c r="G20" s="473"/>
    </row>
    <row r="21" spans="1:7" ht="15">
      <c r="A21" s="549" t="s">
        <v>583</v>
      </c>
      <c r="B21" s="553"/>
      <c r="C21" s="473"/>
      <c r="D21" s="473"/>
      <c r="E21" s="473"/>
      <c r="F21" s="473"/>
      <c r="G21" s="473"/>
    </row>
    <row r="22" spans="1:7" ht="15">
      <c r="A22" s="549"/>
      <c r="B22" s="553"/>
      <c r="C22" s="473"/>
      <c r="D22" s="473"/>
      <c r="E22" s="473"/>
      <c r="F22" s="473"/>
      <c r="G22" s="473"/>
    </row>
    <row r="23" spans="1:7" ht="15">
      <c r="A23" s="534" t="s">
        <v>584</v>
      </c>
      <c r="B23" s="552">
        <f>SUM(B24:B32)+B35</f>
        <v>0</v>
      </c>
      <c r="C23" s="552">
        <f>SUM(C24:C32)+C35</f>
        <v>0</v>
      </c>
      <c r="D23" s="552">
        <f>SUM(D24:D32)+D35</f>
        <v>0</v>
      </c>
      <c r="E23" s="552">
        <f>SUM(E24:E32)+E35</f>
        <v>0</v>
      </c>
      <c r="F23" s="552">
        <f>SUM(F24:F32)+F35</f>
        <v>0</v>
      </c>
      <c r="G23" s="552">
        <f>+D23-E23</f>
        <v>0</v>
      </c>
    </row>
    <row r="24" spans="1:9" ht="15">
      <c r="A24" s="549" t="s">
        <v>572</v>
      </c>
      <c r="B24" s="553"/>
      <c r="C24" s="473"/>
      <c r="D24" s="473"/>
      <c r="E24" s="473"/>
      <c r="F24" s="473"/>
      <c r="G24" s="473"/>
      <c r="H24" s="343"/>
      <c r="I24" s="344"/>
    </row>
    <row r="25" spans="1:7" ht="15">
      <c r="A25" s="549" t="s">
        <v>573</v>
      </c>
      <c r="B25" s="553">
        <v>0</v>
      </c>
      <c r="C25" s="473">
        <v>0</v>
      </c>
      <c r="D25" s="473">
        <f>+B25+C25</f>
        <v>0</v>
      </c>
      <c r="E25" s="473">
        <v>0</v>
      </c>
      <c r="F25" s="473">
        <v>0</v>
      </c>
      <c r="G25" s="553">
        <f>+D25-E25</f>
        <v>0</v>
      </c>
    </row>
    <row r="26" spans="1:7" ht="15">
      <c r="A26" s="549" t="s">
        <v>574</v>
      </c>
      <c r="B26" s="553"/>
      <c r="C26" s="473"/>
      <c r="D26" s="473"/>
      <c r="E26" s="473"/>
      <c r="F26" s="473"/>
      <c r="G26" s="473"/>
    </row>
    <row r="27" spans="1:7" ht="15">
      <c r="A27" s="549" t="s">
        <v>575</v>
      </c>
      <c r="B27" s="553"/>
      <c r="C27" s="473"/>
      <c r="D27" s="473"/>
      <c r="E27" s="473"/>
      <c r="F27" s="473"/>
      <c r="G27" s="473"/>
    </row>
    <row r="28" spans="1:7" ht="15">
      <c r="A28" s="549" t="s">
        <v>576</v>
      </c>
      <c r="B28" s="553"/>
      <c r="C28" s="473"/>
      <c r="D28" s="473"/>
      <c r="E28" s="473"/>
      <c r="F28" s="473"/>
      <c r="G28" s="473"/>
    </row>
    <row r="29" spans="1:7" ht="15">
      <c r="A29" s="549" t="s">
        <v>577</v>
      </c>
      <c r="B29" s="553"/>
      <c r="C29" s="473"/>
      <c r="D29" s="473"/>
      <c r="E29" s="473"/>
      <c r="F29" s="473"/>
      <c r="G29" s="473"/>
    </row>
    <row r="30" spans="1:7" ht="15">
      <c r="A30" s="549" t="s">
        <v>578</v>
      </c>
      <c r="B30" s="690">
        <f>+B33+B34</f>
        <v>0</v>
      </c>
      <c r="C30" s="690"/>
      <c r="D30" s="690"/>
      <c r="E30" s="690"/>
      <c r="F30" s="690"/>
      <c r="G30" s="690"/>
    </row>
    <row r="31" spans="1:7" ht="15">
      <c r="A31" s="549" t="s">
        <v>579</v>
      </c>
      <c r="B31" s="690"/>
      <c r="C31" s="690"/>
      <c r="D31" s="690"/>
      <c r="E31" s="690"/>
      <c r="F31" s="690"/>
      <c r="G31" s="690"/>
    </row>
    <row r="32" spans="1:7" ht="15">
      <c r="A32" s="549" t="s">
        <v>580</v>
      </c>
      <c r="B32" s="690"/>
      <c r="C32" s="690"/>
      <c r="D32" s="690"/>
      <c r="E32" s="690"/>
      <c r="F32" s="690"/>
      <c r="G32" s="690"/>
    </row>
    <row r="33" spans="1:7" ht="15">
      <c r="A33" s="474" t="s">
        <v>581</v>
      </c>
      <c r="B33" s="553"/>
      <c r="C33" s="473"/>
      <c r="D33" s="473"/>
      <c r="E33" s="473"/>
      <c r="F33" s="473"/>
      <c r="G33" s="473"/>
    </row>
    <row r="34" spans="1:7" ht="15">
      <c r="A34" s="474" t="s">
        <v>582</v>
      </c>
      <c r="B34" s="553"/>
      <c r="C34" s="473"/>
      <c r="D34" s="473"/>
      <c r="E34" s="473"/>
      <c r="F34" s="473"/>
      <c r="G34" s="473"/>
    </row>
    <row r="35" spans="1:7" ht="15">
      <c r="A35" s="549" t="s">
        <v>583</v>
      </c>
      <c r="B35" s="553"/>
      <c r="C35" s="473"/>
      <c r="D35" s="473"/>
      <c r="E35" s="473"/>
      <c r="F35" s="473"/>
      <c r="G35" s="473"/>
    </row>
    <row r="36" spans="1:7" ht="15">
      <c r="A36" s="548" t="s">
        <v>585</v>
      </c>
      <c r="B36" s="691">
        <f aca="true" t="shared" si="0" ref="B36:G36">+B9+B23</f>
        <v>518974207.5</v>
      </c>
      <c r="C36" s="691">
        <f t="shared" si="0"/>
        <v>-3507445.5</v>
      </c>
      <c r="D36" s="691">
        <f t="shared" si="0"/>
        <v>515466762</v>
      </c>
      <c r="E36" s="691">
        <f t="shared" si="0"/>
        <v>103528927.51999998</v>
      </c>
      <c r="F36" s="691">
        <f t="shared" si="0"/>
        <v>99915575.19</v>
      </c>
      <c r="G36" s="691">
        <f t="shared" si="0"/>
        <v>411937834.48</v>
      </c>
    </row>
    <row r="37" spans="1:7" ht="15">
      <c r="A37" s="548" t="s">
        <v>586</v>
      </c>
      <c r="B37" s="691"/>
      <c r="C37" s="691"/>
      <c r="D37" s="691"/>
      <c r="E37" s="691"/>
      <c r="F37" s="691"/>
      <c r="G37" s="691"/>
    </row>
    <row r="38" spans="1:7" ht="15">
      <c r="A38" s="538"/>
      <c r="B38" s="458"/>
      <c r="C38" s="475"/>
      <c r="D38" s="475"/>
      <c r="E38" s="475"/>
      <c r="F38" s="475"/>
      <c r="G38" s="475"/>
    </row>
    <row r="39" spans="1:7" ht="15">
      <c r="A39" s="537"/>
      <c r="B39" s="460"/>
      <c r="C39" s="460"/>
      <c r="D39" s="460"/>
      <c r="E39" s="460"/>
      <c r="F39" s="460"/>
      <c r="G39" s="460"/>
    </row>
    <row r="40" spans="1:7" ht="15">
      <c r="A40" s="537"/>
      <c r="B40" s="460"/>
      <c r="C40" s="460"/>
      <c r="D40" s="460"/>
      <c r="E40" s="460"/>
      <c r="F40" s="460"/>
      <c r="G40" s="460"/>
    </row>
    <row r="41" spans="1:7" ht="15">
      <c r="A41" s="537"/>
      <c r="B41" s="460"/>
      <c r="C41" s="460"/>
      <c r="D41" s="460"/>
      <c r="E41" s="460"/>
      <c r="F41" s="460"/>
      <c r="G41" s="460"/>
    </row>
    <row r="42" spans="1:7" ht="15">
      <c r="A42" s="537"/>
      <c r="B42" s="460"/>
      <c r="C42" s="460"/>
      <c r="D42" s="460"/>
      <c r="E42" s="460"/>
      <c r="F42" s="460"/>
      <c r="G42" s="460"/>
    </row>
  </sheetData>
  <sheetProtection/>
  <mergeCells count="30">
    <mergeCell ref="B36:B37"/>
    <mergeCell ref="C36:C37"/>
    <mergeCell ref="D36:D37"/>
    <mergeCell ref="E36:E37"/>
    <mergeCell ref="F36:F37"/>
    <mergeCell ref="G36:G37"/>
    <mergeCell ref="G16:G18"/>
    <mergeCell ref="B30:B32"/>
    <mergeCell ref="C30:C32"/>
    <mergeCell ref="D30:D32"/>
    <mergeCell ref="E30:E32"/>
    <mergeCell ref="F30:F32"/>
    <mergeCell ref="G30:G32"/>
    <mergeCell ref="E7:E8"/>
    <mergeCell ref="F7:F8"/>
    <mergeCell ref="B16:B18"/>
    <mergeCell ref="C16:C18"/>
    <mergeCell ref="D16:D18"/>
    <mergeCell ref="E16:E18"/>
    <mergeCell ref="F16:F18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Planeación1</dc:creator>
  <cp:keywords/>
  <dc:description/>
  <cp:lastModifiedBy>Marlen</cp:lastModifiedBy>
  <cp:lastPrinted>2023-01-11T16:32:56Z</cp:lastPrinted>
  <dcterms:created xsi:type="dcterms:W3CDTF">2016-11-22T16:59:39Z</dcterms:created>
  <dcterms:modified xsi:type="dcterms:W3CDTF">2023-04-21T19:29:04Z</dcterms:modified>
  <cp:category/>
  <cp:version/>
  <cp:contentType/>
  <cp:contentStatus/>
</cp:coreProperties>
</file>