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1'!$A$1:$G$98</definedName>
    <definedName name="_xlnm.Print_Area" localSheetId="6">'FORMATO 6B'!$A$1:$H$63</definedName>
    <definedName name="_xlnm.Print_Area" localSheetId="8">'FORMATO 6D'!$A$1:$H$74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  <definedName name="_xlnm.Print_Titles" localSheetId="8">'FORMATO 6D'!$2:$9</definedName>
  </definedNames>
  <calcPr fullCalcOnLoad="1"/>
</workbook>
</file>

<file path=xl/sharedStrings.xml><?xml version="1.0" encoding="utf-8"?>
<sst xmlns="http://schemas.openxmlformats.org/spreadsheetml/2006/main" count="684" uniqueCount="462">
  <si>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</si>
  <si>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</si>
  <si>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</si>
  <si>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</si>
  <si>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</si>
  <si>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</si>
  <si>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</si>
  <si>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</si>
  <si>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</si>
  <si>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</si>
  <si>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</si>
  <si>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</si>
  <si>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</si>
  <si>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</si>
  <si>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</si>
  <si>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</si>
  <si>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</si>
  <si>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</si>
  <si>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</si>
  <si>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</si>
  <si>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</si>
  <si>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</si>
  <si>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</si>
  <si>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</si>
  <si>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</si>
  <si>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</si>
  <si>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</si>
  <si>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</si>
  <si>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</si>
  <si>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</si>
  <si>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</si>
  <si>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</si>
  <si>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</si>
  <si>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</si>
  <si>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</si>
  <si>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</si>
  <si>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</si>
  <si>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</si>
  <si>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</si>
  <si>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</si>
  <si>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</si>
  <si>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</si>
  <si>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</si>
  <si>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</si>
  <si>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</si>
  <si>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</si>
  <si>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</si>
  <si>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</si>
  <si>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</si>
  <si>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</si>
  <si>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</si>
  <si>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</si>
  <si>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</si>
  <si>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</si>
  <si>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</si>
  <si>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</si>
  <si>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</si>
  <si>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</si>
  <si>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</si>
  <si>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</si>
  <si>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</si>
  <si>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</si>
  <si>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</si>
  <si>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</si>
  <si>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</si>
  <si>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</si>
  <si>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</si>
  <si>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</si>
  <si>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</si>
  <si>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</si>
  <si>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</si>
  <si>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</si>
  <si>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</si>
  <si>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</si>
  <si>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</si>
  <si>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</si>
  <si>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</si>
  <si>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</si>
  <si>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</si>
  <si>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</si>
  <si>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</si>
  <si>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</si>
  <si>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</si>
  <si>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</si>
  <si>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</si>
  <si>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</si>
  <si>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</si>
  <si>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</si>
  <si>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</si>
  <si>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</si>
  <si>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</si>
  <si>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</si>
  <si>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</si>
  <si>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</si>
  <si>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</si>
  <si>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</si>
  <si>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</si>
  <si>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</si>
  <si>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</si>
  <si>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</si>
  <si>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</si>
  <si>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</si>
  <si>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</si>
  <si>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</si>
  <si>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</si>
  <si>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</si>
  <si>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</si>
  <si>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</si>
  <si>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</si>
  <si>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</si>
  <si>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</si>
  <si>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</si>
  <si>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</si>
  <si>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</si>
  <si>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</si>
  <si>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</si>
  <si>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</si>
  <si>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</si>
  <si>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</si>
  <si>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</si>
  <si>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</si>
  <si>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</si>
  <si>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</si>
  <si>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</si>
  <si>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</si>
  <si>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</si>
  <si>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</si>
  <si>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</si>
  <si>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</si>
  <si>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</si>
  <si>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</si>
  <si>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</si>
  <si>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</si>
  <si>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</si>
  <si>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</si>
  <si>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</si>
  <si>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</si>
  <si>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</si>
  <si>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</si>
  <si>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</si>
  <si>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</si>
  <si>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</si>
  <si>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</si>
  <si>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</si>
  <si>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</si>
  <si>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</si>
  <si>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</si>
  <si>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</si>
  <si>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</si>
  <si>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</si>
  <si>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</si>
  <si>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</si>
  <si>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</si>
  <si>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</si>
  <si>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</si>
  <si>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</si>
  <si>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</si>
  <si>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</si>
  <si>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</si>
  <si>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</si>
  <si>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</si>
  <si>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</si>
  <si>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</si>
  <si>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</si>
  <si>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</si>
  <si>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</si>
  <si>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</si>
  <si>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</si>
  <si>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</si>
  <si>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</si>
  <si>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</si>
  <si>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</si>
  <si>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</si>
  <si>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</si>
  <si>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</si>
  <si>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</si>
  <si>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</si>
  <si>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</si>
  <si>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</si>
  <si>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</si>
  <si>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</si>
  <si>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</si>
  <si>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</si>
  <si>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</si>
  <si>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</si>
  <si>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</si>
  <si>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</si>
  <si>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</si>
  <si>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</si>
  <si>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</si>
  <si>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</si>
  <si>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</si>
  <si>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</si>
  <si>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</si>
  <si>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</si>
  <si>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</si>
  <si>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</si>
  <si>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</si>
  <si>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</si>
  <si>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</si>
  <si>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</si>
  <si>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</si>
  <si>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</si>
  <si>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</si>
  <si>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</si>
  <si>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</si>
  <si>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</si>
  <si>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</si>
  <si>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</si>
  <si>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</si>
  <si>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</si>
  <si>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</si>
  <si>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</si>
  <si>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</si>
  <si>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</si>
  <si>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</si>
  <si>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</si>
  <si>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</si>
  <si>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</si>
  <si>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</si>
  <si>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</si>
  <si>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</si>
  <si>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</si>
  <si>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</si>
  <si>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</si>
  <si>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</si>
  <si>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</si>
  <si>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</si>
  <si>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</si>
  <si>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</si>
  <si>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</si>
  <si>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</si>
  <si>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</si>
  <si>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</si>
  <si>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</si>
  <si>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</si>
  <si>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</si>
  <si>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</si>
  <si>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</si>
  <si>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</si>
  <si>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</si>
  <si>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</si>
  <si>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</si>
  <si>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</si>
  <si>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</si>
  <si>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</si>
  <si>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</si>
  <si>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</si>
  <si>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</si>
  <si>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</si>
  <si>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</si>
  <si>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</si>
  <si>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</si>
  <si>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</si>
  <si>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</si>
  <si>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</si>
  <si>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</si>
  <si>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</si>
  <si>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</si>
  <si>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</si>
  <si>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</si>
  <si>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</si>
  <si>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</si>
  <si>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</si>
  <si>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</si>
  <si>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</si>
  <si>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</si>
  <si>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</si>
  <si>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</si>
  <si>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</si>
  <si>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</si>
  <si>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</si>
  <si>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</si>
  <si>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</si>
  <si>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</si>
  <si>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</si>
  <si>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</si>
  <si>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</si>
  <si>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</si>
  <si>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</si>
  <si>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</si>
  <si>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</si>
  <si>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</si>
  <si>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</si>
  <si>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</si>
  <si>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</si>
  <si>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</si>
  <si>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</si>
  <si>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</si>
  <si>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</si>
  <si>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</si>
  <si>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</si>
  <si>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</si>
  <si>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</si>
  <si>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</si>
  <si>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</si>
  <si>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</si>
  <si>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</si>
  <si>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</si>
  <si>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</si>
  <si>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</si>
  <si>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</si>
  <si>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</si>
  <si>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</si>
  <si>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</si>
  <si>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</si>
  <si>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</si>
  <si>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</si>
  <si>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</si>
  <si>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</si>
  <si>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</si>
  <si>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</si>
  <si>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</si>
  <si>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</si>
  <si>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</si>
  <si>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</si>
  <si>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</si>
  <si>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</si>
  <si>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</si>
  <si>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</si>
  <si>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</si>
  <si>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</si>
  <si>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</si>
  <si>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</si>
  <si>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</si>
  <si>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</si>
  <si>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</si>
  <si>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</si>
  <si>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</si>
  <si>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</si>
  <si>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</si>
  <si>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</si>
  <si>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</si>
  <si>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</si>
  <si>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</si>
  <si>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</si>
  <si>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</si>
  <si>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</si>
  <si>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</si>
  <si>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</si>
  <si>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</si>
  <si>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</si>
  <si>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</si>
  <si>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</si>
  <si>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</si>
  <si>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</si>
  <si>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</si>
  <si>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</si>
  <si>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</si>
  <si>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</si>
  <si>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</si>
  <si>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</si>
  <si>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</si>
  <si>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</si>
  <si>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</si>
  <si>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</si>
  <si>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</si>
  <si>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</si>
  <si>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</si>
  <si>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</si>
  <si>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</si>
  <si>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</si>
  <si>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</si>
  <si>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</si>
  <si>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</si>
  <si>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</si>
  <si>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</si>
  <si>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</si>
  <si>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</si>
  <si>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</si>
  <si>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</si>
  <si>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</si>
  <si>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</si>
  <si>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</si>
  <si>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</si>
  <si>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</si>
  <si>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</si>
  <si>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</si>
  <si>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</si>
  <si>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</si>
  <si>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</si>
  <si>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</si>
  <si>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</si>
  <si>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</si>
  <si>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</si>
  <si>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</si>
  <si>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</si>
  <si>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</si>
  <si>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</si>
  <si>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</si>
  <si>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</si>
  <si>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</si>
  <si>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</si>
  <si>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</si>
  <si>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</si>
  <si>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</si>
  <si>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</si>
  <si>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</si>
  <si>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</si>
  <si>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</si>
  <si>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</si>
  <si>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</si>
  <si>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</si>
  <si>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</si>
  <si>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</si>
  <si>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</si>
  <si>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</si>
  <si>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</si>
  <si>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</si>
  <si>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</si>
  <si>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</si>
  <si>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</si>
  <si>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</si>
  <si>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</si>
  <si>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</si>
  <si>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</si>
  <si>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</si>
  <si>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</si>
  <si>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</si>
  <si>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</si>
  <si>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</si>
  <si>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</si>
  <si>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</si>
  <si>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</si>
  <si>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</si>
  <si>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</si>
  <si>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</si>
  <si>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</si>
  <si>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</si>
  <si>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</si>
  <si>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</si>
  <si>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</si>
  <si>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</si>
  <si>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</si>
  <si>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</si>
  <si>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</si>
  <si>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</si>
  <si>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</si>
  <si>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</si>
  <si>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</si>
  <si>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</si>
  <si>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</si>
  <si>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31 de diciembre de 2022 (e)</t>
  </si>
  <si>
    <t>2023 (d)</t>
  </si>
  <si>
    <t>Saldo al 31 de diciembre de 2022 (d)</t>
  </si>
  <si>
    <t>IV. Balance Primario (IV = III + E)</t>
  </si>
  <si>
    <t>DEPARTAMENTO ESPECIALIZADO CONTRA LA VIOLENCIA FAMILIAR</t>
  </si>
  <si>
    <t>REFUGIO PARA MUJERES Y ADULTOS</t>
  </si>
  <si>
    <t>DEPARTAMENTO DE ATENCUON A PERSONAS CON DISCAPACIDAD</t>
  </si>
  <si>
    <t>CRIT</t>
  </si>
  <si>
    <t>DEPARTAMENTO DE ASISTENCIA ALIMENTARIA Y NUTRICION</t>
  </si>
  <si>
    <t>DIRECCION DE ASISTENCIA INTEGRAL DE NIÑAS, NIÑOS Y ADOLESCENTES</t>
  </si>
  <si>
    <t>PROCURADURIA PARA LA ATENCION DE NIÑAS, NIÑOS Y ADOLESCENTES</t>
  </si>
  <si>
    <t>DEPARTAMENTO DE FOMENTO A LA SALUD</t>
  </si>
  <si>
    <t>GERONTOLOGICO</t>
  </si>
  <si>
    <t>LACTANCIA MATERNA</t>
  </si>
  <si>
    <t>RENAL</t>
  </si>
  <si>
    <t>CASA DEL ADULTO MAYOR</t>
  </si>
  <si>
    <t>DEPARTAMENTO DE ATENCION A POBLACION EN SITUACION DE VULNERABILIDAD</t>
  </si>
  <si>
    <t>DIRECCION DE PLANEACION, EVALUACION Y ADMINISTRACION</t>
  </si>
  <si>
    <t>Al 31 de diciembre de 2022 y al 30 de junio de 2023 (b)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</si>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</sst>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1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1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left" vertical="center" wrapText="1" indent="2"/>
    </xf>
    <xf numFmtId="0" fontId="48" fillId="0" borderId="10" xfId="0" applyFont="1" applyBorder="1" applyAlignment="1">
      <alignment horizontal="left" vertical="center" wrapText="1" indent="4"/>
    </xf>
    <xf numFmtId="164" fontId="48" fillId="0" borderId="10" xfId="0" applyNumberFormat="1" applyFont="1" applyBorder="1" applyAlignment="1">
      <alignment horizontal="left" vertical="center" wrapText="1" indent="4"/>
    </xf>
    <xf numFmtId="164" fontId="48" fillId="0" borderId="10" xfId="0" applyNumberFormat="1" applyFont="1" applyBorder="1" applyAlignment="1">
      <alignment horizontal="left" vertical="center" indent="4"/>
    </xf>
    <xf numFmtId="164" fontId="50" fillId="0" borderId="11" xfId="0" applyNumberFormat="1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164" fontId="52" fillId="0" borderId="13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3" fillId="0" borderId="11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left" vertical="center" wrapText="1"/>
    </xf>
    <xf numFmtId="164" fontId="54" fillId="0" borderId="0" xfId="0" applyNumberFormat="1" applyFont="1" applyAlignment="1">
      <alignment vertical="center"/>
    </xf>
    <xf numFmtId="164" fontId="55" fillId="0" borderId="0" xfId="0" applyNumberFormat="1" applyFont="1" applyAlignment="1">
      <alignment vertical="center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2" xfId="0" applyNumberFormat="1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justify" vertical="center"/>
    </xf>
    <xf numFmtId="164" fontId="56" fillId="0" borderId="11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2" fillId="0" borderId="10" xfId="0" applyNumberFormat="1" applyFont="1" applyBorder="1" applyAlignment="1">
      <alignment horizontal="left" vertical="center" wrapText="1" indent="2"/>
    </xf>
    <xf numFmtId="0" fontId="57" fillId="33" borderId="12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  <xf numFmtId="164" fontId="53" fillId="0" borderId="13" xfId="0" applyNumberFormat="1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 indent="1"/>
    </xf>
    <xf numFmtId="0" fontId="56" fillId="0" borderId="11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vertical="center"/>
    </xf>
    <xf numFmtId="164" fontId="49" fillId="0" borderId="13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164" fontId="49" fillId="0" borderId="11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wrapText="1" indent="1"/>
    </xf>
    <xf numFmtId="164" fontId="48" fillId="0" borderId="0" xfId="0" applyNumberFormat="1" applyFont="1" applyAlignment="1">
      <alignment/>
    </xf>
    <xf numFmtId="164" fontId="49" fillId="0" borderId="10" xfId="0" applyNumberFormat="1" applyFont="1" applyBorder="1" applyAlignment="1">
      <alignment horizontal="left" vertical="center" indent="1"/>
    </xf>
    <xf numFmtId="164" fontId="48" fillId="0" borderId="11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horizontal="left" vertical="center" indent="1"/>
    </xf>
    <xf numFmtId="164" fontId="48" fillId="0" borderId="10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horizontal="left" vertical="center" indent="5"/>
    </xf>
    <xf numFmtId="164" fontId="48" fillId="0" borderId="10" xfId="0" applyNumberFormat="1" applyFont="1" applyBorder="1" applyAlignment="1">
      <alignment horizontal="left" vertical="center" wrapText="1" indent="1"/>
    </xf>
    <xf numFmtId="164" fontId="48" fillId="0" borderId="14" xfId="0" applyNumberFormat="1" applyFont="1" applyBorder="1" applyAlignment="1">
      <alignment vertical="center"/>
    </xf>
    <xf numFmtId="164" fontId="51" fillId="33" borderId="13" xfId="0" applyNumberFormat="1" applyFont="1" applyFill="1" applyBorder="1" applyAlignment="1">
      <alignment horizontal="center" vertical="center"/>
    </xf>
    <xf numFmtId="164" fontId="51" fillId="33" borderId="15" xfId="0" applyNumberFormat="1" applyFont="1" applyFill="1" applyBorder="1" applyAlignment="1">
      <alignment horizontal="center" vertical="center"/>
    </xf>
    <xf numFmtId="164" fontId="48" fillId="0" borderId="10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vertical="center" wrapText="1"/>
    </xf>
    <xf numFmtId="164" fontId="49" fillId="0" borderId="12" xfId="0" applyNumberFormat="1" applyFont="1" applyBorder="1" applyAlignment="1">
      <alignment vertical="center" wrapText="1"/>
    </xf>
    <xf numFmtId="164" fontId="49" fillId="0" borderId="11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horizontal="left" vertical="center" wrapText="1" indent="5"/>
    </xf>
    <xf numFmtId="164" fontId="48" fillId="0" borderId="14" xfId="0" applyNumberFormat="1" applyFont="1" applyBorder="1" applyAlignment="1">
      <alignment vertical="center" wrapText="1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1" fillId="33" borderId="17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vertical="center" wrapText="1"/>
    </xf>
    <xf numFmtId="164" fontId="48" fillId="0" borderId="12" xfId="0" applyNumberFormat="1" applyFont="1" applyBorder="1" applyAlignment="1">
      <alignment vertical="center" wrapText="1"/>
    </xf>
    <xf numFmtId="0" fontId="48" fillId="0" borderId="18" xfId="0" applyFont="1" applyBorder="1" applyAlignment="1">
      <alignment vertical="center"/>
    </xf>
    <xf numFmtId="0" fontId="48" fillId="0" borderId="0" xfId="0" applyFont="1" applyAlignment="1">
      <alignment horizontal="right"/>
    </xf>
    <xf numFmtId="164" fontId="48" fillId="0" borderId="13" xfId="0" applyNumberFormat="1" applyFont="1" applyBorder="1" applyAlignment="1">
      <alignment horizontal="right" vertical="center"/>
    </xf>
    <xf numFmtId="164" fontId="48" fillId="0" borderId="12" xfId="0" applyNumberFormat="1" applyFont="1" applyBorder="1" applyAlignment="1">
      <alignment horizontal="left" vertical="center" wrapText="1"/>
    </xf>
    <xf numFmtId="164" fontId="49" fillId="0" borderId="11" xfId="0" applyNumberFormat="1" applyFont="1" applyBorder="1" applyAlignment="1">
      <alignment horizontal="right" vertical="center"/>
    </xf>
    <xf numFmtId="164" fontId="48" fillId="0" borderId="11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left" vertical="center"/>
    </xf>
    <xf numFmtId="164" fontId="48" fillId="0" borderId="19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left" vertical="center" wrapText="1" indent="3"/>
    </xf>
    <xf numFmtId="164" fontId="48" fillId="0" borderId="10" xfId="0" applyNumberFormat="1" applyFont="1" applyBorder="1" applyAlignment="1">
      <alignment horizontal="right" vertical="center"/>
    </xf>
    <xf numFmtId="164" fontId="49" fillId="0" borderId="20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left" vertical="center" indent="3"/>
    </xf>
    <xf numFmtId="164" fontId="48" fillId="0" borderId="20" xfId="0" applyNumberFormat="1" applyFont="1" applyBorder="1" applyAlignment="1">
      <alignment horizontal="right" vertical="center"/>
    </xf>
    <xf numFmtId="164" fontId="48" fillId="0" borderId="12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164" fontId="49" fillId="0" borderId="10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11" xfId="0" applyFont="1" applyBorder="1" applyAlignment="1">
      <alignment/>
    </xf>
    <xf numFmtId="0" fontId="48" fillId="0" borderId="22" xfId="0" applyFont="1" applyBorder="1" applyAlignment="1">
      <alignment horizontal="left" vertical="center" indent="3"/>
    </xf>
    <xf numFmtId="0" fontId="49" fillId="0" borderId="15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8" fillId="0" borderId="12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 indent="1"/>
    </xf>
    <xf numFmtId="164" fontId="48" fillId="0" borderId="10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/>
    </xf>
    <xf numFmtId="164" fontId="49" fillId="0" borderId="14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vertical="center"/>
    </xf>
    <xf numFmtId="0" fontId="48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2"/>
    </xf>
    <xf numFmtId="164" fontId="48" fillId="0" borderId="19" xfId="0" applyNumberFormat="1" applyFont="1" applyBorder="1" applyAlignment="1">
      <alignment vertical="center"/>
    </xf>
    <xf numFmtId="0" fontId="48" fillId="0" borderId="24" xfId="0" applyFont="1" applyBorder="1" applyAlignment="1">
      <alignment horizontal="left" vertical="center" indent="2"/>
    </xf>
    <xf numFmtId="0" fontId="48" fillId="0" borderId="11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justify" vertical="center" wrapText="1"/>
    </xf>
    <xf numFmtId="0" fontId="48" fillId="0" borderId="22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 indent="2"/>
    </xf>
    <xf numFmtId="0" fontId="48" fillId="0" borderId="0" xfId="0" applyFont="1" applyFill="1" applyAlignment="1">
      <alignment/>
    </xf>
    <xf numFmtId="0" fontId="48" fillId="0" borderId="22" xfId="0" applyFont="1" applyFill="1" applyBorder="1" applyAlignment="1">
      <alignment horizontal="left" vertical="center" wrapText="1"/>
    </xf>
    <xf numFmtId="164" fontId="49" fillId="0" borderId="10" xfId="0" applyNumberFormat="1" applyFont="1" applyFill="1" applyBorder="1" applyAlignment="1">
      <alignment horizontal="right" vertical="center" wrapText="1"/>
    </xf>
    <xf numFmtId="164" fontId="49" fillId="0" borderId="11" xfId="0" applyNumberFormat="1" applyFont="1" applyFill="1" applyBorder="1" applyAlignment="1">
      <alignment horizontal="right" vertical="center" wrapText="1"/>
    </xf>
    <xf numFmtId="164" fontId="48" fillId="0" borderId="11" xfId="0" applyNumberFormat="1" applyFont="1" applyFill="1" applyBorder="1" applyAlignment="1">
      <alignment horizontal="right" vertical="center" wrapText="1"/>
    </xf>
    <xf numFmtId="0" fontId="49" fillId="0" borderId="21" xfId="0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64" fontId="53" fillId="34" borderId="13" xfId="0" applyNumberFormat="1" applyFont="1" applyFill="1" applyBorder="1" applyAlignment="1">
      <alignment horizontal="center" vertical="center" wrapText="1"/>
    </xf>
    <xf numFmtId="164" fontId="53" fillId="34" borderId="15" xfId="0" applyNumberFormat="1" applyFont="1" applyFill="1" applyBorder="1" applyAlignment="1">
      <alignment horizontal="center" vertical="center" wrapText="1"/>
    </xf>
    <xf numFmtId="164" fontId="56" fillId="0" borderId="0" xfId="0" applyNumberFormat="1" applyFont="1" applyAlignment="1">
      <alignment horizontal="right" vertical="center" wrapText="1"/>
    </xf>
    <xf numFmtId="164" fontId="52" fillId="34" borderId="11" xfId="0" applyNumberFormat="1" applyFont="1" applyFill="1" applyBorder="1" applyAlignment="1">
      <alignment horizontal="right" vertical="center" wrapText="1"/>
    </xf>
    <xf numFmtId="164" fontId="48" fillId="0" borderId="11" xfId="0" applyNumberFormat="1" applyFont="1" applyFill="1" applyBorder="1" applyAlignment="1">
      <alignment vertical="center" wrapText="1"/>
    </xf>
    <xf numFmtId="164" fontId="48" fillId="0" borderId="11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horizontal="justify" vertical="center"/>
    </xf>
    <xf numFmtId="164" fontId="48" fillId="0" borderId="11" xfId="0" applyNumberFormat="1" applyFont="1" applyBorder="1" applyAlignment="1">
      <alignment horizontal="justify" vertical="center"/>
    </xf>
    <xf numFmtId="164" fontId="48" fillId="0" borderId="19" xfId="0" applyNumberFormat="1" applyFont="1" applyBorder="1" applyAlignment="1">
      <alignment horizontal="center" vertical="center"/>
    </xf>
    <xf numFmtId="164" fontId="48" fillId="0" borderId="24" xfId="0" applyNumberFormat="1" applyFont="1" applyBorder="1" applyAlignment="1">
      <alignment horizontal="left" vertical="center" indent="1"/>
    </xf>
    <xf numFmtId="164" fontId="48" fillId="34" borderId="11" xfId="0" applyNumberFormat="1" applyFont="1" applyFill="1" applyBorder="1" applyAlignment="1">
      <alignment horizontal="center" vertical="center"/>
    </xf>
    <xf numFmtId="164" fontId="48" fillId="34" borderId="11" xfId="0" applyNumberFormat="1" applyFont="1" applyFill="1" applyBorder="1" applyAlignment="1">
      <alignment horizontal="right" vertical="center"/>
    </xf>
    <xf numFmtId="0" fontId="48" fillId="0" borderId="25" xfId="0" applyFont="1" applyBorder="1" applyAlignment="1">
      <alignment/>
    </xf>
    <xf numFmtId="0" fontId="51" fillId="33" borderId="26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left" vertical="center" indent="3"/>
    </xf>
    <xf numFmtId="0" fontId="48" fillId="0" borderId="13" xfId="0" applyFont="1" applyBorder="1" applyAlignment="1">
      <alignment/>
    </xf>
    <xf numFmtId="0" fontId="51" fillId="33" borderId="23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164" fontId="55" fillId="0" borderId="27" xfId="0" applyNumberFormat="1" applyFont="1" applyBorder="1" applyAlignment="1">
      <alignment horizontal="left" vertical="top" wrapText="1"/>
    </xf>
    <xf numFmtId="0" fontId="57" fillId="33" borderId="23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164" fontId="53" fillId="34" borderId="14" xfId="0" applyNumberFormat="1" applyFont="1" applyFill="1" applyBorder="1" applyAlignment="1">
      <alignment horizontal="center" vertical="center" wrapText="1"/>
    </xf>
    <xf numFmtId="164" fontId="53" fillId="34" borderId="12" xfId="0" applyNumberFormat="1" applyFont="1" applyFill="1" applyBorder="1" applyAlignment="1">
      <alignment horizontal="center" vertical="center" wrapText="1"/>
    </xf>
    <xf numFmtId="164" fontId="51" fillId="33" borderId="23" xfId="0" applyNumberFormat="1" applyFont="1" applyFill="1" applyBorder="1" applyAlignment="1">
      <alignment vertical="center"/>
    </xf>
    <xf numFmtId="164" fontId="51" fillId="33" borderId="21" xfId="0" applyNumberFormat="1" applyFont="1" applyFill="1" applyBorder="1" applyAlignment="1">
      <alignment vertical="center"/>
    </xf>
    <xf numFmtId="164" fontId="51" fillId="33" borderId="14" xfId="0" applyNumberFormat="1" applyFont="1" applyFill="1" applyBorder="1" applyAlignment="1">
      <alignment horizontal="center" vertical="center"/>
    </xf>
    <xf numFmtId="164" fontId="51" fillId="33" borderId="12" xfId="0" applyNumberFormat="1" applyFont="1" applyFill="1" applyBorder="1" applyAlignment="1">
      <alignment horizontal="center" vertical="center"/>
    </xf>
    <xf numFmtId="164" fontId="51" fillId="33" borderId="14" xfId="0" applyNumberFormat="1" applyFont="1" applyFill="1" applyBorder="1" applyAlignment="1">
      <alignment horizontal="center" vertical="center" wrapText="1"/>
    </xf>
    <xf numFmtId="164" fontId="51" fillId="33" borderId="12" xfId="0" applyNumberFormat="1" applyFont="1" applyFill="1" applyBorder="1" applyAlignment="1">
      <alignment horizontal="center" vertical="center" wrapText="1"/>
    </xf>
    <xf numFmtId="164" fontId="48" fillId="0" borderId="28" xfId="0" applyNumberFormat="1" applyFont="1" applyBorder="1" applyAlignment="1">
      <alignment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vertical="center"/>
    </xf>
    <xf numFmtId="0" fontId="51" fillId="33" borderId="21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1" fillId="33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87</xdr:row>
      <xdr:rowOff>85725</xdr:rowOff>
    </xdr:from>
    <xdr:to>
      <xdr:col>6</xdr:col>
      <xdr:colOff>447675</xdr:colOff>
      <xdr:row>98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1133475" y="16135350"/>
          <a:ext cx="99250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46</xdr:row>
      <xdr:rowOff>133350</xdr:rowOff>
    </xdr:from>
    <xdr:to>
      <xdr:col>8</xdr:col>
      <xdr:colOff>819150</xdr:colOff>
      <xdr:row>57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514350" y="9258300"/>
          <a:ext cx="918210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4319"/>
            <a:ext cx="4527032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30</xdr:row>
      <xdr:rowOff>104775</xdr:rowOff>
    </xdr:from>
    <xdr:to>
      <xdr:col>10</xdr:col>
      <xdr:colOff>371475</xdr:colOff>
      <xdr:row>39</xdr:row>
      <xdr:rowOff>114300</xdr:rowOff>
    </xdr:to>
    <xdr:grpSp>
      <xdr:nvGrpSpPr>
        <xdr:cNvPr id="1" name="Grupo 1"/>
        <xdr:cNvGrpSpPr>
          <a:grpSpLocks/>
        </xdr:cNvGrpSpPr>
      </xdr:nvGrpSpPr>
      <xdr:grpSpPr>
        <a:xfrm>
          <a:off x="1400175" y="7400925"/>
          <a:ext cx="9182100" cy="17240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4319"/>
            <a:ext cx="4527032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93</xdr:row>
      <xdr:rowOff>0</xdr:rowOff>
    </xdr:from>
    <xdr:to>
      <xdr:col>4</xdr:col>
      <xdr:colOff>1323975</xdr:colOff>
      <xdr:row>103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323850" y="17192625"/>
          <a:ext cx="835342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87</xdr:row>
      <xdr:rowOff>76200</xdr:rowOff>
    </xdr:from>
    <xdr:to>
      <xdr:col>7</xdr:col>
      <xdr:colOff>723900</xdr:colOff>
      <xdr:row>98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400050" y="18173700"/>
          <a:ext cx="8353425" cy="2038350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168"/>
            <a:ext cx="4521630" cy="5792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162</xdr:row>
      <xdr:rowOff>19050</xdr:rowOff>
    </xdr:from>
    <xdr:to>
      <xdr:col>8</xdr:col>
      <xdr:colOff>657225</xdr:colOff>
      <xdr:row>172</xdr:row>
      <xdr:rowOff>133350</xdr:rowOff>
    </xdr:to>
    <xdr:grpSp>
      <xdr:nvGrpSpPr>
        <xdr:cNvPr id="1" name="Grupo 1"/>
        <xdr:cNvGrpSpPr>
          <a:grpSpLocks/>
        </xdr:cNvGrpSpPr>
      </xdr:nvGrpSpPr>
      <xdr:grpSpPr>
        <a:xfrm>
          <a:off x="676275" y="26879550"/>
          <a:ext cx="9153525" cy="2019300"/>
          <a:chOff x="35073538" y="15182930"/>
          <a:chExt cx="10766948" cy="600237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2984" y="15202888"/>
            <a:ext cx="4527502" cy="5802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73538" y="15182930"/>
            <a:ext cx="4099515" cy="600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50</xdr:row>
      <xdr:rowOff>76200</xdr:rowOff>
    </xdr:from>
    <xdr:to>
      <xdr:col>7</xdr:col>
      <xdr:colOff>828675</xdr:colOff>
      <xdr:row>61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266700" y="10744200"/>
          <a:ext cx="7953375" cy="17240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0753" y="15124319"/>
            <a:ext cx="4529733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0</xdr:rowOff>
    </xdr:from>
    <xdr:to>
      <xdr:col>6</xdr:col>
      <xdr:colOff>952500</xdr:colOff>
      <xdr:row>108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16811625"/>
          <a:ext cx="89344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4319"/>
            <a:ext cx="4527032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0259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7</xdr:col>
      <xdr:colOff>828675</xdr:colOff>
      <xdr:row>53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7953375"/>
          <a:ext cx="842010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SERGIO DANIEL PADILLA HERRERA 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 FLOR DE MARÍA LÓPEZ HINOJOSA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B1">
      <pane ySplit="6" topLeftCell="A58" activePane="bottomLeft" state="frozen"/>
      <selection pane="topLeft" activeCell="A1" sqref="A1"/>
      <selection pane="bottomLeft" activeCell="E85" sqref="E8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2" t="s">
        <v>120</v>
      </c>
      <c r="C2" s="153"/>
      <c r="D2" s="153"/>
      <c r="E2" s="153"/>
      <c r="F2" s="153"/>
      <c r="G2" s="154"/>
    </row>
    <row r="3" spans="2:7" ht="12.75">
      <c r="B3" s="155" t="s">
        <v>0</v>
      </c>
      <c r="C3" s="156"/>
      <c r="D3" s="156"/>
      <c r="E3" s="156"/>
      <c r="F3" s="156"/>
      <c r="G3" s="157"/>
    </row>
    <row r="4" spans="2:7" ht="12.75">
      <c r="B4" s="155" t="s">
        <v>460</v>
      </c>
      <c r="C4" s="156"/>
      <c r="D4" s="156"/>
      <c r="E4" s="156"/>
      <c r="F4" s="156"/>
      <c r="G4" s="157"/>
    </row>
    <row r="5" spans="2:7" ht="13.5" thickBot="1">
      <c r="B5" s="158" t="s">
        <v>1</v>
      </c>
      <c r="C5" s="159"/>
      <c r="D5" s="159"/>
      <c r="E5" s="159"/>
      <c r="F5" s="159"/>
      <c r="G5" s="160"/>
    </row>
    <row r="6" spans="2:7" ht="26.25" thickBot="1">
      <c r="B6" s="17" t="s">
        <v>2</v>
      </c>
      <c r="C6" s="132" t="s">
        <v>443</v>
      </c>
      <c r="D6" s="132" t="s">
        <v>442</v>
      </c>
      <c r="E6" s="18" t="s">
        <v>2</v>
      </c>
      <c r="F6" s="132" t="s">
        <v>443</v>
      </c>
      <c r="G6" s="132" t="s">
        <v>442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105066434.98</v>
      </c>
      <c r="D9" s="6">
        <f>SUM(D10:D16)</f>
        <v>31005195.21</v>
      </c>
      <c r="E9" s="8" t="s">
        <v>8</v>
      </c>
      <c r="F9" s="6">
        <f>SUM(F10:F18)</f>
        <v>20633163.95</v>
      </c>
      <c r="G9" s="6">
        <f>SUM(G10:G18)</f>
        <v>25235125.65</v>
      </c>
    </row>
    <row r="10" spans="2:7" ht="12.75">
      <c r="B10" s="9" t="s">
        <v>9</v>
      </c>
      <c r="C10" s="6">
        <v>36027.8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105030407.18</v>
      </c>
      <c r="D11" s="6">
        <v>31005195.21</v>
      </c>
      <c r="E11" s="10" t="s">
        <v>12</v>
      </c>
      <c r="F11" s="6">
        <v>18542358.56</v>
      </c>
      <c r="G11" s="6">
        <v>13755085.25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8942768.79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2090435.39</v>
      </c>
      <c r="G16" s="6">
        <v>2536901.61</v>
      </c>
    </row>
    <row r="17" spans="2:7" ht="12.75">
      <c r="B17" s="7" t="s">
        <v>23</v>
      </c>
      <c r="C17" s="6">
        <f>SUM(C18:C24)</f>
        <v>37895.87</v>
      </c>
      <c r="D17" s="6">
        <f>SUM(D18:D24)</f>
        <v>9836.990000000002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370</v>
      </c>
      <c r="G18" s="6">
        <v>370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36561.83</v>
      </c>
      <c r="D20" s="6">
        <v>8577.86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1334.04</v>
      </c>
      <c r="D24" s="6">
        <v>1259.13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2682830.64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2682830.64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105104330.85000001</v>
      </c>
      <c r="D47" s="6">
        <f>D9+D17+D25+D31+D37+D38+D41</f>
        <v>33697862.839999996</v>
      </c>
      <c r="E47" s="5" t="s">
        <v>82</v>
      </c>
      <c r="F47" s="6">
        <f>F9+F19+F23+F26+F27+F31+F38+F42</f>
        <v>20633163.95</v>
      </c>
      <c r="G47" s="6">
        <f>G9+G19+G23+G26+G27+G31+G38+G42</f>
        <v>25235125.65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41005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101365306.48</v>
      </c>
      <c r="D52" s="6">
        <v>101159806.64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77050485.25</v>
      </c>
      <c r="D53" s="6">
        <v>74803397.17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521710</v>
      </c>
      <c r="D54" s="6">
        <v>521710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20633163.95</v>
      </c>
      <c r="G59" s="6">
        <f>G47+G57</f>
        <v>25235125.65</v>
      </c>
    </row>
    <row r="60" spans="2:7" ht="25.5">
      <c r="B60" s="3" t="s">
        <v>102</v>
      </c>
      <c r="C60" s="6">
        <f>SUM(C50:C58)</f>
        <v>178978506.73000002</v>
      </c>
      <c r="D60" s="6">
        <f>SUM(D50:D58)</f>
        <v>176492239.81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284082837.58000004</v>
      </c>
      <c r="D62" s="6">
        <f>D47+D60</f>
        <v>210190102.65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205499.84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205499.84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263244173.79</v>
      </c>
      <c r="G68" s="6">
        <f>SUM(G69:G73)</f>
        <v>184954977</v>
      </c>
    </row>
    <row r="69" spans="2:7" ht="12.75">
      <c r="B69" s="7"/>
      <c r="C69" s="6"/>
      <c r="D69" s="6"/>
      <c r="E69" s="8" t="s">
        <v>110</v>
      </c>
      <c r="F69" s="6">
        <v>82578232.63</v>
      </c>
      <c r="G69" s="6">
        <v>112266847.74</v>
      </c>
    </row>
    <row r="70" spans="2:7" ht="12.75">
      <c r="B70" s="7"/>
      <c r="C70" s="6"/>
      <c r="D70" s="6"/>
      <c r="E70" s="8" t="s">
        <v>111</v>
      </c>
      <c r="F70" s="6">
        <v>143422135.66</v>
      </c>
      <c r="G70" s="6">
        <v>35444323.76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37243805.5</v>
      </c>
      <c r="G73" s="6">
        <v>37243805.5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263449673.63</v>
      </c>
      <c r="G79" s="6">
        <f>G63+G68+G75</f>
        <v>184954977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284082837.58</v>
      </c>
      <c r="G81" s="6">
        <f>G59+G79</f>
        <v>210190102.65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61" sqref="C61"/>
    </sheetView>
  </sheetViews>
  <sheetFormatPr defaultColWidth="11.421875" defaultRowHeight="15"/>
  <cols>
    <col min="1" max="1" width="5.00390625" style="19" customWidth="1"/>
    <col min="2" max="2" width="43.00390625" style="19" customWidth="1"/>
    <col min="3" max="3" width="12.8515625" style="19" customWidth="1"/>
    <col min="4" max="4" width="13.28125" style="19" customWidth="1"/>
    <col min="5" max="5" width="15.00390625" style="19" customWidth="1"/>
    <col min="6" max="6" width="16.57421875" style="19" customWidth="1"/>
    <col min="7" max="7" width="13.421875" style="19" customWidth="1"/>
    <col min="8" max="8" width="14.00390625" style="19" customWidth="1"/>
    <col min="9" max="9" width="15.00390625" style="19" customWidth="1"/>
    <col min="10" max="16384" width="11.421875" style="19" customWidth="1"/>
  </cols>
  <sheetData>
    <row r="1" ht="13.5" thickBot="1"/>
    <row r="2" spans="2:9" ht="12.75">
      <c r="B2" s="162" t="s">
        <v>120</v>
      </c>
      <c r="C2" s="163"/>
      <c r="D2" s="163"/>
      <c r="E2" s="163"/>
      <c r="F2" s="163"/>
      <c r="G2" s="163"/>
      <c r="H2" s="163"/>
      <c r="I2" s="164"/>
    </row>
    <row r="3" spans="2:9" ht="12.75">
      <c r="B3" s="165" t="s">
        <v>169</v>
      </c>
      <c r="C3" s="166"/>
      <c r="D3" s="166"/>
      <c r="E3" s="166"/>
      <c r="F3" s="166"/>
      <c r="G3" s="166"/>
      <c r="H3" s="166"/>
      <c r="I3" s="167"/>
    </row>
    <row r="4" spans="2:9" ht="13.5" thickBot="1">
      <c r="B4" s="168" t="s">
        <v>461</v>
      </c>
      <c r="C4" s="169"/>
      <c r="D4" s="169"/>
      <c r="E4" s="169"/>
      <c r="F4" s="169"/>
      <c r="G4" s="169"/>
      <c r="H4" s="169"/>
      <c r="I4" s="170"/>
    </row>
    <row r="5" spans="2:9" ht="13.5" thickBot="1">
      <c r="B5" s="171" t="s">
        <v>1</v>
      </c>
      <c r="C5" s="172"/>
      <c r="D5" s="172"/>
      <c r="E5" s="172"/>
      <c r="F5" s="172"/>
      <c r="G5" s="172"/>
      <c r="H5" s="172"/>
      <c r="I5" s="173"/>
    </row>
    <row r="6" spans="2:9" ht="76.5">
      <c r="B6" s="37" t="s">
        <v>168</v>
      </c>
      <c r="C6" s="37" t="s">
        <v>444</v>
      </c>
      <c r="D6" s="37" t="s">
        <v>167</v>
      </c>
      <c r="E6" s="37" t="s">
        <v>166</v>
      </c>
      <c r="F6" s="37" t="s">
        <v>165</v>
      </c>
      <c r="G6" s="37" t="s">
        <v>164</v>
      </c>
      <c r="H6" s="37" t="s">
        <v>163</v>
      </c>
      <c r="I6" s="37" t="s">
        <v>162</v>
      </c>
    </row>
    <row r="7" spans="2:9" ht="13.5" thickBot="1">
      <c r="B7" s="36" t="s">
        <v>161</v>
      </c>
      <c r="C7" s="36" t="s">
        <v>160</v>
      </c>
      <c r="D7" s="36" t="s">
        <v>159</v>
      </c>
      <c r="E7" s="36" t="s">
        <v>158</v>
      </c>
      <c r="F7" s="36" t="s">
        <v>157</v>
      </c>
      <c r="G7" s="36" t="s">
        <v>156</v>
      </c>
      <c r="H7" s="36" t="s">
        <v>155</v>
      </c>
      <c r="I7" s="36" t="s">
        <v>154</v>
      </c>
    </row>
    <row r="8" spans="2:9" ht="12.75" customHeight="1">
      <c r="B8" s="34" t="s">
        <v>153</v>
      </c>
      <c r="C8" s="25">
        <f aca="true" t="shared" si="0" ref="C8:I8">C9+C13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</row>
    <row r="9" spans="2:9" ht="12.75" customHeight="1">
      <c r="B9" s="34" t="s">
        <v>152</v>
      </c>
      <c r="C9" s="25">
        <f aca="true" t="shared" si="1" ref="C9:I9">SUM(C10:C12)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</row>
    <row r="10" spans="2:9" ht="12.75">
      <c r="B10" s="35" t="s">
        <v>151</v>
      </c>
      <c r="C10" s="25">
        <v>0</v>
      </c>
      <c r="D10" s="25">
        <v>0</v>
      </c>
      <c r="E10" s="25">
        <v>0</v>
      </c>
      <c r="F10" s="25"/>
      <c r="G10" s="23">
        <v>0</v>
      </c>
      <c r="H10" s="25">
        <v>0</v>
      </c>
      <c r="I10" s="25">
        <v>0</v>
      </c>
    </row>
    <row r="11" spans="2:9" ht="12.75">
      <c r="B11" s="35" t="s">
        <v>150</v>
      </c>
      <c r="C11" s="23">
        <v>0</v>
      </c>
      <c r="D11" s="23">
        <v>0</v>
      </c>
      <c r="E11" s="23">
        <v>0</v>
      </c>
      <c r="F11" s="23"/>
      <c r="G11" s="23">
        <v>0</v>
      </c>
      <c r="H11" s="23">
        <v>0</v>
      </c>
      <c r="I11" s="23">
        <v>0</v>
      </c>
    </row>
    <row r="12" spans="2:9" ht="12.75">
      <c r="B12" s="35" t="s">
        <v>149</v>
      </c>
      <c r="C12" s="23">
        <v>0</v>
      </c>
      <c r="D12" s="23">
        <v>0</v>
      </c>
      <c r="E12" s="23">
        <v>0</v>
      </c>
      <c r="F12" s="23"/>
      <c r="G12" s="23">
        <v>0</v>
      </c>
      <c r="H12" s="23">
        <v>0</v>
      </c>
      <c r="I12" s="23">
        <v>0</v>
      </c>
    </row>
    <row r="13" spans="2:9" ht="12.75" customHeight="1">
      <c r="B13" s="34" t="s">
        <v>148</v>
      </c>
      <c r="C13" s="25">
        <f aca="true" t="shared" si="2" ref="C13:I13">SUM(C14:C16)</f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</row>
    <row r="14" spans="2:9" ht="12.75">
      <c r="B14" s="35" t="s">
        <v>147</v>
      </c>
      <c r="C14" s="25">
        <v>0</v>
      </c>
      <c r="D14" s="25">
        <v>0</v>
      </c>
      <c r="E14" s="25">
        <v>0</v>
      </c>
      <c r="F14" s="25"/>
      <c r="G14" s="23">
        <v>0</v>
      </c>
      <c r="H14" s="25">
        <v>0</v>
      </c>
      <c r="I14" s="25">
        <v>0</v>
      </c>
    </row>
    <row r="15" spans="2:9" ht="12.75">
      <c r="B15" s="35" t="s">
        <v>146</v>
      </c>
      <c r="C15" s="23">
        <v>0</v>
      </c>
      <c r="D15" s="23">
        <v>0</v>
      </c>
      <c r="E15" s="23">
        <v>0</v>
      </c>
      <c r="F15" s="23"/>
      <c r="G15" s="23">
        <v>0</v>
      </c>
      <c r="H15" s="23">
        <v>0</v>
      </c>
      <c r="I15" s="23">
        <v>0</v>
      </c>
    </row>
    <row r="16" spans="2:9" ht="12.75">
      <c r="B16" s="35" t="s">
        <v>145</v>
      </c>
      <c r="C16" s="23">
        <v>0</v>
      </c>
      <c r="D16" s="23">
        <v>0</v>
      </c>
      <c r="E16" s="23">
        <v>0</v>
      </c>
      <c r="F16" s="23"/>
      <c r="G16" s="23">
        <v>0</v>
      </c>
      <c r="H16" s="23">
        <v>0</v>
      </c>
      <c r="I16" s="23">
        <v>0</v>
      </c>
    </row>
    <row r="17" spans="2:9" ht="12.75">
      <c r="B17" s="34" t="s">
        <v>144</v>
      </c>
      <c r="C17" s="25">
        <v>25235125.65</v>
      </c>
      <c r="D17" s="139"/>
      <c r="E17" s="139"/>
      <c r="F17" s="139"/>
      <c r="G17" s="23">
        <v>20633164</v>
      </c>
      <c r="H17" s="139"/>
      <c r="I17" s="139"/>
    </row>
    <row r="18" spans="2:9" ht="12.75">
      <c r="B18" s="24"/>
      <c r="C18" s="23"/>
      <c r="D18" s="23"/>
      <c r="E18" s="23"/>
      <c r="F18" s="23"/>
      <c r="G18" s="23"/>
      <c r="H18" s="23"/>
      <c r="I18" s="23"/>
    </row>
    <row r="19" spans="2:9" ht="12.75" customHeight="1">
      <c r="B19" s="31" t="s">
        <v>143</v>
      </c>
      <c r="C19" s="25">
        <f aca="true" t="shared" si="3" ref="C19:I19">C8+C17</f>
        <v>25235125.65</v>
      </c>
      <c r="D19" s="25">
        <f t="shared" si="3"/>
        <v>0</v>
      </c>
      <c r="E19" s="25">
        <f t="shared" si="3"/>
        <v>0</v>
      </c>
      <c r="F19" s="25">
        <f t="shared" si="3"/>
        <v>0</v>
      </c>
      <c r="G19" s="25">
        <f t="shared" si="3"/>
        <v>20633164</v>
      </c>
      <c r="H19" s="25">
        <f t="shared" si="3"/>
        <v>0</v>
      </c>
      <c r="I19" s="25">
        <f t="shared" si="3"/>
        <v>0</v>
      </c>
    </row>
    <row r="20" spans="2:9" ht="12.75">
      <c r="B20" s="34"/>
      <c r="C20" s="25"/>
      <c r="D20" s="25"/>
      <c r="E20" s="25"/>
      <c r="F20" s="25"/>
      <c r="G20" s="25"/>
      <c r="H20" s="25"/>
      <c r="I20" s="25"/>
    </row>
    <row r="21" spans="2:9" ht="12.75" customHeight="1">
      <c r="B21" s="34" t="s">
        <v>142</v>
      </c>
      <c r="C21" s="25">
        <f aca="true" t="shared" si="4" ref="C21:I21">SUM(C22:C24)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</row>
    <row r="22" spans="2:9" ht="12.75" customHeight="1">
      <c r="B22" s="24" t="s">
        <v>141</v>
      </c>
      <c r="C22" s="23"/>
      <c r="D22" s="23"/>
      <c r="E22" s="23"/>
      <c r="F22" s="23"/>
      <c r="G22" s="23">
        <f>C22+D22-E22+F22</f>
        <v>0</v>
      </c>
      <c r="H22" s="23"/>
      <c r="I22" s="23"/>
    </row>
    <row r="23" spans="2:9" ht="12.75" customHeight="1">
      <c r="B23" s="24" t="s">
        <v>140</v>
      </c>
      <c r="C23" s="23"/>
      <c r="D23" s="23"/>
      <c r="E23" s="23"/>
      <c r="F23" s="23"/>
      <c r="G23" s="23">
        <f>C23+D23-E23+F23</f>
        <v>0</v>
      </c>
      <c r="H23" s="23"/>
      <c r="I23" s="23"/>
    </row>
    <row r="24" spans="2:9" ht="12.75" customHeight="1">
      <c r="B24" s="24" t="s">
        <v>139</v>
      </c>
      <c r="C24" s="23"/>
      <c r="D24" s="23"/>
      <c r="E24" s="23"/>
      <c r="F24" s="23"/>
      <c r="G24" s="23">
        <f>C24+D24-E24+F24</f>
        <v>0</v>
      </c>
      <c r="H24" s="23"/>
      <c r="I24" s="23"/>
    </row>
    <row r="25" spans="2:9" ht="12.75">
      <c r="B25" s="33"/>
      <c r="C25" s="32"/>
      <c r="D25" s="32"/>
      <c r="E25" s="32"/>
      <c r="F25" s="32"/>
      <c r="G25" s="32"/>
      <c r="H25" s="32"/>
      <c r="I25" s="32"/>
    </row>
    <row r="26" spans="2:9" ht="25.5">
      <c r="B26" s="31" t="s">
        <v>138</v>
      </c>
      <c r="C26" s="25">
        <f aca="true" t="shared" si="5" ref="C26:I26">SUM(C27:C29)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si="5"/>
        <v>0</v>
      </c>
    </row>
    <row r="27" spans="2:9" ht="12.75" customHeight="1">
      <c r="B27" s="24" t="s">
        <v>137</v>
      </c>
      <c r="C27" s="23"/>
      <c r="D27" s="23"/>
      <c r="E27" s="23"/>
      <c r="F27" s="23"/>
      <c r="G27" s="23">
        <f>C27+D27-E27+F27</f>
        <v>0</v>
      </c>
      <c r="H27" s="23"/>
      <c r="I27" s="23"/>
    </row>
    <row r="28" spans="2:9" ht="12.75" customHeight="1">
      <c r="B28" s="24" t="s">
        <v>136</v>
      </c>
      <c r="C28" s="23"/>
      <c r="D28" s="23"/>
      <c r="E28" s="23"/>
      <c r="F28" s="23"/>
      <c r="G28" s="23">
        <f>C28+D28-E28+F28</f>
        <v>0</v>
      </c>
      <c r="H28" s="23"/>
      <c r="I28" s="23"/>
    </row>
    <row r="29" spans="2:9" ht="12.75" customHeight="1">
      <c r="B29" s="24" t="s">
        <v>135</v>
      </c>
      <c r="C29" s="23"/>
      <c r="D29" s="23"/>
      <c r="E29" s="23"/>
      <c r="F29" s="23"/>
      <c r="G29" s="23">
        <f>C29+D29-E29+F29</f>
        <v>0</v>
      </c>
      <c r="H29" s="23"/>
      <c r="I29" s="23"/>
    </row>
    <row r="30" spans="2:9" ht="13.5" thickBot="1">
      <c r="B30" s="30"/>
      <c r="C30" s="29"/>
      <c r="D30" s="29"/>
      <c r="E30" s="29"/>
      <c r="F30" s="29"/>
      <c r="G30" s="29"/>
      <c r="H30" s="29"/>
      <c r="I30" s="29"/>
    </row>
    <row r="31" spans="2:9" ht="18.75" customHeight="1">
      <c r="B31" s="161" t="s">
        <v>134</v>
      </c>
      <c r="C31" s="161"/>
      <c r="D31" s="161"/>
      <c r="E31" s="161"/>
      <c r="F31" s="161"/>
      <c r="G31" s="161"/>
      <c r="H31" s="161"/>
      <c r="I31" s="161"/>
    </row>
    <row r="32" spans="2:9" ht="12.75">
      <c r="B32" s="28" t="s">
        <v>133</v>
      </c>
      <c r="C32" s="20"/>
      <c r="D32" s="138"/>
      <c r="E32" s="138"/>
      <c r="F32" s="138"/>
      <c r="G32" s="138"/>
      <c r="H32" s="138"/>
      <c r="I32" s="138"/>
    </row>
    <row r="33" spans="2:9" ht="13.5" thickBot="1">
      <c r="B33" s="27"/>
      <c r="C33" s="20"/>
      <c r="D33" s="20"/>
      <c r="E33" s="20"/>
      <c r="F33" s="20"/>
      <c r="G33" s="20"/>
      <c r="H33" s="20"/>
      <c r="I33" s="20"/>
    </row>
    <row r="34" spans="2:9" ht="38.25" customHeight="1">
      <c r="B34" s="174" t="s">
        <v>132</v>
      </c>
      <c r="C34" s="174" t="s">
        <v>131</v>
      </c>
      <c r="D34" s="174" t="s">
        <v>130</v>
      </c>
      <c r="E34" s="137" t="s">
        <v>129</v>
      </c>
      <c r="F34" s="174" t="s">
        <v>128</v>
      </c>
      <c r="G34" s="137" t="s">
        <v>127</v>
      </c>
      <c r="H34" s="20"/>
      <c r="I34" s="20"/>
    </row>
    <row r="35" spans="2:9" ht="15.75" customHeight="1" thickBot="1">
      <c r="B35" s="175"/>
      <c r="C35" s="175"/>
      <c r="D35" s="175"/>
      <c r="E35" s="136" t="s">
        <v>126</v>
      </c>
      <c r="F35" s="175"/>
      <c r="G35" s="136" t="s">
        <v>125</v>
      </c>
      <c r="H35" s="20"/>
      <c r="I35" s="20"/>
    </row>
    <row r="36" spans="2:9" ht="12.75">
      <c r="B36" s="26" t="s">
        <v>124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  <c r="G36" s="25">
        <f>SUM(G37:G39)</f>
        <v>0</v>
      </c>
      <c r="H36" s="20"/>
      <c r="I36" s="20"/>
    </row>
    <row r="37" spans="2:9" ht="12.75">
      <c r="B37" s="24" t="s">
        <v>123</v>
      </c>
      <c r="C37" s="23"/>
      <c r="D37" s="23"/>
      <c r="E37" s="23"/>
      <c r="F37" s="23"/>
      <c r="G37" s="23"/>
      <c r="H37" s="20"/>
      <c r="I37" s="20"/>
    </row>
    <row r="38" spans="2:9" ht="12.75">
      <c r="B38" s="24" t="s">
        <v>122</v>
      </c>
      <c r="C38" s="23"/>
      <c r="D38" s="23"/>
      <c r="E38" s="23"/>
      <c r="F38" s="23"/>
      <c r="G38" s="23"/>
      <c r="H38" s="20"/>
      <c r="I38" s="20"/>
    </row>
    <row r="39" spans="2:9" ht="13.5" thickBot="1">
      <c r="B39" s="22" t="s">
        <v>121</v>
      </c>
      <c r="C39" s="21"/>
      <c r="D39" s="21"/>
      <c r="E39" s="21"/>
      <c r="F39" s="21"/>
      <c r="G39" s="21"/>
      <c r="H39" s="20"/>
      <c r="I39" s="20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E1">
      <selection activeCell="M10" sqref="M1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62" t="s">
        <v>120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2:12" ht="15">
      <c r="B3" s="165" t="s">
        <v>196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2:12" ht="15.75" thickBot="1">
      <c r="B4" s="168" t="s">
        <v>461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2:12" ht="15.75" thickBot="1">
      <c r="B5" s="171" t="s">
        <v>1</v>
      </c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2:12" ht="102">
      <c r="B6" s="46" t="s">
        <v>195</v>
      </c>
      <c r="C6" s="45" t="s">
        <v>194</v>
      </c>
      <c r="D6" s="45" t="s">
        <v>193</v>
      </c>
      <c r="E6" s="45" t="s">
        <v>192</v>
      </c>
      <c r="F6" s="45" t="s">
        <v>191</v>
      </c>
      <c r="G6" s="45" t="s">
        <v>190</v>
      </c>
      <c r="H6" s="45" t="s">
        <v>189</v>
      </c>
      <c r="I6" s="45" t="s">
        <v>188</v>
      </c>
      <c r="J6" s="45" t="s">
        <v>187</v>
      </c>
      <c r="K6" s="45" t="s">
        <v>186</v>
      </c>
      <c r="L6" s="45" t="s">
        <v>185</v>
      </c>
    </row>
    <row r="7" spans="2:12" ht="15.75" thickBot="1">
      <c r="B7" s="36" t="s">
        <v>161</v>
      </c>
      <c r="C7" s="36" t="s">
        <v>160</v>
      </c>
      <c r="D7" s="36" t="s">
        <v>159</v>
      </c>
      <c r="E7" s="36" t="s">
        <v>158</v>
      </c>
      <c r="F7" s="36" t="s">
        <v>157</v>
      </c>
      <c r="G7" s="36" t="s">
        <v>184</v>
      </c>
      <c r="H7" s="36" t="s">
        <v>155</v>
      </c>
      <c r="I7" s="36" t="s">
        <v>154</v>
      </c>
      <c r="J7" s="36" t="s">
        <v>183</v>
      </c>
      <c r="K7" s="36" t="s">
        <v>182</v>
      </c>
      <c r="L7" s="36" t="s">
        <v>181</v>
      </c>
    </row>
    <row r="8" spans="2:12" ht="15"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25.5">
      <c r="B9" s="40" t="s">
        <v>180</v>
      </c>
      <c r="C9" s="25">
        <f aca="true" t="shared" si="0" ref="C9:L9">SUM(C10:C13)</f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</row>
    <row r="10" spans="2:12" ht="15">
      <c r="B10" s="42" t="s">
        <v>179</v>
      </c>
      <c r="C10" s="23"/>
      <c r="D10" s="23"/>
      <c r="E10" s="23"/>
      <c r="F10" s="23"/>
      <c r="G10" s="23"/>
      <c r="H10" s="23"/>
      <c r="I10" s="23"/>
      <c r="J10" s="23"/>
      <c r="K10" s="23"/>
      <c r="L10" s="23">
        <f>F10-K10</f>
        <v>0</v>
      </c>
    </row>
    <row r="11" spans="2:12" ht="15">
      <c r="B11" s="42" t="s">
        <v>178</v>
      </c>
      <c r="C11" s="23"/>
      <c r="D11" s="23"/>
      <c r="E11" s="23"/>
      <c r="F11" s="23"/>
      <c r="G11" s="23"/>
      <c r="H11" s="23"/>
      <c r="I11" s="23"/>
      <c r="J11" s="23"/>
      <c r="K11" s="23"/>
      <c r="L11" s="23">
        <f>F11-K11</f>
        <v>0</v>
      </c>
    </row>
    <row r="12" spans="2:12" ht="15">
      <c r="B12" s="42" t="s">
        <v>177</v>
      </c>
      <c r="C12" s="23"/>
      <c r="D12" s="23"/>
      <c r="E12" s="23"/>
      <c r="F12" s="23"/>
      <c r="G12" s="23"/>
      <c r="H12" s="23"/>
      <c r="I12" s="23"/>
      <c r="J12" s="23"/>
      <c r="K12" s="23"/>
      <c r="L12" s="23">
        <f>F12-K12</f>
        <v>0</v>
      </c>
    </row>
    <row r="13" spans="2:12" ht="15">
      <c r="B13" s="42" t="s">
        <v>176</v>
      </c>
      <c r="C13" s="23"/>
      <c r="D13" s="23"/>
      <c r="E13" s="23"/>
      <c r="F13" s="23"/>
      <c r="G13" s="23"/>
      <c r="H13" s="23"/>
      <c r="I13" s="23"/>
      <c r="J13" s="23"/>
      <c r="K13" s="23"/>
      <c r="L13" s="23">
        <f>F13-K13</f>
        <v>0</v>
      </c>
    </row>
    <row r="14" spans="2:12" ht="15">
      <c r="B14" s="41"/>
      <c r="C14" s="23"/>
      <c r="D14" s="23"/>
      <c r="E14" s="23"/>
      <c r="F14" s="23"/>
      <c r="G14" s="23"/>
      <c r="H14" s="23"/>
      <c r="I14" s="23"/>
      <c r="J14" s="23"/>
      <c r="K14" s="23"/>
      <c r="L14" s="23">
        <f>F14-K14</f>
        <v>0</v>
      </c>
    </row>
    <row r="15" spans="2:12" ht="15">
      <c r="B15" s="40" t="s">
        <v>175</v>
      </c>
      <c r="C15" s="25">
        <f aca="true" t="shared" si="1" ref="C15:L15">SUM(C16:C19)</f>
        <v>0</v>
      </c>
      <c r="D15" s="25">
        <f t="shared" si="1"/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</row>
    <row r="16" spans="2:12" ht="15">
      <c r="B16" s="42" t="s">
        <v>174</v>
      </c>
      <c r="C16" s="23"/>
      <c r="D16" s="23"/>
      <c r="E16" s="23"/>
      <c r="F16" s="23"/>
      <c r="G16" s="23"/>
      <c r="H16" s="23"/>
      <c r="I16" s="23"/>
      <c r="J16" s="23"/>
      <c r="K16" s="23"/>
      <c r="L16" s="23">
        <f>F16-K16</f>
        <v>0</v>
      </c>
    </row>
    <row r="17" spans="2:12" ht="15">
      <c r="B17" s="42" t="s">
        <v>173</v>
      </c>
      <c r="C17" s="23"/>
      <c r="D17" s="23"/>
      <c r="E17" s="23"/>
      <c r="F17" s="23"/>
      <c r="G17" s="23"/>
      <c r="H17" s="23"/>
      <c r="I17" s="23"/>
      <c r="J17" s="23"/>
      <c r="K17" s="23"/>
      <c r="L17" s="23">
        <f>F17-K17</f>
        <v>0</v>
      </c>
    </row>
    <row r="18" spans="2:12" ht="15">
      <c r="B18" s="42" t="s">
        <v>172</v>
      </c>
      <c r="C18" s="23"/>
      <c r="D18" s="23"/>
      <c r="E18" s="23"/>
      <c r="F18" s="23"/>
      <c r="G18" s="23"/>
      <c r="H18" s="23"/>
      <c r="I18" s="23"/>
      <c r="J18" s="23"/>
      <c r="K18" s="23"/>
      <c r="L18" s="23">
        <f>F18-K18</f>
        <v>0</v>
      </c>
    </row>
    <row r="19" spans="2:12" ht="15">
      <c r="B19" s="42" t="s">
        <v>171</v>
      </c>
      <c r="C19" s="23"/>
      <c r="D19" s="23"/>
      <c r="E19" s="23"/>
      <c r="F19" s="23"/>
      <c r="G19" s="23"/>
      <c r="H19" s="23"/>
      <c r="I19" s="23"/>
      <c r="J19" s="23"/>
      <c r="K19" s="23"/>
      <c r="L19" s="23">
        <f>F19-K19</f>
        <v>0</v>
      </c>
    </row>
    <row r="20" spans="2:12" ht="15">
      <c r="B20" s="41"/>
      <c r="C20" s="23"/>
      <c r="D20" s="23"/>
      <c r="E20" s="23"/>
      <c r="F20" s="23"/>
      <c r="G20" s="23"/>
      <c r="H20" s="23"/>
      <c r="I20" s="23"/>
      <c r="J20" s="23"/>
      <c r="K20" s="23"/>
      <c r="L20" s="23">
        <f>F20-K20</f>
        <v>0</v>
      </c>
    </row>
    <row r="21" spans="2:12" ht="38.25">
      <c r="B21" s="40" t="s">
        <v>170</v>
      </c>
      <c r="C21" s="25">
        <f aca="true" t="shared" si="2" ref="C21:L21">C9+C15</f>
        <v>0</v>
      </c>
      <c r="D21" s="25">
        <f t="shared" si="2"/>
        <v>0</v>
      </c>
      <c r="E21" s="25">
        <f t="shared" si="2"/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</row>
    <row r="22" spans="2:12" ht="15.75" thickBot="1"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3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26" sqref="C2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2" t="s">
        <v>120</v>
      </c>
      <c r="C2" s="153"/>
      <c r="D2" s="153"/>
      <c r="E2" s="154"/>
    </row>
    <row r="3" spans="2:5" ht="12.75">
      <c r="B3" s="183" t="s">
        <v>237</v>
      </c>
      <c r="C3" s="184"/>
      <c r="D3" s="184"/>
      <c r="E3" s="185"/>
    </row>
    <row r="4" spans="2:5" ht="12.75">
      <c r="B4" s="183" t="s">
        <v>461</v>
      </c>
      <c r="C4" s="184"/>
      <c r="D4" s="184"/>
      <c r="E4" s="185"/>
    </row>
    <row r="5" spans="2:5" ht="13.5" thickBot="1">
      <c r="B5" s="186" t="s">
        <v>1</v>
      </c>
      <c r="C5" s="187"/>
      <c r="D5" s="187"/>
      <c r="E5" s="188"/>
    </row>
    <row r="6" spans="2:5" ht="13.5" thickBot="1">
      <c r="B6" s="75"/>
      <c r="C6" s="75"/>
      <c r="D6" s="75"/>
      <c r="E6" s="75"/>
    </row>
    <row r="7" spans="2:5" ht="12.75">
      <c r="B7" s="189" t="s">
        <v>2</v>
      </c>
      <c r="C7" s="131" t="s">
        <v>219</v>
      </c>
      <c r="D7" s="191" t="s">
        <v>207</v>
      </c>
      <c r="E7" s="131" t="s">
        <v>206</v>
      </c>
    </row>
    <row r="8" spans="2:5" ht="13.5" thickBot="1">
      <c r="B8" s="190"/>
      <c r="C8" s="132" t="s">
        <v>236</v>
      </c>
      <c r="D8" s="192"/>
      <c r="E8" s="132" t="s">
        <v>235</v>
      </c>
    </row>
    <row r="9" spans="2:5" ht="12.75">
      <c r="B9" s="66" t="s">
        <v>234</v>
      </c>
      <c r="C9" s="65">
        <f>SUM(C10:C12)</f>
        <v>431340591</v>
      </c>
      <c r="D9" s="65">
        <f>SUM(D10:D12)</f>
        <v>284280440.4</v>
      </c>
      <c r="E9" s="65">
        <f>SUM(E10:E12)</f>
        <v>284280440.4</v>
      </c>
    </row>
    <row r="10" spans="2:5" ht="12.75">
      <c r="B10" s="69" t="s">
        <v>233</v>
      </c>
      <c r="C10" s="67">
        <v>211385822</v>
      </c>
      <c r="D10" s="67">
        <v>113425124.4</v>
      </c>
      <c r="E10" s="67">
        <v>113425124.4</v>
      </c>
    </row>
    <row r="11" spans="2:5" ht="12.75">
      <c r="B11" s="69" t="s">
        <v>204</v>
      </c>
      <c r="C11" s="67">
        <v>219954769</v>
      </c>
      <c r="D11" s="67">
        <v>170855316</v>
      </c>
      <c r="E11" s="67">
        <v>170855316</v>
      </c>
    </row>
    <row r="12" spans="2:5" ht="12.75">
      <c r="B12" s="69" t="s">
        <v>232</v>
      </c>
      <c r="C12" s="67">
        <v>0</v>
      </c>
      <c r="D12" s="67">
        <v>0</v>
      </c>
      <c r="E12" s="67">
        <f>E48</f>
        <v>0</v>
      </c>
    </row>
    <row r="13" spans="2:5" ht="12.75">
      <c r="B13" s="66"/>
      <c r="C13" s="67"/>
      <c r="D13" s="67"/>
      <c r="E13" s="67"/>
    </row>
    <row r="14" spans="2:5" ht="15">
      <c r="B14" s="66" t="s">
        <v>231</v>
      </c>
      <c r="C14" s="65">
        <f>SUM(C15:C16)</f>
        <v>431340591</v>
      </c>
      <c r="D14" s="65">
        <f>SUM(D15:D16)</f>
        <v>203126660.87</v>
      </c>
      <c r="E14" s="65">
        <f>SUM(E15:E16)</f>
        <v>184584302.31</v>
      </c>
    </row>
    <row r="15" spans="2:5" ht="12.75">
      <c r="B15" s="69" t="s">
        <v>213</v>
      </c>
      <c r="C15" s="67">
        <v>211385822</v>
      </c>
      <c r="D15" s="67">
        <v>92688810.91</v>
      </c>
      <c r="E15" s="67">
        <v>91128908.11</v>
      </c>
    </row>
    <row r="16" spans="2:5" ht="12.75">
      <c r="B16" s="69" t="s">
        <v>230</v>
      </c>
      <c r="C16" s="67">
        <v>219954769</v>
      </c>
      <c r="D16" s="67">
        <v>110437849.96</v>
      </c>
      <c r="E16" s="67">
        <v>93455394.2</v>
      </c>
    </row>
    <row r="17" spans="2:5" ht="12.75">
      <c r="B17" s="68"/>
      <c r="C17" s="67"/>
      <c r="D17" s="67"/>
      <c r="E17" s="67"/>
    </row>
    <row r="18" spans="2:5" ht="12.75">
      <c r="B18" s="66" t="s">
        <v>229</v>
      </c>
      <c r="C18" s="65">
        <f>SUM(C19:C20)</f>
        <v>0</v>
      </c>
      <c r="D18" s="65">
        <f>SUM(D19:D20)</f>
        <v>0</v>
      </c>
      <c r="E18" s="65">
        <f>SUM(E19:E20)</f>
        <v>0</v>
      </c>
    </row>
    <row r="19" spans="2:5" ht="12.75">
      <c r="B19" s="69" t="s">
        <v>212</v>
      </c>
      <c r="C19" s="140"/>
      <c r="D19" s="67"/>
      <c r="E19" s="67"/>
    </row>
    <row r="20" spans="2:5" ht="12.75">
      <c r="B20" s="69" t="s">
        <v>199</v>
      </c>
      <c r="C20" s="140"/>
      <c r="D20" s="67"/>
      <c r="E20" s="67"/>
    </row>
    <row r="21" spans="2:5" ht="12.75">
      <c r="B21" s="68"/>
      <c r="C21" s="67"/>
      <c r="D21" s="67"/>
      <c r="E21" s="67"/>
    </row>
    <row r="22" spans="2:5" ht="12.75">
      <c r="B22" s="66" t="s">
        <v>228</v>
      </c>
      <c r="C22" s="65">
        <f>C9-C14+C18</f>
        <v>0</v>
      </c>
      <c r="D22" s="66">
        <f>D9-D14+D18</f>
        <v>81153779.52999997</v>
      </c>
      <c r="E22" s="66">
        <f>E9-E14+E18</f>
        <v>99696138.08999997</v>
      </c>
    </row>
    <row r="23" spans="2:5" ht="12.75">
      <c r="B23" s="66"/>
      <c r="C23" s="67"/>
      <c r="D23" s="68"/>
      <c r="E23" s="68"/>
    </row>
    <row r="24" spans="2:5" ht="12.75">
      <c r="B24" s="66" t="s">
        <v>227</v>
      </c>
      <c r="C24" s="65">
        <f>C22-C12</f>
        <v>0</v>
      </c>
      <c r="D24" s="66">
        <f>D22-D12</f>
        <v>81153779.52999997</v>
      </c>
      <c r="E24" s="66">
        <f>E22-E12</f>
        <v>99696138.08999997</v>
      </c>
    </row>
    <row r="25" spans="2:5" ht="12.75">
      <c r="B25" s="66"/>
      <c r="C25" s="67"/>
      <c r="D25" s="68"/>
      <c r="E25" s="68"/>
    </row>
    <row r="26" spans="2:5" ht="25.5">
      <c r="B26" s="66" t="s">
        <v>226</v>
      </c>
      <c r="C26" s="65">
        <f>C24-C18</f>
        <v>0</v>
      </c>
      <c r="D26" s="65">
        <f>D24-D18</f>
        <v>81153779.52999997</v>
      </c>
      <c r="E26" s="65">
        <f>E24-E18</f>
        <v>99696138.08999997</v>
      </c>
    </row>
    <row r="27" spans="2:5" ht="13.5" thickBot="1">
      <c r="B27" s="74"/>
      <c r="C27" s="73"/>
      <c r="D27" s="73"/>
      <c r="E27" s="73"/>
    </row>
    <row r="28" spans="2:5" ht="34.5" customHeight="1" thickBot="1">
      <c r="B28" s="182"/>
      <c r="C28" s="182"/>
      <c r="D28" s="182"/>
      <c r="E28" s="182"/>
    </row>
    <row r="29" spans="2:5" ht="13.5" thickBot="1">
      <c r="B29" s="72" t="s">
        <v>209</v>
      </c>
      <c r="C29" s="71" t="s">
        <v>218</v>
      </c>
      <c r="D29" s="71" t="s">
        <v>207</v>
      </c>
      <c r="E29" s="71" t="s">
        <v>205</v>
      </c>
    </row>
    <row r="30" spans="2:5" ht="12.75">
      <c r="B30" s="70"/>
      <c r="C30" s="67"/>
      <c r="D30" s="67"/>
      <c r="E30" s="67"/>
    </row>
    <row r="31" spans="2:5" ht="12.75">
      <c r="B31" s="66" t="s">
        <v>225</v>
      </c>
      <c r="C31" s="65">
        <f>SUM(C32:C33)</f>
        <v>0</v>
      </c>
      <c r="D31" s="66">
        <f>SUM(D32:D33)</f>
        <v>0</v>
      </c>
      <c r="E31" s="66">
        <f>SUM(E32:E33)</f>
        <v>0</v>
      </c>
    </row>
    <row r="32" spans="2:5" ht="12.75">
      <c r="B32" s="69" t="s">
        <v>224</v>
      </c>
      <c r="C32" s="67"/>
      <c r="D32" s="68"/>
      <c r="E32" s="68"/>
    </row>
    <row r="33" spans="2:5" ht="12.75">
      <c r="B33" s="69" t="s">
        <v>223</v>
      </c>
      <c r="C33" s="67"/>
      <c r="D33" s="68"/>
      <c r="E33" s="68"/>
    </row>
    <row r="34" spans="2:5" ht="12.75">
      <c r="B34" s="66"/>
      <c r="C34" s="67"/>
      <c r="D34" s="67"/>
      <c r="E34" s="67"/>
    </row>
    <row r="35" spans="2:5" ht="12.75">
      <c r="B35" s="66" t="s">
        <v>445</v>
      </c>
      <c r="C35" s="65">
        <f>C26+C31</f>
        <v>0</v>
      </c>
      <c r="D35" s="65">
        <f>D26+D31</f>
        <v>81153779.52999997</v>
      </c>
      <c r="E35" s="65">
        <f>E26+E31</f>
        <v>99696138.08999997</v>
      </c>
    </row>
    <row r="36" spans="2:5" ht="13.5" thickBot="1">
      <c r="B36" s="64"/>
      <c r="C36" s="63"/>
      <c r="D36" s="63"/>
      <c r="E36" s="63"/>
    </row>
    <row r="37" spans="2:5" ht="34.5" customHeight="1" thickBot="1">
      <c r="B37" s="52"/>
      <c r="C37" s="52"/>
      <c r="D37" s="52"/>
      <c r="E37" s="52"/>
    </row>
    <row r="38" spans="2:5" ht="12.75">
      <c r="B38" s="176" t="s">
        <v>209</v>
      </c>
      <c r="C38" s="180" t="s">
        <v>208</v>
      </c>
      <c r="D38" s="178" t="s">
        <v>207</v>
      </c>
      <c r="E38" s="61" t="s">
        <v>206</v>
      </c>
    </row>
    <row r="39" spans="2:5" ht="13.5" thickBot="1">
      <c r="B39" s="177"/>
      <c r="C39" s="181"/>
      <c r="D39" s="179"/>
      <c r="E39" s="60" t="s">
        <v>205</v>
      </c>
    </row>
    <row r="40" spans="2:5" ht="12.75">
      <c r="B40" s="59"/>
      <c r="C40" s="54"/>
      <c r="D40" s="54"/>
      <c r="E40" s="54"/>
    </row>
    <row r="41" spans="2:5" ht="12.75">
      <c r="B41" s="49" t="s">
        <v>222</v>
      </c>
      <c r="C41" s="50">
        <f>SUM(C42:C43)</f>
        <v>0</v>
      </c>
      <c r="D41" s="50">
        <f>SUM(D42:D43)</f>
        <v>0</v>
      </c>
      <c r="E41" s="50">
        <f>SUM(E42:E43)</f>
        <v>0</v>
      </c>
    </row>
    <row r="42" spans="2:5" ht="12.75">
      <c r="B42" s="57" t="s">
        <v>215</v>
      </c>
      <c r="C42" s="54"/>
      <c r="D42" s="56"/>
      <c r="E42" s="56"/>
    </row>
    <row r="43" spans="2:5" ht="12.75">
      <c r="B43" s="57" t="s">
        <v>202</v>
      </c>
      <c r="C43" s="54"/>
      <c r="D43" s="56"/>
      <c r="E43" s="56"/>
    </row>
    <row r="44" spans="2:5" ht="12.75">
      <c r="B44" s="49" t="s">
        <v>221</v>
      </c>
      <c r="C44" s="50">
        <f>SUM(C45:C46)</f>
        <v>0</v>
      </c>
      <c r="D44" s="50">
        <f>SUM(D45:D46)</f>
        <v>0</v>
      </c>
      <c r="E44" s="50">
        <f>SUM(E45:E46)</f>
        <v>0</v>
      </c>
    </row>
    <row r="45" spans="2:5" ht="12.75">
      <c r="B45" s="57" t="s">
        <v>214</v>
      </c>
      <c r="C45" s="54"/>
      <c r="D45" s="56"/>
      <c r="E45" s="56"/>
    </row>
    <row r="46" spans="2:5" ht="12.75">
      <c r="B46" s="57" t="s">
        <v>201</v>
      </c>
      <c r="C46" s="54"/>
      <c r="D46" s="56"/>
      <c r="E46" s="56"/>
    </row>
    <row r="47" spans="2:5" ht="12.75">
      <c r="B47" s="49"/>
      <c r="C47" s="54"/>
      <c r="D47" s="54"/>
      <c r="E47" s="54"/>
    </row>
    <row r="48" spans="2:5" ht="12.75">
      <c r="B48" s="49" t="s">
        <v>220</v>
      </c>
      <c r="C48" s="50">
        <f>C41-C44</f>
        <v>0</v>
      </c>
      <c r="D48" s="49">
        <f>D41-D44</f>
        <v>0</v>
      </c>
      <c r="E48" s="49">
        <f>E41-E44</f>
        <v>0</v>
      </c>
    </row>
    <row r="49" spans="2:5" ht="13.5" thickBot="1">
      <c r="B49" s="47"/>
      <c r="C49" s="48"/>
      <c r="D49" s="47"/>
      <c r="E49" s="47"/>
    </row>
    <row r="50" spans="2:5" ht="34.5" customHeight="1" thickBot="1">
      <c r="B50" s="52"/>
      <c r="C50" s="52"/>
      <c r="D50" s="52"/>
      <c r="E50" s="52"/>
    </row>
    <row r="51" spans="2:5" ht="12.75">
      <c r="B51" s="176" t="s">
        <v>209</v>
      </c>
      <c r="C51" s="61" t="s">
        <v>219</v>
      </c>
      <c r="D51" s="178" t="s">
        <v>207</v>
      </c>
      <c r="E51" s="61" t="s">
        <v>206</v>
      </c>
    </row>
    <row r="52" spans="2:5" ht="13.5" thickBot="1">
      <c r="B52" s="177"/>
      <c r="C52" s="60" t="s">
        <v>218</v>
      </c>
      <c r="D52" s="179"/>
      <c r="E52" s="60" t="s">
        <v>205</v>
      </c>
    </row>
    <row r="53" spans="2:5" ht="12.75">
      <c r="B53" s="59"/>
      <c r="C53" s="54"/>
      <c r="D53" s="54"/>
      <c r="E53" s="54"/>
    </row>
    <row r="54" spans="2:5" ht="12.75">
      <c r="B54" s="56" t="s">
        <v>217</v>
      </c>
      <c r="C54" s="54">
        <f>C10</f>
        <v>211385822</v>
      </c>
      <c r="D54" s="56">
        <f>D10</f>
        <v>113425124.4</v>
      </c>
      <c r="E54" s="56">
        <f>E10</f>
        <v>113425124.4</v>
      </c>
    </row>
    <row r="55" spans="2:5" ht="12.75">
      <c r="B55" s="56"/>
      <c r="C55" s="54"/>
      <c r="D55" s="56"/>
      <c r="E55" s="56"/>
    </row>
    <row r="56" spans="2:5" ht="12.75">
      <c r="B56" s="62" t="s">
        <v>216</v>
      </c>
      <c r="C56" s="54">
        <f>C42-C45</f>
        <v>0</v>
      </c>
      <c r="D56" s="56">
        <f>D42-D45</f>
        <v>0</v>
      </c>
      <c r="E56" s="56">
        <f>E42-E45</f>
        <v>0</v>
      </c>
    </row>
    <row r="57" spans="2:5" ht="12.75">
      <c r="B57" s="57" t="s">
        <v>215</v>
      </c>
      <c r="C57" s="54">
        <f>C42</f>
        <v>0</v>
      </c>
      <c r="D57" s="56">
        <f>D42</f>
        <v>0</v>
      </c>
      <c r="E57" s="56">
        <f>E42</f>
        <v>0</v>
      </c>
    </row>
    <row r="58" spans="2:5" ht="12.75">
      <c r="B58" s="57" t="s">
        <v>214</v>
      </c>
      <c r="C58" s="54">
        <f>C45</f>
        <v>0</v>
      </c>
      <c r="D58" s="56">
        <f>D45</f>
        <v>0</v>
      </c>
      <c r="E58" s="56">
        <f>E45</f>
        <v>0</v>
      </c>
    </row>
    <row r="59" spans="2:5" ht="12.75">
      <c r="B59" s="55"/>
      <c r="C59" s="54"/>
      <c r="D59" s="56"/>
      <c r="E59" s="56"/>
    </row>
    <row r="60" spans="2:5" ht="12.75">
      <c r="B60" s="55" t="s">
        <v>213</v>
      </c>
      <c r="C60" s="54">
        <v>211385822</v>
      </c>
      <c r="D60" s="54">
        <v>80324021.94</v>
      </c>
      <c r="E60" s="54">
        <v>78764119.14</v>
      </c>
    </row>
    <row r="61" spans="2:5" ht="12.75">
      <c r="B61" s="55"/>
      <c r="C61" s="54"/>
      <c r="D61" s="54"/>
      <c r="E61" s="54"/>
    </row>
    <row r="62" spans="2:5" ht="12.75">
      <c r="B62" s="55" t="s">
        <v>212</v>
      </c>
      <c r="C62" s="141"/>
      <c r="D62" s="54">
        <f>D19</f>
        <v>0</v>
      </c>
      <c r="E62" s="54">
        <f>E19</f>
        <v>0</v>
      </c>
    </row>
    <row r="63" spans="2:5" ht="12.75">
      <c r="B63" s="55"/>
      <c r="C63" s="54"/>
      <c r="D63" s="54"/>
      <c r="E63" s="54"/>
    </row>
    <row r="64" spans="2:5" ht="12.75">
      <c r="B64" s="53" t="s">
        <v>211</v>
      </c>
      <c r="C64" s="50">
        <f>C54+C56-C60+C62</f>
        <v>0</v>
      </c>
      <c r="D64" s="49">
        <f>D54+D56-D60+D62</f>
        <v>33101102.46000001</v>
      </c>
      <c r="E64" s="49">
        <f>E54+E56-E60+E62</f>
        <v>34661005.260000005</v>
      </c>
    </row>
    <row r="65" spans="2:5" ht="12.75">
      <c r="B65" s="53"/>
      <c r="C65" s="50"/>
      <c r="D65" s="49"/>
      <c r="E65" s="49"/>
    </row>
    <row r="66" spans="2:5" ht="25.5">
      <c r="B66" s="51" t="s">
        <v>210</v>
      </c>
      <c r="C66" s="50">
        <f>C64-C56</f>
        <v>0</v>
      </c>
      <c r="D66" s="49">
        <f>D64-D56</f>
        <v>33101102.46000001</v>
      </c>
      <c r="E66" s="49">
        <f>E64-E56</f>
        <v>34661005.260000005</v>
      </c>
    </row>
    <row r="67" spans="2:5" ht="13.5" thickBot="1">
      <c r="B67" s="47"/>
      <c r="C67" s="48"/>
      <c r="D67" s="47"/>
      <c r="E67" s="47"/>
    </row>
    <row r="68" spans="2:5" ht="34.5" customHeight="1" thickBot="1">
      <c r="B68" s="52"/>
      <c r="C68" s="52"/>
      <c r="D68" s="52"/>
      <c r="E68" s="52"/>
    </row>
    <row r="69" spans="2:5" ht="12.75">
      <c r="B69" s="176" t="s">
        <v>209</v>
      </c>
      <c r="C69" s="180" t="s">
        <v>208</v>
      </c>
      <c r="D69" s="178" t="s">
        <v>207</v>
      </c>
      <c r="E69" s="61" t="s">
        <v>206</v>
      </c>
    </row>
    <row r="70" spans="2:5" ht="13.5" thickBot="1">
      <c r="B70" s="177"/>
      <c r="C70" s="181"/>
      <c r="D70" s="179"/>
      <c r="E70" s="60" t="s">
        <v>205</v>
      </c>
    </row>
    <row r="71" spans="2:5" ht="12.75">
      <c r="B71" s="59"/>
      <c r="C71" s="54"/>
      <c r="D71" s="54"/>
      <c r="E71" s="54"/>
    </row>
    <row r="72" spans="2:5" ht="12.75">
      <c r="B72" s="56" t="s">
        <v>204</v>
      </c>
      <c r="C72" s="54">
        <f>C11</f>
        <v>219954769</v>
      </c>
      <c r="D72" s="56">
        <f>D11</f>
        <v>170855316</v>
      </c>
      <c r="E72" s="56">
        <f>E11</f>
        <v>170855316</v>
      </c>
    </row>
    <row r="73" spans="2:5" ht="12.75">
      <c r="B73" s="56"/>
      <c r="C73" s="54"/>
      <c r="D73" s="56"/>
      <c r="E73" s="56"/>
    </row>
    <row r="74" spans="2:5" ht="25.5">
      <c r="B74" s="58" t="s">
        <v>203</v>
      </c>
      <c r="C74" s="54">
        <f>C75-C76</f>
        <v>0</v>
      </c>
      <c r="D74" s="56">
        <f>D75-D76</f>
        <v>0</v>
      </c>
      <c r="E74" s="56">
        <f>E75-E76</f>
        <v>0</v>
      </c>
    </row>
    <row r="75" spans="2:5" ht="12.75">
      <c r="B75" s="57" t="s">
        <v>202</v>
      </c>
      <c r="C75" s="54">
        <f>C43</f>
        <v>0</v>
      </c>
      <c r="D75" s="56">
        <f>D43</f>
        <v>0</v>
      </c>
      <c r="E75" s="56">
        <f>E43</f>
        <v>0</v>
      </c>
    </row>
    <row r="76" spans="2:5" ht="12.75">
      <c r="B76" s="57" t="s">
        <v>201</v>
      </c>
      <c r="C76" s="54">
        <f>C46</f>
        <v>0</v>
      </c>
      <c r="D76" s="56">
        <f>D46</f>
        <v>0</v>
      </c>
      <c r="E76" s="56">
        <f>E46</f>
        <v>0</v>
      </c>
    </row>
    <row r="77" spans="2:5" ht="12.75">
      <c r="B77" s="55"/>
      <c r="C77" s="54"/>
      <c r="D77" s="56"/>
      <c r="E77" s="56"/>
    </row>
    <row r="78" spans="2:5" ht="12.75">
      <c r="B78" s="55" t="s">
        <v>200</v>
      </c>
      <c r="C78" s="54">
        <v>219954769</v>
      </c>
      <c r="D78" s="54">
        <v>122802638.93</v>
      </c>
      <c r="E78" s="54">
        <v>105820183.17</v>
      </c>
    </row>
    <row r="79" spans="2:5" ht="12.75">
      <c r="B79" s="55"/>
      <c r="C79" s="54"/>
      <c r="D79" s="54"/>
      <c r="E79" s="54"/>
    </row>
    <row r="80" spans="2:5" ht="12.75">
      <c r="B80" s="55" t="s">
        <v>199</v>
      </c>
      <c r="C80" s="141"/>
      <c r="D80" s="54">
        <f>D20</f>
        <v>0</v>
      </c>
      <c r="E80" s="54">
        <f>E20</f>
        <v>0</v>
      </c>
    </row>
    <row r="81" spans="2:5" ht="12.75">
      <c r="B81" s="55"/>
      <c r="C81" s="54"/>
      <c r="D81" s="54"/>
      <c r="E81" s="54"/>
    </row>
    <row r="82" spans="2:5" ht="12.75">
      <c r="B82" s="53" t="s">
        <v>198</v>
      </c>
      <c r="C82" s="50">
        <f>C72+C74-C78+C80</f>
        <v>0</v>
      </c>
      <c r="D82" s="49">
        <f>D72+D74-D78+D80</f>
        <v>48052677.06999999</v>
      </c>
      <c r="E82" s="49">
        <f>E72+E74-E78+E80</f>
        <v>65035132.83</v>
      </c>
    </row>
    <row r="83" spans="2:5" ht="12.75">
      <c r="B83" s="53"/>
      <c r="C83" s="50"/>
      <c r="D83" s="49"/>
      <c r="E83" s="49"/>
    </row>
    <row r="84" spans="2:5" ht="25.5">
      <c r="B84" s="51" t="s">
        <v>197</v>
      </c>
      <c r="C84" s="50">
        <f>C82-C74</f>
        <v>0</v>
      </c>
      <c r="D84" s="49">
        <f>D82-D74</f>
        <v>48052677.06999999</v>
      </c>
      <c r="E84" s="49">
        <f>E82-E74</f>
        <v>65035132.83</v>
      </c>
    </row>
    <row r="85" spans="2:5" ht="13.5" thickBot="1">
      <c r="B85" s="47"/>
      <c r="C85" s="48"/>
      <c r="D85" s="47"/>
      <c r="E85" s="4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78"/>
  <sheetViews>
    <sheetView zoomScalePageLayoutView="0" workbookViewId="0" topLeftCell="A1">
      <pane ySplit="8" topLeftCell="A31" activePane="bottomLeft" state="frozen"/>
      <selection pane="topLeft" activeCell="A1" sqref="A1"/>
      <selection pane="bottomLeft" activeCell="B44" sqref="B4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6" customWidth="1"/>
    <col min="4" max="4" width="18.00390625" style="1" customWidth="1"/>
    <col min="5" max="5" width="14.7109375" style="76" customWidth="1"/>
    <col min="6" max="6" width="13.8515625" style="1" customWidth="1"/>
    <col min="7" max="7" width="14.8515625" style="1" customWidth="1"/>
    <col min="8" max="8" width="13.7109375" style="76" customWidth="1"/>
    <col min="9" max="16384" width="11.00390625" style="1" customWidth="1"/>
  </cols>
  <sheetData>
    <row r="1" ht="13.5" thickBot="1"/>
    <row r="2" spans="2:8" ht="12.75">
      <c r="B2" s="152" t="s">
        <v>120</v>
      </c>
      <c r="C2" s="153"/>
      <c r="D2" s="153"/>
      <c r="E2" s="153"/>
      <c r="F2" s="153"/>
      <c r="G2" s="153"/>
      <c r="H2" s="154"/>
    </row>
    <row r="3" spans="2:8" ht="12.75">
      <c r="B3" s="183" t="s">
        <v>306</v>
      </c>
      <c r="C3" s="184"/>
      <c r="D3" s="184"/>
      <c r="E3" s="184"/>
      <c r="F3" s="184"/>
      <c r="G3" s="184"/>
      <c r="H3" s="185"/>
    </row>
    <row r="4" spans="2:8" ht="12.75">
      <c r="B4" s="183" t="s">
        <v>461</v>
      </c>
      <c r="C4" s="184"/>
      <c r="D4" s="184"/>
      <c r="E4" s="184"/>
      <c r="F4" s="184"/>
      <c r="G4" s="184"/>
      <c r="H4" s="185"/>
    </row>
    <row r="5" spans="2:8" ht="13.5" thickBot="1">
      <c r="B5" s="186" t="s">
        <v>1</v>
      </c>
      <c r="C5" s="187"/>
      <c r="D5" s="187"/>
      <c r="E5" s="187"/>
      <c r="F5" s="187"/>
      <c r="G5" s="187"/>
      <c r="H5" s="188"/>
    </row>
    <row r="6" spans="2:8" ht="13.5" thickBot="1">
      <c r="B6" s="133"/>
      <c r="C6" s="195" t="s">
        <v>305</v>
      </c>
      <c r="D6" s="196"/>
      <c r="E6" s="196"/>
      <c r="F6" s="196"/>
      <c r="G6" s="197"/>
      <c r="H6" s="193" t="s">
        <v>304</v>
      </c>
    </row>
    <row r="7" spans="2:8" ht="12.75">
      <c r="B7" s="130" t="s">
        <v>209</v>
      </c>
      <c r="C7" s="193" t="s">
        <v>303</v>
      </c>
      <c r="D7" s="191" t="s">
        <v>302</v>
      </c>
      <c r="E7" s="193" t="s">
        <v>301</v>
      </c>
      <c r="F7" s="193" t="s">
        <v>207</v>
      </c>
      <c r="G7" s="193" t="s">
        <v>300</v>
      </c>
      <c r="H7" s="198"/>
    </row>
    <row r="8" spans="2:8" ht="13.5" thickBot="1">
      <c r="B8" s="134" t="s">
        <v>161</v>
      </c>
      <c r="C8" s="194"/>
      <c r="D8" s="192"/>
      <c r="E8" s="194"/>
      <c r="F8" s="194"/>
      <c r="G8" s="194"/>
      <c r="H8" s="194"/>
    </row>
    <row r="9" spans="2:8" ht="12.75">
      <c r="B9" s="49" t="s">
        <v>299</v>
      </c>
      <c r="C9" s="80"/>
      <c r="D9" s="129"/>
      <c r="E9" s="80"/>
      <c r="F9" s="129"/>
      <c r="G9" s="129"/>
      <c r="H9" s="80"/>
    </row>
    <row r="10" spans="2:8" ht="12.75">
      <c r="B10" s="55" t="s">
        <v>298</v>
      </c>
      <c r="C10" s="80"/>
      <c r="D10" s="129"/>
      <c r="E10" s="80">
        <f>C10+D10</f>
        <v>0</v>
      </c>
      <c r="F10" s="129"/>
      <c r="G10" s="129"/>
      <c r="H10" s="80">
        <f aca="true" t="shared" si="0" ref="H10:H16">G10-C10</f>
        <v>0</v>
      </c>
    </row>
    <row r="11" spans="2:8" ht="12.75">
      <c r="B11" s="55" t="s">
        <v>297</v>
      </c>
      <c r="C11" s="80"/>
      <c r="D11" s="129"/>
      <c r="E11" s="80">
        <f>C11+D11</f>
        <v>0</v>
      </c>
      <c r="F11" s="129"/>
      <c r="G11" s="129"/>
      <c r="H11" s="80">
        <f t="shared" si="0"/>
        <v>0</v>
      </c>
    </row>
    <row r="12" spans="2:8" ht="12.75">
      <c r="B12" s="55" t="s">
        <v>296</v>
      </c>
      <c r="C12" s="80"/>
      <c r="D12" s="129"/>
      <c r="E12" s="80">
        <f>C12+D12</f>
        <v>0</v>
      </c>
      <c r="F12" s="129"/>
      <c r="G12" s="129"/>
      <c r="H12" s="80">
        <f t="shared" si="0"/>
        <v>0</v>
      </c>
    </row>
    <row r="13" spans="2:8" ht="12.75">
      <c r="B13" s="55" t="s">
        <v>295</v>
      </c>
      <c r="C13" s="80"/>
      <c r="D13" s="129"/>
      <c r="E13" s="80">
        <f>C13+D13</f>
        <v>0</v>
      </c>
      <c r="F13" s="129"/>
      <c r="G13" s="129"/>
      <c r="H13" s="80">
        <f t="shared" si="0"/>
        <v>0</v>
      </c>
    </row>
    <row r="14" spans="2:8" ht="12.75">
      <c r="B14" s="55" t="s">
        <v>294</v>
      </c>
      <c r="C14" s="80">
        <v>0</v>
      </c>
      <c r="D14" s="129">
        <v>353296.87</v>
      </c>
      <c r="E14" s="80">
        <v>353296.87</v>
      </c>
      <c r="F14" s="129">
        <v>353296.87</v>
      </c>
      <c r="G14" s="129">
        <v>353296.87</v>
      </c>
      <c r="H14" s="80">
        <f t="shared" si="0"/>
        <v>353296.87</v>
      </c>
    </row>
    <row r="15" spans="2:8" ht="12.75">
      <c r="B15" s="55" t="s">
        <v>293</v>
      </c>
      <c r="C15" s="80">
        <v>0</v>
      </c>
      <c r="D15" s="129">
        <v>286425</v>
      </c>
      <c r="E15" s="80">
        <v>286425</v>
      </c>
      <c r="F15" s="129">
        <v>286425</v>
      </c>
      <c r="G15" s="129">
        <v>286425</v>
      </c>
      <c r="H15" s="80">
        <f t="shared" si="0"/>
        <v>286425</v>
      </c>
    </row>
    <row r="16" spans="2:8" ht="12.75">
      <c r="B16" s="55" t="s">
        <v>292</v>
      </c>
      <c r="C16" s="80">
        <v>0</v>
      </c>
      <c r="D16" s="129">
        <v>13886117.53</v>
      </c>
      <c r="E16" s="80">
        <v>13886117.53</v>
      </c>
      <c r="F16" s="129">
        <v>13886117.53</v>
      </c>
      <c r="G16" s="129">
        <v>13886117.53</v>
      </c>
      <c r="H16" s="80">
        <f t="shared" si="0"/>
        <v>13886117.53</v>
      </c>
    </row>
    <row r="17" spans="2:8" ht="25.5">
      <c r="B17" s="58" t="s">
        <v>291</v>
      </c>
      <c r="C17" s="80">
        <f aca="true" t="shared" si="1" ref="C17:H17">SUM(C18:C28)</f>
        <v>0</v>
      </c>
      <c r="D17" s="88">
        <f t="shared" si="1"/>
        <v>0</v>
      </c>
      <c r="E17" s="88">
        <f t="shared" si="1"/>
        <v>0</v>
      </c>
      <c r="F17" s="88">
        <f t="shared" si="1"/>
        <v>0</v>
      </c>
      <c r="G17" s="88">
        <f t="shared" si="1"/>
        <v>0</v>
      </c>
      <c r="H17" s="88">
        <f t="shared" si="1"/>
        <v>0</v>
      </c>
    </row>
    <row r="18" spans="2:8" ht="12.75">
      <c r="B18" s="87" t="s">
        <v>290</v>
      </c>
      <c r="C18" s="80"/>
      <c r="D18" s="129"/>
      <c r="E18" s="80">
        <f aca="true" t="shared" si="2" ref="E18:E28">C18+D18</f>
        <v>0</v>
      </c>
      <c r="F18" s="129"/>
      <c r="G18" s="129"/>
      <c r="H18" s="80">
        <f aca="true" t="shared" si="3" ref="H18:H28">G18-C18</f>
        <v>0</v>
      </c>
    </row>
    <row r="19" spans="2:8" ht="12.75">
      <c r="B19" s="87" t="s">
        <v>289</v>
      </c>
      <c r="C19" s="80"/>
      <c r="D19" s="129"/>
      <c r="E19" s="80">
        <f t="shared" si="2"/>
        <v>0</v>
      </c>
      <c r="F19" s="129"/>
      <c r="G19" s="129"/>
      <c r="H19" s="80">
        <f t="shared" si="3"/>
        <v>0</v>
      </c>
    </row>
    <row r="20" spans="2:8" ht="12.75">
      <c r="B20" s="87" t="s">
        <v>288</v>
      </c>
      <c r="C20" s="80"/>
      <c r="D20" s="129"/>
      <c r="E20" s="80">
        <f t="shared" si="2"/>
        <v>0</v>
      </c>
      <c r="F20" s="129"/>
      <c r="G20" s="129"/>
      <c r="H20" s="80">
        <f t="shared" si="3"/>
        <v>0</v>
      </c>
    </row>
    <row r="21" spans="2:8" ht="12.75">
      <c r="B21" s="87" t="s">
        <v>287</v>
      </c>
      <c r="C21" s="80"/>
      <c r="D21" s="129"/>
      <c r="E21" s="80">
        <f t="shared" si="2"/>
        <v>0</v>
      </c>
      <c r="F21" s="129"/>
      <c r="G21" s="129"/>
      <c r="H21" s="80">
        <f t="shared" si="3"/>
        <v>0</v>
      </c>
    </row>
    <row r="22" spans="2:8" ht="12.75">
      <c r="B22" s="87" t="s">
        <v>286</v>
      </c>
      <c r="C22" s="80"/>
      <c r="D22" s="129"/>
      <c r="E22" s="80">
        <f t="shared" si="2"/>
        <v>0</v>
      </c>
      <c r="F22" s="129"/>
      <c r="G22" s="129"/>
      <c r="H22" s="80">
        <f t="shared" si="3"/>
        <v>0</v>
      </c>
    </row>
    <row r="23" spans="2:8" ht="25.5">
      <c r="B23" s="84" t="s">
        <v>285</v>
      </c>
      <c r="C23" s="80"/>
      <c r="D23" s="129"/>
      <c r="E23" s="80">
        <f t="shared" si="2"/>
        <v>0</v>
      </c>
      <c r="F23" s="129"/>
      <c r="G23" s="129"/>
      <c r="H23" s="80">
        <f t="shared" si="3"/>
        <v>0</v>
      </c>
    </row>
    <row r="24" spans="2:8" ht="25.5">
      <c r="B24" s="84" t="s">
        <v>284</v>
      </c>
      <c r="C24" s="80"/>
      <c r="D24" s="129"/>
      <c r="E24" s="80">
        <f t="shared" si="2"/>
        <v>0</v>
      </c>
      <c r="F24" s="129"/>
      <c r="G24" s="129"/>
      <c r="H24" s="80">
        <f t="shared" si="3"/>
        <v>0</v>
      </c>
    </row>
    <row r="25" spans="2:8" ht="12.75">
      <c r="B25" s="87" t="s">
        <v>283</v>
      </c>
      <c r="C25" s="80"/>
      <c r="D25" s="129"/>
      <c r="E25" s="80">
        <f t="shared" si="2"/>
        <v>0</v>
      </c>
      <c r="F25" s="129"/>
      <c r="G25" s="129"/>
      <c r="H25" s="80">
        <f t="shared" si="3"/>
        <v>0</v>
      </c>
    </row>
    <row r="26" spans="2:8" ht="12.75">
      <c r="B26" s="87" t="s">
        <v>282</v>
      </c>
      <c r="C26" s="80"/>
      <c r="D26" s="129"/>
      <c r="E26" s="80">
        <f t="shared" si="2"/>
        <v>0</v>
      </c>
      <c r="F26" s="129"/>
      <c r="G26" s="129"/>
      <c r="H26" s="80">
        <f t="shared" si="3"/>
        <v>0</v>
      </c>
    </row>
    <row r="27" spans="2:8" ht="12.75">
      <c r="B27" s="87" t="s">
        <v>281</v>
      </c>
      <c r="C27" s="80"/>
      <c r="D27" s="129"/>
      <c r="E27" s="80">
        <f t="shared" si="2"/>
        <v>0</v>
      </c>
      <c r="F27" s="129"/>
      <c r="G27" s="129"/>
      <c r="H27" s="80">
        <f t="shared" si="3"/>
        <v>0</v>
      </c>
    </row>
    <row r="28" spans="2:8" ht="25.5">
      <c r="B28" s="84" t="s">
        <v>280</v>
      </c>
      <c r="C28" s="80"/>
      <c r="D28" s="129"/>
      <c r="E28" s="80">
        <f t="shared" si="2"/>
        <v>0</v>
      </c>
      <c r="F28" s="129"/>
      <c r="G28" s="129"/>
      <c r="H28" s="80">
        <f t="shared" si="3"/>
        <v>0</v>
      </c>
    </row>
    <row r="29" spans="2:8" ht="25.5">
      <c r="B29" s="58" t="s">
        <v>279</v>
      </c>
      <c r="C29" s="80">
        <f aca="true" t="shared" si="4" ref="C29:H29">SUM(C30:C34)</f>
        <v>0</v>
      </c>
      <c r="D29" s="80">
        <f t="shared" si="4"/>
        <v>0</v>
      </c>
      <c r="E29" s="80">
        <f t="shared" si="4"/>
        <v>0</v>
      </c>
      <c r="F29" s="80">
        <f t="shared" si="4"/>
        <v>0</v>
      </c>
      <c r="G29" s="80">
        <f t="shared" si="4"/>
        <v>0</v>
      </c>
      <c r="H29" s="80">
        <f t="shared" si="4"/>
        <v>0</v>
      </c>
    </row>
    <row r="30" spans="2:8" ht="12.75">
      <c r="B30" s="87" t="s">
        <v>278</v>
      </c>
      <c r="C30" s="80"/>
      <c r="D30" s="129"/>
      <c r="E30" s="80">
        <f>C30+D30</f>
        <v>0</v>
      </c>
      <c r="F30" s="129"/>
      <c r="G30" s="129"/>
      <c r="H30" s="80">
        <f aca="true" t="shared" si="5" ref="H30:H35">G30-C30</f>
        <v>0</v>
      </c>
    </row>
    <row r="31" spans="2:8" ht="12.75">
      <c r="B31" s="87" t="s">
        <v>277</v>
      </c>
      <c r="C31" s="80"/>
      <c r="D31" s="129"/>
      <c r="E31" s="80">
        <f>C31+D31</f>
        <v>0</v>
      </c>
      <c r="F31" s="129"/>
      <c r="G31" s="129"/>
      <c r="H31" s="80">
        <f t="shared" si="5"/>
        <v>0</v>
      </c>
    </row>
    <row r="32" spans="2:8" ht="12.75">
      <c r="B32" s="87" t="s">
        <v>276</v>
      </c>
      <c r="C32" s="80"/>
      <c r="D32" s="129"/>
      <c r="E32" s="80">
        <f>C32+D32</f>
        <v>0</v>
      </c>
      <c r="F32" s="129"/>
      <c r="G32" s="129"/>
      <c r="H32" s="80">
        <f t="shared" si="5"/>
        <v>0</v>
      </c>
    </row>
    <row r="33" spans="2:8" ht="25.5">
      <c r="B33" s="84" t="s">
        <v>275</v>
      </c>
      <c r="C33" s="80"/>
      <c r="D33" s="129"/>
      <c r="E33" s="80">
        <f>C33+D33</f>
        <v>0</v>
      </c>
      <c r="F33" s="129"/>
      <c r="G33" s="129"/>
      <c r="H33" s="80">
        <f t="shared" si="5"/>
        <v>0</v>
      </c>
    </row>
    <row r="34" spans="2:8" ht="12.75">
      <c r="B34" s="87" t="s">
        <v>274</v>
      </c>
      <c r="C34" s="80"/>
      <c r="D34" s="129"/>
      <c r="E34" s="80">
        <f>C34+D34</f>
        <v>0</v>
      </c>
      <c r="F34" s="129"/>
      <c r="G34" s="129"/>
      <c r="H34" s="80">
        <f t="shared" si="5"/>
        <v>0</v>
      </c>
    </row>
    <row r="35" spans="2:8" ht="12.75">
      <c r="B35" s="55" t="s">
        <v>273</v>
      </c>
      <c r="C35" s="80">
        <v>211385822</v>
      </c>
      <c r="D35" s="129">
        <v>11299270</v>
      </c>
      <c r="E35" s="80">
        <v>222685092</v>
      </c>
      <c r="F35" s="80">
        <v>98899285</v>
      </c>
      <c r="G35" s="80">
        <v>98899285</v>
      </c>
      <c r="H35" s="80">
        <f t="shared" si="5"/>
        <v>-112486537</v>
      </c>
    </row>
    <row r="36" spans="2:8" ht="12.75">
      <c r="B36" s="55" t="s">
        <v>272</v>
      </c>
      <c r="C36" s="80">
        <f aca="true" t="shared" si="6" ref="C36:H36">C37</f>
        <v>0</v>
      </c>
      <c r="D36" s="80">
        <f t="shared" si="6"/>
        <v>0</v>
      </c>
      <c r="E36" s="80">
        <f t="shared" si="6"/>
        <v>0</v>
      </c>
      <c r="F36" s="80">
        <f t="shared" si="6"/>
        <v>0</v>
      </c>
      <c r="G36" s="80">
        <f t="shared" si="6"/>
        <v>0</v>
      </c>
      <c r="H36" s="80">
        <f t="shared" si="6"/>
        <v>0</v>
      </c>
    </row>
    <row r="37" spans="2:8" ht="12.75">
      <c r="B37" s="87" t="s">
        <v>271</v>
      </c>
      <c r="C37" s="80"/>
      <c r="D37" s="129"/>
      <c r="E37" s="80">
        <f>C37+D37</f>
        <v>0</v>
      </c>
      <c r="F37" s="129"/>
      <c r="G37" s="129"/>
      <c r="H37" s="80">
        <f>G37-C37</f>
        <v>0</v>
      </c>
    </row>
    <row r="38" spans="2:8" ht="12.75">
      <c r="B38" s="55" t="s">
        <v>270</v>
      </c>
      <c r="C38" s="80">
        <f aca="true" t="shared" si="7" ref="C38:H38">C39+C40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  <c r="H38" s="80">
        <f t="shared" si="7"/>
        <v>0</v>
      </c>
    </row>
    <row r="39" spans="2:8" ht="12.75">
      <c r="B39" s="87" t="s">
        <v>269</v>
      </c>
      <c r="C39" s="80"/>
      <c r="D39" s="129"/>
      <c r="E39" s="80">
        <f>C39+D39</f>
        <v>0</v>
      </c>
      <c r="F39" s="129"/>
      <c r="G39" s="129"/>
      <c r="H39" s="80">
        <f>G39-C39</f>
        <v>0</v>
      </c>
    </row>
    <row r="40" spans="2:8" ht="12.75">
      <c r="B40" s="87" t="s">
        <v>268</v>
      </c>
      <c r="C40" s="80"/>
      <c r="D40" s="129"/>
      <c r="E40" s="80">
        <f>C40+D40</f>
        <v>0</v>
      </c>
      <c r="F40" s="129"/>
      <c r="G40" s="129"/>
      <c r="H40" s="80">
        <f>G40-C40</f>
        <v>0</v>
      </c>
    </row>
    <row r="41" spans="2:8" ht="5.25" customHeight="1">
      <c r="B41" s="82"/>
      <c r="C41" s="80"/>
      <c r="D41" s="129"/>
      <c r="E41" s="80"/>
      <c r="F41" s="129"/>
      <c r="G41" s="129"/>
      <c r="H41" s="80"/>
    </row>
    <row r="42" spans="2:8" ht="25.5">
      <c r="B42" s="66" t="s">
        <v>267</v>
      </c>
      <c r="C42" s="79">
        <f aca="true" t="shared" si="8" ref="C42:H42">C10+C11+C12+C13+C14+C15+C16+C17+C29+C35+C36+C38</f>
        <v>211385822</v>
      </c>
      <c r="D42" s="86">
        <f t="shared" si="8"/>
        <v>25825109.4</v>
      </c>
      <c r="E42" s="86">
        <f t="shared" si="8"/>
        <v>237210931.4</v>
      </c>
      <c r="F42" s="86">
        <f t="shared" si="8"/>
        <v>113425124.4</v>
      </c>
      <c r="G42" s="86">
        <f t="shared" si="8"/>
        <v>113425124.4</v>
      </c>
      <c r="H42" s="86">
        <f t="shared" si="8"/>
        <v>-97960697.6</v>
      </c>
    </row>
    <row r="43" spans="2:8" ht="9.75" customHeight="1">
      <c r="B43" s="56"/>
      <c r="C43" s="80"/>
      <c r="D43" s="56"/>
      <c r="E43" s="85"/>
      <c r="F43" s="56"/>
      <c r="G43" s="56"/>
      <c r="H43" s="85"/>
    </row>
    <row r="44" spans="2:8" ht="25.5">
      <c r="B44" s="66" t="s">
        <v>266</v>
      </c>
      <c r="C44" s="147"/>
      <c r="D44" s="146"/>
      <c r="E44" s="147"/>
      <c r="F44" s="146"/>
      <c r="G44" s="146"/>
      <c r="H44" s="80"/>
    </row>
    <row r="45" spans="2:8" ht="9" customHeight="1">
      <c r="B45" s="82"/>
      <c r="C45" s="80"/>
      <c r="D45" s="143"/>
      <c r="E45" s="80"/>
      <c r="F45" s="143"/>
      <c r="G45" s="143"/>
      <c r="H45" s="80"/>
    </row>
    <row r="46" spans="2:8" ht="12.75">
      <c r="B46" s="49" t="s">
        <v>265</v>
      </c>
      <c r="C46" s="80"/>
      <c r="D46" s="129"/>
      <c r="E46" s="80"/>
      <c r="F46" s="129"/>
      <c r="G46" s="129"/>
      <c r="H46" s="80"/>
    </row>
    <row r="47" spans="2:8" ht="12.75">
      <c r="B47" s="55" t="s">
        <v>264</v>
      </c>
      <c r="C47" s="80">
        <f aca="true" t="shared" si="9" ref="C47:H47">SUM(C48:C55)</f>
        <v>219954769</v>
      </c>
      <c r="D47" s="80">
        <f t="shared" si="9"/>
        <v>61755857</v>
      </c>
      <c r="E47" s="80">
        <f t="shared" si="9"/>
        <v>281710626</v>
      </c>
      <c r="F47" s="80">
        <f t="shared" si="9"/>
        <v>170855316</v>
      </c>
      <c r="G47" s="80">
        <f t="shared" si="9"/>
        <v>170855316</v>
      </c>
      <c r="H47" s="80">
        <f t="shared" si="9"/>
        <v>-49099453</v>
      </c>
    </row>
    <row r="48" spans="2:8" ht="25.5">
      <c r="B48" s="84" t="s">
        <v>263</v>
      </c>
      <c r="C48" s="80"/>
      <c r="D48" s="129"/>
      <c r="E48" s="80">
        <f aca="true" t="shared" si="10" ref="E48:E55">C48+D48</f>
        <v>0</v>
      </c>
      <c r="F48" s="129"/>
      <c r="G48" s="129"/>
      <c r="H48" s="80">
        <f aca="true" t="shared" si="11" ref="H48:H55">G48-C48</f>
        <v>0</v>
      </c>
    </row>
    <row r="49" spans="2:8" ht="25.5">
      <c r="B49" s="84" t="s">
        <v>262</v>
      </c>
      <c r="C49" s="80"/>
      <c r="D49" s="129"/>
      <c r="E49" s="80">
        <f t="shared" si="10"/>
        <v>0</v>
      </c>
      <c r="F49" s="129"/>
      <c r="G49" s="129"/>
      <c r="H49" s="80">
        <f t="shared" si="11"/>
        <v>0</v>
      </c>
    </row>
    <row r="50" spans="2:8" ht="25.5">
      <c r="B50" s="84" t="s">
        <v>261</v>
      </c>
      <c r="C50" s="80"/>
      <c r="D50" s="129"/>
      <c r="E50" s="80">
        <f t="shared" si="10"/>
        <v>0</v>
      </c>
      <c r="F50" s="129"/>
      <c r="G50" s="129"/>
      <c r="H50" s="80">
        <f t="shared" si="11"/>
        <v>0</v>
      </c>
    </row>
    <row r="51" spans="2:8" ht="38.25">
      <c r="B51" s="84" t="s">
        <v>260</v>
      </c>
      <c r="C51" s="80"/>
      <c r="D51" s="129"/>
      <c r="E51" s="80">
        <f t="shared" si="10"/>
        <v>0</v>
      </c>
      <c r="F51" s="129"/>
      <c r="G51" s="129"/>
      <c r="H51" s="80">
        <f t="shared" si="11"/>
        <v>0</v>
      </c>
    </row>
    <row r="52" spans="2:8" ht="12.75">
      <c r="B52" s="84" t="s">
        <v>259</v>
      </c>
      <c r="C52" s="80">
        <v>219954769</v>
      </c>
      <c r="D52" s="129">
        <v>61755857</v>
      </c>
      <c r="E52" s="80">
        <v>281710626</v>
      </c>
      <c r="F52" s="80">
        <v>170855316</v>
      </c>
      <c r="G52" s="80">
        <v>170855316</v>
      </c>
      <c r="H52" s="80">
        <f t="shared" si="11"/>
        <v>-49099453</v>
      </c>
    </row>
    <row r="53" spans="2:8" ht="25.5">
      <c r="B53" s="84" t="s">
        <v>258</v>
      </c>
      <c r="C53" s="80"/>
      <c r="D53" s="129"/>
      <c r="E53" s="80">
        <f t="shared" si="10"/>
        <v>0</v>
      </c>
      <c r="F53" s="129"/>
      <c r="G53" s="129"/>
      <c r="H53" s="80">
        <f t="shared" si="11"/>
        <v>0</v>
      </c>
    </row>
    <row r="54" spans="2:8" ht="25.5">
      <c r="B54" s="84" t="s">
        <v>257</v>
      </c>
      <c r="C54" s="80"/>
      <c r="D54" s="129"/>
      <c r="E54" s="80">
        <f t="shared" si="10"/>
        <v>0</v>
      </c>
      <c r="F54" s="129"/>
      <c r="G54" s="129"/>
      <c r="H54" s="80">
        <f t="shared" si="11"/>
        <v>0</v>
      </c>
    </row>
    <row r="55" spans="2:8" ht="25.5">
      <c r="B55" s="84" t="s">
        <v>256</v>
      </c>
      <c r="C55" s="80"/>
      <c r="D55" s="129"/>
      <c r="E55" s="80">
        <f t="shared" si="10"/>
        <v>0</v>
      </c>
      <c r="F55" s="129"/>
      <c r="G55" s="129"/>
      <c r="H55" s="80">
        <f t="shared" si="11"/>
        <v>0</v>
      </c>
    </row>
    <row r="56" spans="2:8" ht="12.75">
      <c r="B56" s="58" t="s">
        <v>255</v>
      </c>
      <c r="C56" s="80">
        <f aca="true" t="shared" si="12" ref="C56:H56">SUM(C57:C60)</f>
        <v>0</v>
      </c>
      <c r="D56" s="80">
        <f t="shared" si="12"/>
        <v>0</v>
      </c>
      <c r="E56" s="80">
        <f t="shared" si="12"/>
        <v>0</v>
      </c>
      <c r="F56" s="80">
        <f t="shared" si="12"/>
        <v>0</v>
      </c>
      <c r="G56" s="80">
        <f t="shared" si="12"/>
        <v>0</v>
      </c>
      <c r="H56" s="80">
        <f t="shared" si="12"/>
        <v>0</v>
      </c>
    </row>
    <row r="57" spans="2:8" ht="12.75">
      <c r="B57" s="84" t="s">
        <v>254</v>
      </c>
      <c r="C57" s="80"/>
      <c r="D57" s="129"/>
      <c r="E57" s="80">
        <f>C57+D57</f>
        <v>0</v>
      </c>
      <c r="F57" s="129"/>
      <c r="G57" s="129"/>
      <c r="H57" s="80">
        <f>G57-C57</f>
        <v>0</v>
      </c>
    </row>
    <row r="58" spans="2:8" ht="12.75">
      <c r="B58" s="84" t="s">
        <v>253</v>
      </c>
      <c r="C58" s="80"/>
      <c r="D58" s="129"/>
      <c r="E58" s="80">
        <f>C58+D58</f>
        <v>0</v>
      </c>
      <c r="F58" s="129"/>
      <c r="G58" s="129"/>
      <c r="H58" s="80">
        <f>G58-C58</f>
        <v>0</v>
      </c>
    </row>
    <row r="59" spans="2:8" ht="12.75">
      <c r="B59" s="84" t="s">
        <v>252</v>
      </c>
      <c r="C59" s="80"/>
      <c r="D59" s="129"/>
      <c r="E59" s="80">
        <f>C59+D59</f>
        <v>0</v>
      </c>
      <c r="F59" s="129"/>
      <c r="G59" s="129"/>
      <c r="H59" s="80">
        <f>G59-C59</f>
        <v>0</v>
      </c>
    </row>
    <row r="60" spans="2:8" ht="12.75">
      <c r="B60" s="84" t="s">
        <v>251</v>
      </c>
      <c r="C60" s="80"/>
      <c r="D60" s="129"/>
      <c r="E60" s="80">
        <f>C60+D60</f>
        <v>0</v>
      </c>
      <c r="F60" s="129"/>
      <c r="G60" s="129"/>
      <c r="H60" s="80">
        <f>G60-C60</f>
        <v>0</v>
      </c>
    </row>
    <row r="61" spans="2:8" ht="12.75">
      <c r="B61" s="58" t="s">
        <v>250</v>
      </c>
      <c r="C61" s="80">
        <f aca="true" t="shared" si="13" ref="C61:H61">C62+C63</f>
        <v>0</v>
      </c>
      <c r="D61" s="80">
        <f t="shared" si="13"/>
        <v>0</v>
      </c>
      <c r="E61" s="80">
        <f t="shared" si="13"/>
        <v>0</v>
      </c>
      <c r="F61" s="80">
        <f t="shared" si="13"/>
        <v>0</v>
      </c>
      <c r="G61" s="80">
        <f t="shared" si="13"/>
        <v>0</v>
      </c>
      <c r="H61" s="80">
        <f t="shared" si="13"/>
        <v>0</v>
      </c>
    </row>
    <row r="62" spans="2:8" ht="25.5">
      <c r="B62" s="84" t="s">
        <v>249</v>
      </c>
      <c r="C62" s="80"/>
      <c r="D62" s="129"/>
      <c r="E62" s="80">
        <f>C62+D62</f>
        <v>0</v>
      </c>
      <c r="F62" s="129"/>
      <c r="G62" s="129"/>
      <c r="H62" s="80">
        <f>G62-C62</f>
        <v>0</v>
      </c>
    </row>
    <row r="63" spans="2:8" ht="12.75">
      <c r="B63" s="84" t="s">
        <v>248</v>
      </c>
      <c r="C63" s="80"/>
      <c r="D63" s="129"/>
      <c r="E63" s="80">
        <f>C63+D63</f>
        <v>0</v>
      </c>
      <c r="F63" s="129"/>
      <c r="G63" s="129"/>
      <c r="H63" s="80">
        <f>G63-C63</f>
        <v>0</v>
      </c>
    </row>
    <row r="64" spans="2:8" ht="38.25">
      <c r="B64" s="58" t="s">
        <v>247</v>
      </c>
      <c r="C64" s="80"/>
      <c r="D64" s="129"/>
      <c r="E64" s="80">
        <f>C64+D64</f>
        <v>0</v>
      </c>
      <c r="F64" s="129"/>
      <c r="G64" s="129"/>
      <c r="H64" s="80">
        <f>G64-C64</f>
        <v>0</v>
      </c>
    </row>
    <row r="65" spans="2:8" ht="12.75">
      <c r="B65" s="145" t="s">
        <v>246</v>
      </c>
      <c r="C65" s="83"/>
      <c r="D65" s="144"/>
      <c r="E65" s="83">
        <f>C65+D65</f>
        <v>0</v>
      </c>
      <c r="F65" s="144"/>
      <c r="G65" s="144"/>
      <c r="H65" s="83">
        <f>G65-C65</f>
        <v>0</v>
      </c>
    </row>
    <row r="66" spans="2:8" ht="12.75">
      <c r="B66" s="82"/>
      <c r="C66" s="80"/>
      <c r="D66" s="143"/>
      <c r="E66" s="80"/>
      <c r="F66" s="143"/>
      <c r="G66" s="143"/>
      <c r="H66" s="80"/>
    </row>
    <row r="67" spans="2:8" ht="25.5">
      <c r="B67" s="66" t="s">
        <v>245</v>
      </c>
      <c r="C67" s="79">
        <f aca="true" t="shared" si="14" ref="C67:H67">C47+C56+C61+C64+C65</f>
        <v>219954769</v>
      </c>
      <c r="D67" s="79">
        <f t="shared" si="14"/>
        <v>61755857</v>
      </c>
      <c r="E67" s="79">
        <f t="shared" si="14"/>
        <v>281710626</v>
      </c>
      <c r="F67" s="79">
        <f t="shared" si="14"/>
        <v>170855316</v>
      </c>
      <c r="G67" s="79">
        <f t="shared" si="14"/>
        <v>170855316</v>
      </c>
      <c r="H67" s="79">
        <f t="shared" si="14"/>
        <v>-49099453</v>
      </c>
    </row>
    <row r="68" spans="2:8" ht="12.75">
      <c r="B68" s="81"/>
      <c r="C68" s="80"/>
      <c r="D68" s="143"/>
      <c r="E68" s="80"/>
      <c r="F68" s="143"/>
      <c r="G68" s="143"/>
      <c r="H68" s="80"/>
    </row>
    <row r="69" spans="2:8" ht="25.5">
      <c r="B69" s="66" t="s">
        <v>244</v>
      </c>
      <c r="C69" s="79">
        <f aca="true" t="shared" si="15" ref="C69:H69">C70</f>
        <v>0</v>
      </c>
      <c r="D69" s="79">
        <f t="shared" si="15"/>
        <v>0</v>
      </c>
      <c r="E69" s="79">
        <f t="shared" si="15"/>
        <v>0</v>
      </c>
      <c r="F69" s="79">
        <f t="shared" si="15"/>
        <v>0</v>
      </c>
      <c r="G69" s="79">
        <f t="shared" si="15"/>
        <v>0</v>
      </c>
      <c r="H69" s="79">
        <f t="shared" si="15"/>
        <v>0</v>
      </c>
    </row>
    <row r="70" spans="2:8" ht="12.75">
      <c r="B70" s="81" t="s">
        <v>243</v>
      </c>
      <c r="C70" s="80"/>
      <c r="D70" s="129"/>
      <c r="E70" s="80">
        <f>C70+D70</f>
        <v>0</v>
      </c>
      <c r="F70" s="129"/>
      <c r="G70" s="129"/>
      <c r="H70" s="80">
        <f>G70-C70</f>
        <v>0</v>
      </c>
    </row>
    <row r="71" spans="2:8" ht="12.75">
      <c r="B71" s="81"/>
      <c r="C71" s="80"/>
      <c r="D71" s="129"/>
      <c r="E71" s="80"/>
      <c r="F71" s="129"/>
      <c r="G71" s="129"/>
      <c r="H71" s="80"/>
    </row>
    <row r="72" spans="2:8" ht="12.75">
      <c r="B72" s="66" t="s">
        <v>242</v>
      </c>
      <c r="C72" s="79">
        <f aca="true" t="shared" si="16" ref="C72:H72">C42+C67+C69</f>
        <v>431340591</v>
      </c>
      <c r="D72" s="79">
        <f t="shared" si="16"/>
        <v>87580966.4</v>
      </c>
      <c r="E72" s="79">
        <f t="shared" si="16"/>
        <v>518921557.4</v>
      </c>
      <c r="F72" s="79">
        <f t="shared" si="16"/>
        <v>284280440.4</v>
      </c>
      <c r="G72" s="79">
        <f t="shared" si="16"/>
        <v>284280440.4</v>
      </c>
      <c r="H72" s="79">
        <f t="shared" si="16"/>
        <v>-147060150.6</v>
      </c>
    </row>
    <row r="73" spans="2:8" ht="12.75">
      <c r="B73" s="81"/>
      <c r="C73" s="80"/>
      <c r="D73" s="129"/>
      <c r="E73" s="80"/>
      <c r="F73" s="129"/>
      <c r="G73" s="129"/>
      <c r="H73" s="80"/>
    </row>
    <row r="74" spans="2:8" ht="12.75">
      <c r="B74" s="66" t="s">
        <v>241</v>
      </c>
      <c r="C74" s="80"/>
      <c r="D74" s="129"/>
      <c r="E74" s="80"/>
      <c r="F74" s="129"/>
      <c r="G74" s="129"/>
      <c r="H74" s="80"/>
    </row>
    <row r="75" spans="2:8" ht="25.5">
      <c r="B75" s="81" t="s">
        <v>240</v>
      </c>
      <c r="C75" s="80"/>
      <c r="D75" s="129"/>
      <c r="E75" s="80">
        <f>C75+D75</f>
        <v>0</v>
      </c>
      <c r="F75" s="129"/>
      <c r="G75" s="129"/>
      <c r="H75" s="80">
        <f>G75-C75</f>
        <v>0</v>
      </c>
    </row>
    <row r="76" spans="2:8" ht="25.5">
      <c r="B76" s="81" t="s">
        <v>239</v>
      </c>
      <c r="C76" s="80"/>
      <c r="D76" s="129"/>
      <c r="E76" s="80">
        <f>C76+D76</f>
        <v>0</v>
      </c>
      <c r="F76" s="129"/>
      <c r="G76" s="129"/>
      <c r="H76" s="80">
        <f>G76-C76</f>
        <v>0</v>
      </c>
    </row>
    <row r="77" spans="2:8" ht="25.5">
      <c r="B77" s="66" t="s">
        <v>238</v>
      </c>
      <c r="C77" s="79">
        <f aca="true" t="shared" si="17" ref="C77:H77">SUM(C75:C76)</f>
        <v>0</v>
      </c>
      <c r="D77" s="79">
        <f t="shared" si="17"/>
        <v>0</v>
      </c>
      <c r="E77" s="79">
        <f t="shared" si="17"/>
        <v>0</v>
      </c>
      <c r="F77" s="79">
        <f t="shared" si="17"/>
        <v>0</v>
      </c>
      <c r="G77" s="79">
        <f t="shared" si="17"/>
        <v>0</v>
      </c>
      <c r="H77" s="79">
        <f t="shared" si="17"/>
        <v>0</v>
      </c>
    </row>
    <row r="78" spans="2:8" ht="13.5" thickBot="1">
      <c r="B78" s="78"/>
      <c r="C78" s="77"/>
      <c r="D78" s="142"/>
      <c r="E78" s="77"/>
      <c r="F78" s="142"/>
      <c r="G78" s="142"/>
      <c r="H78" s="77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9" activePane="bottomLeft" state="frozen"/>
      <selection pane="topLeft" activeCell="A1" sqref="A1"/>
      <selection pane="bottomLeft" activeCell="N151" sqref="N15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2" t="s">
        <v>120</v>
      </c>
      <c r="C2" s="153"/>
      <c r="D2" s="153"/>
      <c r="E2" s="153"/>
      <c r="F2" s="153"/>
      <c r="G2" s="153"/>
      <c r="H2" s="153"/>
      <c r="I2" s="201"/>
    </row>
    <row r="3" spans="2:9" ht="12.75">
      <c r="B3" s="183" t="s">
        <v>388</v>
      </c>
      <c r="C3" s="184"/>
      <c r="D3" s="184"/>
      <c r="E3" s="184"/>
      <c r="F3" s="184"/>
      <c r="G3" s="184"/>
      <c r="H3" s="184"/>
      <c r="I3" s="202"/>
    </row>
    <row r="4" spans="2:9" ht="12.75">
      <c r="B4" s="183" t="s">
        <v>387</v>
      </c>
      <c r="C4" s="184"/>
      <c r="D4" s="184"/>
      <c r="E4" s="184"/>
      <c r="F4" s="184"/>
      <c r="G4" s="184"/>
      <c r="H4" s="184"/>
      <c r="I4" s="202"/>
    </row>
    <row r="5" spans="2:9" ht="12.75">
      <c r="B5" s="183" t="s">
        <v>461</v>
      </c>
      <c r="C5" s="184"/>
      <c r="D5" s="184"/>
      <c r="E5" s="184"/>
      <c r="F5" s="184"/>
      <c r="G5" s="184"/>
      <c r="H5" s="184"/>
      <c r="I5" s="202"/>
    </row>
    <row r="6" spans="2:9" ht="13.5" thickBot="1">
      <c r="B6" s="186" t="s">
        <v>1</v>
      </c>
      <c r="C6" s="187"/>
      <c r="D6" s="187"/>
      <c r="E6" s="187"/>
      <c r="F6" s="187"/>
      <c r="G6" s="187"/>
      <c r="H6" s="187"/>
      <c r="I6" s="203"/>
    </row>
    <row r="7" spans="2:9" ht="15.75" customHeight="1">
      <c r="B7" s="152" t="s">
        <v>2</v>
      </c>
      <c r="C7" s="154"/>
      <c r="D7" s="152" t="s">
        <v>386</v>
      </c>
      <c r="E7" s="153"/>
      <c r="F7" s="153"/>
      <c r="G7" s="153"/>
      <c r="H7" s="154"/>
      <c r="I7" s="193" t="s">
        <v>385</v>
      </c>
    </row>
    <row r="8" spans="2:9" ht="15" customHeight="1" thickBot="1">
      <c r="B8" s="183"/>
      <c r="C8" s="185"/>
      <c r="D8" s="186"/>
      <c r="E8" s="187"/>
      <c r="F8" s="187"/>
      <c r="G8" s="187"/>
      <c r="H8" s="188"/>
      <c r="I8" s="198"/>
    </row>
    <row r="9" spans="2:9" ht="26.25" thickBot="1">
      <c r="B9" s="186"/>
      <c r="C9" s="188"/>
      <c r="D9" s="135" t="s">
        <v>236</v>
      </c>
      <c r="E9" s="132" t="s">
        <v>384</v>
      </c>
      <c r="F9" s="135" t="s">
        <v>383</v>
      </c>
      <c r="G9" s="135" t="s">
        <v>207</v>
      </c>
      <c r="H9" s="135" t="s">
        <v>235</v>
      </c>
      <c r="I9" s="194"/>
    </row>
    <row r="10" spans="2:9" ht="12.75">
      <c r="B10" s="100" t="s">
        <v>382</v>
      </c>
      <c r="C10" s="99"/>
      <c r="D10" s="92">
        <f aca="true" t="shared" si="0" ref="D10:I10">D11+D19+D29+D39+D49+D59+D72+D76+D63</f>
        <v>211385822</v>
      </c>
      <c r="E10" s="92">
        <f t="shared" si="0"/>
        <v>25825109.4</v>
      </c>
      <c r="F10" s="92">
        <f t="shared" si="0"/>
        <v>237210931.4</v>
      </c>
      <c r="G10" s="92">
        <f t="shared" si="0"/>
        <v>80324021.94</v>
      </c>
      <c r="H10" s="92">
        <f t="shared" si="0"/>
        <v>78764119.13999999</v>
      </c>
      <c r="I10" s="92">
        <f t="shared" si="0"/>
        <v>156886909.46</v>
      </c>
    </row>
    <row r="11" spans="2:9" ht="12.75">
      <c r="B11" s="96" t="s">
        <v>380</v>
      </c>
      <c r="C11" s="95"/>
      <c r="D11" s="85">
        <v>60692658</v>
      </c>
      <c r="E11" s="85">
        <v>0</v>
      </c>
      <c r="F11" s="85">
        <v>60692658</v>
      </c>
      <c r="G11" s="85">
        <v>26253866.5</v>
      </c>
      <c r="H11" s="85">
        <v>26253866.5</v>
      </c>
      <c r="I11" s="85">
        <f>SUM(I12:I18)</f>
        <v>34438791.5</v>
      </c>
    </row>
    <row r="12" spans="2:9" ht="12.75">
      <c r="B12" s="98" t="s">
        <v>379</v>
      </c>
      <c r="C12" s="97"/>
      <c r="D12" s="85">
        <v>25847616</v>
      </c>
      <c r="E12" s="80">
        <v>0</v>
      </c>
      <c r="F12" s="80">
        <v>25847616</v>
      </c>
      <c r="G12" s="80">
        <v>12175069.87</v>
      </c>
      <c r="H12" s="80">
        <v>12175069.87</v>
      </c>
      <c r="I12" s="80">
        <f>F12-G12</f>
        <v>13672546.13</v>
      </c>
    </row>
    <row r="13" spans="2:9" ht="12.75">
      <c r="B13" s="98" t="s">
        <v>378</v>
      </c>
      <c r="C13" s="97"/>
      <c r="D13" s="85">
        <v>0</v>
      </c>
      <c r="E13" s="80">
        <v>0</v>
      </c>
      <c r="F13" s="80">
        <v>0</v>
      </c>
      <c r="G13" s="80">
        <v>0</v>
      </c>
      <c r="H13" s="80">
        <v>0</v>
      </c>
      <c r="I13" s="80">
        <f aca="true" t="shared" si="1" ref="I13:I18">F13-G13</f>
        <v>0</v>
      </c>
    </row>
    <row r="14" spans="2:9" ht="12.75">
      <c r="B14" s="98" t="s">
        <v>377</v>
      </c>
      <c r="C14" s="97"/>
      <c r="D14" s="85">
        <v>6618123</v>
      </c>
      <c r="E14" s="80">
        <v>0</v>
      </c>
      <c r="F14" s="80">
        <v>6618123</v>
      </c>
      <c r="G14" s="80">
        <v>1435268.41</v>
      </c>
      <c r="H14" s="80">
        <v>1435268.41</v>
      </c>
      <c r="I14" s="80">
        <f t="shared" si="1"/>
        <v>5182854.59</v>
      </c>
    </row>
    <row r="15" spans="2:9" ht="12.75">
      <c r="B15" s="98" t="s">
        <v>376</v>
      </c>
      <c r="C15" s="97"/>
      <c r="D15" s="85">
        <v>1077902</v>
      </c>
      <c r="E15" s="80">
        <v>0</v>
      </c>
      <c r="F15" s="80">
        <v>1077902</v>
      </c>
      <c r="G15" s="80">
        <v>666971.25</v>
      </c>
      <c r="H15" s="80">
        <v>666971.25</v>
      </c>
      <c r="I15" s="80">
        <f t="shared" si="1"/>
        <v>410930.75</v>
      </c>
    </row>
    <row r="16" spans="2:9" ht="12.75">
      <c r="B16" s="98" t="s">
        <v>375</v>
      </c>
      <c r="C16" s="97"/>
      <c r="D16" s="85">
        <v>27149017</v>
      </c>
      <c r="E16" s="80">
        <v>0</v>
      </c>
      <c r="F16" s="80">
        <v>27149017</v>
      </c>
      <c r="G16" s="80">
        <v>11976556.97</v>
      </c>
      <c r="H16" s="80">
        <v>11976556.97</v>
      </c>
      <c r="I16" s="80">
        <f t="shared" si="1"/>
        <v>15172460.03</v>
      </c>
    </row>
    <row r="17" spans="2:9" ht="12.75">
      <c r="B17" s="98" t="s">
        <v>374</v>
      </c>
      <c r="C17" s="97"/>
      <c r="D17" s="85">
        <v>0</v>
      </c>
      <c r="E17" s="80">
        <v>0</v>
      </c>
      <c r="F17" s="80">
        <v>0</v>
      </c>
      <c r="G17" s="80">
        <v>0</v>
      </c>
      <c r="H17" s="80">
        <v>0</v>
      </c>
      <c r="I17" s="80">
        <f t="shared" si="1"/>
        <v>0</v>
      </c>
    </row>
    <row r="18" spans="2:9" ht="12.75">
      <c r="B18" s="98" t="s">
        <v>373</v>
      </c>
      <c r="C18" s="97"/>
      <c r="D18" s="85">
        <v>0</v>
      </c>
      <c r="E18" s="80">
        <v>0</v>
      </c>
      <c r="F18" s="80">
        <v>0</v>
      </c>
      <c r="G18" s="80">
        <v>0</v>
      </c>
      <c r="H18" s="80">
        <v>0</v>
      </c>
      <c r="I18" s="80">
        <f t="shared" si="1"/>
        <v>0</v>
      </c>
    </row>
    <row r="19" spans="2:9" ht="12.75">
      <c r="B19" s="96" t="s">
        <v>372</v>
      </c>
      <c r="C19" s="95"/>
      <c r="D19" s="85">
        <f aca="true" t="shared" si="2" ref="D19:I19">SUM(D20:D28)</f>
        <v>9196985</v>
      </c>
      <c r="E19" s="85">
        <f t="shared" si="2"/>
        <v>1008467.7399999999</v>
      </c>
      <c r="F19" s="85">
        <f t="shared" si="2"/>
        <v>10205452.74</v>
      </c>
      <c r="G19" s="85">
        <f t="shared" si="2"/>
        <v>4329032.71</v>
      </c>
      <c r="H19" s="85">
        <f t="shared" si="2"/>
        <v>4277941.78</v>
      </c>
      <c r="I19" s="85">
        <f t="shared" si="2"/>
        <v>5876420.029999999</v>
      </c>
    </row>
    <row r="20" spans="2:9" ht="12.75">
      <c r="B20" s="98" t="s">
        <v>371</v>
      </c>
      <c r="C20" s="97"/>
      <c r="D20" s="85">
        <v>2637161</v>
      </c>
      <c r="E20" s="80">
        <v>374883.36</v>
      </c>
      <c r="F20" s="85">
        <v>3012044.36</v>
      </c>
      <c r="G20" s="80">
        <v>1550364.11</v>
      </c>
      <c r="H20" s="80">
        <v>1547023.31</v>
      </c>
      <c r="I20" s="80">
        <f>F20-G20</f>
        <v>1461680.2499999998</v>
      </c>
    </row>
    <row r="21" spans="2:9" ht="12.75">
      <c r="B21" s="98" t="s">
        <v>370</v>
      </c>
      <c r="C21" s="97"/>
      <c r="D21" s="85">
        <v>294100</v>
      </c>
      <c r="E21" s="80">
        <v>34661.98</v>
      </c>
      <c r="F21" s="85">
        <v>328761.98</v>
      </c>
      <c r="G21" s="80">
        <v>61798.68</v>
      </c>
      <c r="H21" s="80">
        <v>61798.68</v>
      </c>
      <c r="I21" s="80">
        <f aca="true" t="shared" si="3" ref="I21:I83">F21-G21</f>
        <v>266963.3</v>
      </c>
    </row>
    <row r="22" spans="2:9" ht="12.75">
      <c r="B22" s="98" t="s">
        <v>369</v>
      </c>
      <c r="C22" s="97"/>
      <c r="D22" s="85">
        <v>0</v>
      </c>
      <c r="E22" s="80">
        <v>0</v>
      </c>
      <c r="F22" s="80">
        <v>0</v>
      </c>
      <c r="G22" s="80">
        <v>0</v>
      </c>
      <c r="H22" s="80">
        <v>0</v>
      </c>
      <c r="I22" s="80">
        <f t="shared" si="3"/>
        <v>0</v>
      </c>
    </row>
    <row r="23" spans="2:9" ht="12.75">
      <c r="B23" s="98" t="s">
        <v>368</v>
      </c>
      <c r="C23" s="97"/>
      <c r="D23" s="85">
        <v>57748</v>
      </c>
      <c r="E23" s="80">
        <v>76815.99</v>
      </c>
      <c r="F23" s="85">
        <v>134563.99</v>
      </c>
      <c r="G23" s="80">
        <v>101685.22</v>
      </c>
      <c r="H23" s="80">
        <v>101685.22</v>
      </c>
      <c r="I23" s="80">
        <f t="shared" si="3"/>
        <v>32878.76999999999</v>
      </c>
    </row>
    <row r="24" spans="2:9" ht="12.75">
      <c r="B24" s="98" t="s">
        <v>367</v>
      </c>
      <c r="C24" s="97"/>
      <c r="D24" s="85">
        <v>3425097</v>
      </c>
      <c r="E24" s="80">
        <v>414116.32</v>
      </c>
      <c r="F24" s="85">
        <v>3839213.32</v>
      </c>
      <c r="G24" s="80">
        <v>1781183.74</v>
      </c>
      <c r="H24" s="80">
        <v>1733433.61</v>
      </c>
      <c r="I24" s="80">
        <f t="shared" si="3"/>
        <v>2058029.5799999998</v>
      </c>
    </row>
    <row r="25" spans="2:9" ht="12.75">
      <c r="B25" s="98" t="s">
        <v>366</v>
      </c>
      <c r="C25" s="97"/>
      <c r="D25" s="85">
        <v>1960000</v>
      </c>
      <c r="E25" s="80">
        <v>0</v>
      </c>
      <c r="F25" s="85">
        <v>1960000</v>
      </c>
      <c r="G25" s="80">
        <v>717000</v>
      </c>
      <c r="H25" s="80">
        <v>717000</v>
      </c>
      <c r="I25" s="80">
        <f t="shared" si="3"/>
        <v>1243000</v>
      </c>
    </row>
    <row r="26" spans="2:9" ht="12.75">
      <c r="B26" s="98" t="s">
        <v>365</v>
      </c>
      <c r="C26" s="97"/>
      <c r="D26" s="85">
        <v>717586</v>
      </c>
      <c r="E26" s="80">
        <v>27958.33</v>
      </c>
      <c r="F26" s="85">
        <v>745544.33</v>
      </c>
      <c r="G26" s="80">
        <v>2557.8</v>
      </c>
      <c r="H26" s="80">
        <v>2557.8</v>
      </c>
      <c r="I26" s="80">
        <f t="shared" si="3"/>
        <v>742986.5299999999</v>
      </c>
    </row>
    <row r="27" spans="2:9" ht="12.75">
      <c r="B27" s="98" t="s">
        <v>364</v>
      </c>
      <c r="C27" s="97"/>
      <c r="D27" s="85">
        <v>0</v>
      </c>
      <c r="E27" s="80">
        <v>0</v>
      </c>
      <c r="F27" s="80">
        <v>0</v>
      </c>
      <c r="G27" s="80">
        <v>0</v>
      </c>
      <c r="H27" s="80">
        <v>0</v>
      </c>
      <c r="I27" s="80">
        <f t="shared" si="3"/>
        <v>0</v>
      </c>
    </row>
    <row r="28" spans="2:9" ht="12.75">
      <c r="B28" s="98" t="s">
        <v>363</v>
      </c>
      <c r="C28" s="97"/>
      <c r="D28" s="85">
        <v>105293</v>
      </c>
      <c r="E28" s="80">
        <v>80031.76</v>
      </c>
      <c r="F28" s="85">
        <v>185324.76</v>
      </c>
      <c r="G28" s="80">
        <v>114443.16</v>
      </c>
      <c r="H28" s="80">
        <v>114443.16</v>
      </c>
      <c r="I28" s="80">
        <f t="shared" si="3"/>
        <v>70881.6</v>
      </c>
    </row>
    <row r="29" spans="2:9" ht="12.75">
      <c r="B29" s="96" t="s">
        <v>362</v>
      </c>
      <c r="C29" s="95"/>
      <c r="D29" s="85">
        <f aca="true" t="shared" si="4" ref="D29:I29">SUM(D30:D38)</f>
        <v>26888374</v>
      </c>
      <c r="E29" s="85">
        <f t="shared" si="4"/>
        <v>11159148.08</v>
      </c>
      <c r="F29" s="85">
        <f t="shared" si="4"/>
        <v>38047522.080000006</v>
      </c>
      <c r="G29" s="85">
        <f t="shared" si="4"/>
        <v>21271430.59</v>
      </c>
      <c r="H29" s="85">
        <f t="shared" si="4"/>
        <v>21202574.599999998</v>
      </c>
      <c r="I29" s="85">
        <f t="shared" si="4"/>
        <v>16776091.490000002</v>
      </c>
    </row>
    <row r="30" spans="2:9" ht="12.75">
      <c r="B30" s="98" t="s">
        <v>361</v>
      </c>
      <c r="C30" s="97"/>
      <c r="D30" s="85">
        <v>1194861</v>
      </c>
      <c r="E30" s="80">
        <v>0</v>
      </c>
      <c r="F30" s="85">
        <v>1194861</v>
      </c>
      <c r="G30" s="80">
        <v>487372.48</v>
      </c>
      <c r="H30" s="80">
        <v>487372.48</v>
      </c>
      <c r="I30" s="80">
        <f t="shared" si="3"/>
        <v>707488.52</v>
      </c>
    </row>
    <row r="31" spans="2:9" ht="12.75">
      <c r="B31" s="98" t="s">
        <v>360</v>
      </c>
      <c r="C31" s="97"/>
      <c r="D31" s="85">
        <v>180000</v>
      </c>
      <c r="E31" s="80">
        <v>0</v>
      </c>
      <c r="F31" s="85">
        <v>180000</v>
      </c>
      <c r="G31" s="80">
        <v>85260</v>
      </c>
      <c r="H31" s="80">
        <v>85260</v>
      </c>
      <c r="I31" s="80">
        <f t="shared" si="3"/>
        <v>94740</v>
      </c>
    </row>
    <row r="32" spans="2:9" ht="12.75">
      <c r="B32" s="98" t="s">
        <v>359</v>
      </c>
      <c r="C32" s="97"/>
      <c r="D32" s="85">
        <v>11183855</v>
      </c>
      <c r="E32" s="80">
        <v>1044924.13</v>
      </c>
      <c r="F32" s="85">
        <v>12228779.13</v>
      </c>
      <c r="G32" s="80">
        <v>4848228.35</v>
      </c>
      <c r="H32" s="80">
        <v>4781387.36</v>
      </c>
      <c r="I32" s="80">
        <f t="shared" si="3"/>
        <v>7380550.780000001</v>
      </c>
    </row>
    <row r="33" spans="2:9" ht="12.75">
      <c r="B33" s="98" t="s">
        <v>358</v>
      </c>
      <c r="C33" s="97"/>
      <c r="D33" s="85">
        <v>566819</v>
      </c>
      <c r="E33" s="80">
        <v>0</v>
      </c>
      <c r="F33" s="85">
        <v>566819</v>
      </c>
      <c r="G33" s="80">
        <v>24130.44</v>
      </c>
      <c r="H33" s="80">
        <v>24130.44</v>
      </c>
      <c r="I33" s="80">
        <f t="shared" si="3"/>
        <v>542688.56</v>
      </c>
    </row>
    <row r="34" spans="2:9" ht="12.75">
      <c r="B34" s="98" t="s">
        <v>357</v>
      </c>
      <c r="C34" s="97"/>
      <c r="D34" s="85">
        <v>2853400</v>
      </c>
      <c r="E34" s="80">
        <v>-407403.25</v>
      </c>
      <c r="F34" s="85">
        <v>2445996.75</v>
      </c>
      <c r="G34" s="80">
        <v>736739.24</v>
      </c>
      <c r="H34" s="80">
        <v>734724.24</v>
      </c>
      <c r="I34" s="80">
        <f t="shared" si="3"/>
        <v>1709257.51</v>
      </c>
    </row>
    <row r="35" spans="2:9" ht="12.75">
      <c r="B35" s="98" t="s">
        <v>356</v>
      </c>
      <c r="C35" s="97"/>
      <c r="D35" s="85">
        <v>0</v>
      </c>
      <c r="E35" s="80">
        <v>0</v>
      </c>
      <c r="F35" s="80">
        <v>0</v>
      </c>
      <c r="G35" s="80">
        <v>0</v>
      </c>
      <c r="H35" s="80">
        <v>0</v>
      </c>
      <c r="I35" s="80">
        <f t="shared" si="3"/>
        <v>0</v>
      </c>
    </row>
    <row r="36" spans="2:9" ht="12.75">
      <c r="B36" s="98" t="s">
        <v>355</v>
      </c>
      <c r="C36" s="97"/>
      <c r="D36" s="85">
        <v>385123</v>
      </c>
      <c r="E36" s="80">
        <v>0</v>
      </c>
      <c r="F36" s="85">
        <v>385123</v>
      </c>
      <c r="G36" s="80">
        <v>171662.11</v>
      </c>
      <c r="H36" s="80">
        <v>171662.11</v>
      </c>
      <c r="I36" s="80">
        <f t="shared" si="3"/>
        <v>213460.89</v>
      </c>
    </row>
    <row r="37" spans="2:9" ht="12.75">
      <c r="B37" s="98" t="s">
        <v>354</v>
      </c>
      <c r="C37" s="97"/>
      <c r="D37" s="85">
        <v>8383700</v>
      </c>
      <c r="E37" s="80">
        <v>10465000</v>
      </c>
      <c r="F37" s="85">
        <v>18848700</v>
      </c>
      <c r="G37" s="80">
        <v>14208632.02</v>
      </c>
      <c r="H37" s="80">
        <v>14208632.02</v>
      </c>
      <c r="I37" s="80">
        <f t="shared" si="3"/>
        <v>4640067.98</v>
      </c>
    </row>
    <row r="38" spans="2:9" ht="12.75">
      <c r="B38" s="98" t="s">
        <v>353</v>
      </c>
      <c r="C38" s="97"/>
      <c r="D38" s="85">
        <v>2140616</v>
      </c>
      <c r="E38" s="80">
        <v>56627.2</v>
      </c>
      <c r="F38" s="85">
        <v>2197243.2</v>
      </c>
      <c r="G38" s="80">
        <v>709405.95</v>
      </c>
      <c r="H38" s="80">
        <v>709405.95</v>
      </c>
      <c r="I38" s="80">
        <f t="shared" si="3"/>
        <v>1487837.2500000002</v>
      </c>
    </row>
    <row r="39" spans="2:9" ht="25.5" customHeight="1">
      <c r="B39" s="199" t="s">
        <v>352</v>
      </c>
      <c r="C39" s="200"/>
      <c r="D39" s="85">
        <f aca="true" t="shared" si="5" ref="D39:I39">SUM(D40:D48)</f>
        <v>52270666</v>
      </c>
      <c r="E39" s="85">
        <f t="shared" si="5"/>
        <v>14630628.87</v>
      </c>
      <c r="F39" s="85">
        <f>SUM(F40:F48)</f>
        <v>66901294.87</v>
      </c>
      <c r="G39" s="85">
        <f t="shared" si="5"/>
        <v>27045239.04</v>
      </c>
      <c r="H39" s="85">
        <f t="shared" si="5"/>
        <v>25631239.32</v>
      </c>
      <c r="I39" s="85">
        <f t="shared" si="5"/>
        <v>39856055.83</v>
      </c>
    </row>
    <row r="40" spans="2:9" ht="12.75">
      <c r="B40" s="98" t="s">
        <v>351</v>
      </c>
      <c r="C40" s="97"/>
      <c r="D40" s="85">
        <v>0</v>
      </c>
      <c r="E40" s="80">
        <v>0</v>
      </c>
      <c r="F40" s="80">
        <v>0</v>
      </c>
      <c r="G40" s="80">
        <v>0</v>
      </c>
      <c r="H40" s="80">
        <v>0</v>
      </c>
      <c r="I40" s="80">
        <f t="shared" si="3"/>
        <v>0</v>
      </c>
    </row>
    <row r="41" spans="2:9" ht="12.75">
      <c r="B41" s="98" t="s">
        <v>350</v>
      </c>
      <c r="C41" s="97"/>
      <c r="D41" s="85">
        <v>0</v>
      </c>
      <c r="E41" s="80">
        <v>0</v>
      </c>
      <c r="F41" s="80">
        <v>0</v>
      </c>
      <c r="G41" s="80">
        <v>0</v>
      </c>
      <c r="H41" s="80">
        <v>0</v>
      </c>
      <c r="I41" s="80">
        <f t="shared" si="3"/>
        <v>0</v>
      </c>
    </row>
    <row r="42" spans="2:9" ht="12.75">
      <c r="B42" s="98" t="s">
        <v>349</v>
      </c>
      <c r="C42" s="97"/>
      <c r="D42" s="85">
        <v>0</v>
      </c>
      <c r="E42" s="80">
        <v>0</v>
      </c>
      <c r="F42" s="80">
        <v>0</v>
      </c>
      <c r="G42" s="80">
        <v>0</v>
      </c>
      <c r="H42" s="80">
        <v>0</v>
      </c>
      <c r="I42" s="80">
        <f t="shared" si="3"/>
        <v>0</v>
      </c>
    </row>
    <row r="43" spans="2:9" ht="12.75">
      <c r="B43" s="98" t="s">
        <v>348</v>
      </c>
      <c r="C43" s="97"/>
      <c r="D43" s="85">
        <v>52270666</v>
      </c>
      <c r="E43" s="80">
        <v>14630628.87</v>
      </c>
      <c r="F43" s="85">
        <v>66901294.87</v>
      </c>
      <c r="G43" s="80">
        <v>27045239.04</v>
      </c>
      <c r="H43" s="80">
        <v>25631239.32</v>
      </c>
      <c r="I43" s="80">
        <f t="shared" si="3"/>
        <v>39856055.83</v>
      </c>
    </row>
    <row r="44" spans="2:9" ht="12.75">
      <c r="B44" s="98" t="s">
        <v>347</v>
      </c>
      <c r="C44" s="97"/>
      <c r="D44" s="85">
        <v>0</v>
      </c>
      <c r="E44" s="80">
        <v>0</v>
      </c>
      <c r="F44" s="80">
        <v>0</v>
      </c>
      <c r="G44" s="80">
        <v>0</v>
      </c>
      <c r="H44" s="80">
        <v>0</v>
      </c>
      <c r="I44" s="80">
        <f t="shared" si="3"/>
        <v>0</v>
      </c>
    </row>
    <row r="45" spans="2:9" ht="12.75">
      <c r="B45" s="98" t="s">
        <v>346</v>
      </c>
      <c r="C45" s="97"/>
      <c r="D45" s="85">
        <v>0</v>
      </c>
      <c r="E45" s="80">
        <v>0</v>
      </c>
      <c r="F45" s="80">
        <v>0</v>
      </c>
      <c r="G45" s="80">
        <v>0</v>
      </c>
      <c r="H45" s="80">
        <v>0</v>
      </c>
      <c r="I45" s="80">
        <f t="shared" si="3"/>
        <v>0</v>
      </c>
    </row>
    <row r="46" spans="2:9" ht="12.75">
      <c r="B46" s="98" t="s">
        <v>345</v>
      </c>
      <c r="C46" s="97"/>
      <c r="D46" s="85">
        <v>0</v>
      </c>
      <c r="E46" s="80">
        <v>0</v>
      </c>
      <c r="F46" s="80">
        <v>0</v>
      </c>
      <c r="G46" s="80">
        <v>0</v>
      </c>
      <c r="H46" s="80">
        <v>0</v>
      </c>
      <c r="I46" s="80">
        <f t="shared" si="3"/>
        <v>0</v>
      </c>
    </row>
    <row r="47" spans="2:9" ht="12.75">
      <c r="B47" s="98" t="s">
        <v>344</v>
      </c>
      <c r="C47" s="97"/>
      <c r="D47" s="85">
        <v>0</v>
      </c>
      <c r="E47" s="80">
        <v>0</v>
      </c>
      <c r="F47" s="80">
        <v>0</v>
      </c>
      <c r="G47" s="80">
        <v>0</v>
      </c>
      <c r="H47" s="80">
        <v>0</v>
      </c>
      <c r="I47" s="80">
        <f t="shared" si="3"/>
        <v>0</v>
      </c>
    </row>
    <row r="48" spans="2:9" ht="12.75">
      <c r="B48" s="98" t="s">
        <v>343</v>
      </c>
      <c r="C48" s="97"/>
      <c r="D48" s="85">
        <v>0</v>
      </c>
      <c r="E48" s="80">
        <v>0</v>
      </c>
      <c r="F48" s="80">
        <v>0</v>
      </c>
      <c r="G48" s="80">
        <v>0</v>
      </c>
      <c r="H48" s="80">
        <v>0</v>
      </c>
      <c r="I48" s="80">
        <f t="shared" si="3"/>
        <v>0</v>
      </c>
    </row>
    <row r="49" spans="2:9" ht="12.75">
      <c r="B49" s="199" t="s">
        <v>342</v>
      </c>
      <c r="C49" s="200"/>
      <c r="D49" s="85">
        <f aca="true" t="shared" si="6" ref="D49:I49">SUM(D50:D58)</f>
        <v>59967139</v>
      </c>
      <c r="E49" s="85">
        <f t="shared" si="6"/>
        <v>-973135.29</v>
      </c>
      <c r="F49" s="85">
        <f t="shared" si="6"/>
        <v>58994003.71000001</v>
      </c>
      <c r="G49" s="85">
        <f t="shared" si="6"/>
        <v>1424453.0999999999</v>
      </c>
      <c r="H49" s="85">
        <f t="shared" si="6"/>
        <v>1398496.94</v>
      </c>
      <c r="I49" s="85">
        <f t="shared" si="6"/>
        <v>57569550.61000001</v>
      </c>
    </row>
    <row r="50" spans="2:9" ht="12.75">
      <c r="B50" s="98" t="s">
        <v>341</v>
      </c>
      <c r="C50" s="97"/>
      <c r="D50" s="85">
        <v>10932308</v>
      </c>
      <c r="E50" s="80">
        <v>-825010.04</v>
      </c>
      <c r="F50" s="85">
        <v>10107297.96</v>
      </c>
      <c r="G50" s="80">
        <v>1022899.94</v>
      </c>
      <c r="H50" s="80">
        <v>1022899.94</v>
      </c>
      <c r="I50" s="80">
        <f t="shared" si="3"/>
        <v>9084398.020000001</v>
      </c>
    </row>
    <row r="51" spans="2:9" ht="12.75">
      <c r="B51" s="98" t="s">
        <v>340</v>
      </c>
      <c r="C51" s="97"/>
      <c r="D51" s="85">
        <v>2036480</v>
      </c>
      <c r="E51" s="80">
        <v>89412.98</v>
      </c>
      <c r="F51" s="85">
        <v>2125892.98</v>
      </c>
      <c r="G51" s="80">
        <v>89412.98</v>
      </c>
      <c r="H51" s="80">
        <v>89412.98</v>
      </c>
      <c r="I51" s="80">
        <f t="shared" si="3"/>
        <v>2036480</v>
      </c>
    </row>
    <row r="52" spans="2:9" ht="12.75">
      <c r="B52" s="98" t="s">
        <v>339</v>
      </c>
      <c r="C52" s="97"/>
      <c r="D52" s="85">
        <v>45198351</v>
      </c>
      <c r="E52" s="80">
        <v>-246238.23</v>
      </c>
      <c r="F52" s="85">
        <v>44952112.77</v>
      </c>
      <c r="G52" s="80">
        <v>303440.18</v>
      </c>
      <c r="H52" s="80">
        <v>277484.02</v>
      </c>
      <c r="I52" s="80">
        <f t="shared" si="3"/>
        <v>44648672.59</v>
      </c>
    </row>
    <row r="53" spans="2:9" ht="12.75">
      <c r="B53" s="98" t="s">
        <v>338</v>
      </c>
      <c r="C53" s="97"/>
      <c r="D53" s="85">
        <v>1800000</v>
      </c>
      <c r="E53" s="80">
        <v>0</v>
      </c>
      <c r="F53" s="85">
        <v>1800000</v>
      </c>
      <c r="G53" s="80">
        <v>0</v>
      </c>
      <c r="H53" s="80">
        <v>0</v>
      </c>
      <c r="I53" s="80">
        <f t="shared" si="3"/>
        <v>1800000</v>
      </c>
    </row>
    <row r="54" spans="2:9" ht="12.75">
      <c r="B54" s="98" t="s">
        <v>337</v>
      </c>
      <c r="C54" s="97"/>
      <c r="D54" s="85">
        <v>0</v>
      </c>
      <c r="E54" s="80">
        <v>0</v>
      </c>
      <c r="F54" s="80">
        <v>0</v>
      </c>
      <c r="G54" s="80">
        <v>0</v>
      </c>
      <c r="H54" s="80">
        <v>0</v>
      </c>
      <c r="I54" s="80">
        <f t="shared" si="3"/>
        <v>0</v>
      </c>
    </row>
    <row r="55" spans="2:9" ht="12.75">
      <c r="B55" s="98" t="s">
        <v>336</v>
      </c>
      <c r="C55" s="97"/>
      <c r="D55" s="85">
        <v>0</v>
      </c>
      <c r="E55" s="80">
        <v>8700</v>
      </c>
      <c r="F55" s="85">
        <v>8700</v>
      </c>
      <c r="G55" s="80">
        <v>8700</v>
      </c>
      <c r="H55" s="80">
        <v>8700</v>
      </c>
      <c r="I55" s="80">
        <f t="shared" si="3"/>
        <v>0</v>
      </c>
    </row>
    <row r="56" spans="2:9" ht="12.75">
      <c r="B56" s="98" t="s">
        <v>335</v>
      </c>
      <c r="C56" s="97"/>
      <c r="D56" s="85">
        <v>0</v>
      </c>
      <c r="E56" s="80">
        <v>0</v>
      </c>
      <c r="F56" s="80">
        <v>0</v>
      </c>
      <c r="G56" s="80">
        <v>0</v>
      </c>
      <c r="H56" s="80">
        <v>0</v>
      </c>
      <c r="I56" s="80">
        <f t="shared" si="3"/>
        <v>0</v>
      </c>
    </row>
    <row r="57" spans="2:9" ht="12.75">
      <c r="B57" s="98" t="s">
        <v>334</v>
      </c>
      <c r="C57" s="97"/>
      <c r="D57" s="85">
        <v>0</v>
      </c>
      <c r="E57" s="80">
        <v>0</v>
      </c>
      <c r="F57" s="80">
        <v>0</v>
      </c>
      <c r="G57" s="80">
        <v>0</v>
      </c>
      <c r="H57" s="80">
        <v>0</v>
      </c>
      <c r="I57" s="80">
        <f t="shared" si="3"/>
        <v>0</v>
      </c>
    </row>
    <row r="58" spans="2:9" ht="12.75">
      <c r="B58" s="98" t="s">
        <v>333</v>
      </c>
      <c r="C58" s="97"/>
      <c r="D58" s="85">
        <v>0</v>
      </c>
      <c r="E58" s="80">
        <v>0</v>
      </c>
      <c r="F58" s="80">
        <v>0</v>
      </c>
      <c r="G58" s="80">
        <v>0</v>
      </c>
      <c r="H58" s="80">
        <v>0</v>
      </c>
      <c r="I58" s="80">
        <f t="shared" si="3"/>
        <v>0</v>
      </c>
    </row>
    <row r="59" spans="2:9" ht="12.75">
      <c r="B59" s="96" t="s">
        <v>332</v>
      </c>
      <c r="C59" s="95"/>
      <c r="D59" s="85">
        <f>SUM(D60:D62)</f>
        <v>2370000</v>
      </c>
      <c r="E59" s="85">
        <f>SUM(E60:E62)</f>
        <v>0</v>
      </c>
      <c r="F59" s="85">
        <f>SUM(F60:F62)</f>
        <v>2370000</v>
      </c>
      <c r="G59" s="85">
        <f>SUM(G60:G62)</f>
        <v>0</v>
      </c>
      <c r="H59" s="85">
        <f>SUM(H60:H62)</f>
        <v>0</v>
      </c>
      <c r="I59" s="80">
        <f t="shared" si="3"/>
        <v>2370000</v>
      </c>
    </row>
    <row r="60" spans="2:9" ht="12.75">
      <c r="B60" s="98" t="s">
        <v>331</v>
      </c>
      <c r="C60" s="97"/>
      <c r="D60" s="85">
        <v>2370000</v>
      </c>
      <c r="E60" s="80">
        <v>0</v>
      </c>
      <c r="F60" s="85">
        <v>2370000</v>
      </c>
      <c r="G60" s="80">
        <v>0</v>
      </c>
      <c r="H60" s="80">
        <v>0</v>
      </c>
      <c r="I60" s="80">
        <f t="shared" si="3"/>
        <v>2370000</v>
      </c>
    </row>
    <row r="61" spans="2:9" ht="12.75">
      <c r="B61" s="98" t="s">
        <v>330</v>
      </c>
      <c r="C61" s="97"/>
      <c r="D61" s="85">
        <v>0</v>
      </c>
      <c r="E61" s="80">
        <v>0</v>
      </c>
      <c r="F61" s="85">
        <v>0</v>
      </c>
      <c r="G61" s="80">
        <v>0</v>
      </c>
      <c r="H61" s="80">
        <v>0</v>
      </c>
      <c r="I61" s="80">
        <f t="shared" si="3"/>
        <v>0</v>
      </c>
    </row>
    <row r="62" spans="2:9" ht="12.75">
      <c r="B62" s="98" t="s">
        <v>329</v>
      </c>
      <c r="C62" s="97"/>
      <c r="D62" s="85">
        <v>0</v>
      </c>
      <c r="E62" s="80">
        <v>0</v>
      </c>
      <c r="F62" s="80">
        <v>0</v>
      </c>
      <c r="G62" s="80">
        <v>0</v>
      </c>
      <c r="H62" s="80">
        <v>0</v>
      </c>
      <c r="I62" s="80">
        <f t="shared" si="3"/>
        <v>0</v>
      </c>
    </row>
    <row r="63" spans="2:9" ht="12.75">
      <c r="B63" s="199" t="s">
        <v>328</v>
      </c>
      <c r="C63" s="200"/>
      <c r="D63" s="85">
        <f>SUM(D64:D71)</f>
        <v>0</v>
      </c>
      <c r="E63" s="85">
        <f>SUM(E64:E71)</f>
        <v>0</v>
      </c>
      <c r="F63" s="85">
        <f>F64+F65+F66+F67+F68+F70+F71</f>
        <v>0</v>
      </c>
      <c r="G63" s="85">
        <f>SUM(G64:G71)</f>
        <v>0</v>
      </c>
      <c r="H63" s="85">
        <f>SUM(H64:H71)</f>
        <v>0</v>
      </c>
      <c r="I63" s="80">
        <f t="shared" si="3"/>
        <v>0</v>
      </c>
    </row>
    <row r="64" spans="2:9" ht="12.75">
      <c r="B64" s="98" t="s">
        <v>327</v>
      </c>
      <c r="C64" s="97"/>
      <c r="D64" s="85">
        <v>0</v>
      </c>
      <c r="E64" s="80">
        <v>0</v>
      </c>
      <c r="F64" s="80">
        <v>0</v>
      </c>
      <c r="G64" s="80">
        <v>0</v>
      </c>
      <c r="H64" s="80">
        <v>0</v>
      </c>
      <c r="I64" s="80">
        <f t="shared" si="3"/>
        <v>0</v>
      </c>
    </row>
    <row r="65" spans="2:9" ht="12.75">
      <c r="B65" s="98" t="s">
        <v>326</v>
      </c>
      <c r="C65" s="97"/>
      <c r="D65" s="85">
        <v>0</v>
      </c>
      <c r="E65" s="80">
        <v>0</v>
      </c>
      <c r="F65" s="80">
        <v>0</v>
      </c>
      <c r="G65" s="80">
        <v>0</v>
      </c>
      <c r="H65" s="80">
        <v>0</v>
      </c>
      <c r="I65" s="80">
        <f t="shared" si="3"/>
        <v>0</v>
      </c>
    </row>
    <row r="66" spans="2:9" ht="12.75">
      <c r="B66" s="98" t="s">
        <v>325</v>
      </c>
      <c r="C66" s="97"/>
      <c r="D66" s="85">
        <v>0</v>
      </c>
      <c r="E66" s="80">
        <v>0</v>
      </c>
      <c r="F66" s="80">
        <v>0</v>
      </c>
      <c r="G66" s="80">
        <v>0</v>
      </c>
      <c r="H66" s="80">
        <v>0</v>
      </c>
      <c r="I66" s="80">
        <f t="shared" si="3"/>
        <v>0</v>
      </c>
    </row>
    <row r="67" spans="2:9" ht="12.75">
      <c r="B67" s="98" t="s">
        <v>324</v>
      </c>
      <c r="C67" s="97"/>
      <c r="D67" s="85">
        <v>0</v>
      </c>
      <c r="E67" s="80">
        <v>0</v>
      </c>
      <c r="F67" s="80">
        <v>0</v>
      </c>
      <c r="G67" s="80">
        <v>0</v>
      </c>
      <c r="H67" s="80">
        <v>0</v>
      </c>
      <c r="I67" s="80">
        <f t="shared" si="3"/>
        <v>0</v>
      </c>
    </row>
    <row r="68" spans="2:9" ht="12.75">
      <c r="B68" s="98" t="s">
        <v>323</v>
      </c>
      <c r="C68" s="97"/>
      <c r="D68" s="85">
        <v>0</v>
      </c>
      <c r="E68" s="80">
        <v>0</v>
      </c>
      <c r="F68" s="80">
        <v>0</v>
      </c>
      <c r="G68" s="80">
        <v>0</v>
      </c>
      <c r="H68" s="80">
        <v>0</v>
      </c>
      <c r="I68" s="80">
        <f t="shared" si="3"/>
        <v>0</v>
      </c>
    </row>
    <row r="69" spans="2:9" ht="12.75">
      <c r="B69" s="98" t="s">
        <v>322</v>
      </c>
      <c r="C69" s="97"/>
      <c r="D69" s="85">
        <v>0</v>
      </c>
      <c r="E69" s="80">
        <v>0</v>
      </c>
      <c r="F69" s="80">
        <v>0</v>
      </c>
      <c r="G69" s="80">
        <v>0</v>
      </c>
      <c r="H69" s="80">
        <v>0</v>
      </c>
      <c r="I69" s="80">
        <f t="shared" si="3"/>
        <v>0</v>
      </c>
    </row>
    <row r="70" spans="2:9" ht="12.75">
      <c r="B70" s="98" t="s">
        <v>321</v>
      </c>
      <c r="C70" s="97"/>
      <c r="D70" s="85">
        <v>0</v>
      </c>
      <c r="E70" s="80">
        <v>0</v>
      </c>
      <c r="F70" s="80">
        <v>0</v>
      </c>
      <c r="G70" s="80">
        <v>0</v>
      </c>
      <c r="H70" s="80">
        <v>0</v>
      </c>
      <c r="I70" s="80">
        <f t="shared" si="3"/>
        <v>0</v>
      </c>
    </row>
    <row r="71" spans="2:9" ht="12.75">
      <c r="B71" s="98" t="s">
        <v>320</v>
      </c>
      <c r="C71" s="97"/>
      <c r="D71" s="85">
        <v>0</v>
      </c>
      <c r="E71" s="80">
        <v>0</v>
      </c>
      <c r="F71" s="80">
        <v>0</v>
      </c>
      <c r="G71" s="80">
        <v>0</v>
      </c>
      <c r="H71" s="80">
        <v>0</v>
      </c>
      <c r="I71" s="80">
        <f t="shared" si="3"/>
        <v>0</v>
      </c>
    </row>
    <row r="72" spans="2:9" ht="12.75">
      <c r="B72" s="96" t="s">
        <v>319</v>
      </c>
      <c r="C72" s="95"/>
      <c r="D72" s="85">
        <f>SUM(D73:D75)</f>
        <v>0</v>
      </c>
      <c r="E72" s="85">
        <f>SUM(E73:E75)</f>
        <v>0</v>
      </c>
      <c r="F72" s="85">
        <f>SUM(F73:F75)</f>
        <v>0</v>
      </c>
      <c r="G72" s="85">
        <f>SUM(G73:G75)</f>
        <v>0</v>
      </c>
      <c r="H72" s="85">
        <f>SUM(H73:H75)</f>
        <v>0</v>
      </c>
      <c r="I72" s="80">
        <f t="shared" si="3"/>
        <v>0</v>
      </c>
    </row>
    <row r="73" spans="2:9" ht="12.75">
      <c r="B73" s="98" t="s">
        <v>318</v>
      </c>
      <c r="C73" s="97"/>
      <c r="D73" s="85">
        <v>0</v>
      </c>
      <c r="E73" s="80">
        <v>0</v>
      </c>
      <c r="F73" s="80">
        <v>0</v>
      </c>
      <c r="G73" s="80">
        <v>0</v>
      </c>
      <c r="H73" s="80">
        <v>0</v>
      </c>
      <c r="I73" s="80">
        <f t="shared" si="3"/>
        <v>0</v>
      </c>
    </row>
    <row r="74" spans="2:9" ht="12.75">
      <c r="B74" s="98" t="s">
        <v>317</v>
      </c>
      <c r="C74" s="97"/>
      <c r="D74" s="85">
        <v>0</v>
      </c>
      <c r="E74" s="80">
        <v>0</v>
      </c>
      <c r="F74" s="80">
        <v>0</v>
      </c>
      <c r="G74" s="80">
        <v>0</v>
      </c>
      <c r="H74" s="80">
        <v>0</v>
      </c>
      <c r="I74" s="80">
        <f t="shared" si="3"/>
        <v>0</v>
      </c>
    </row>
    <row r="75" spans="2:9" ht="12.75">
      <c r="B75" s="98" t="s">
        <v>316</v>
      </c>
      <c r="C75" s="97"/>
      <c r="D75" s="85">
        <v>0</v>
      </c>
      <c r="E75" s="80">
        <v>0</v>
      </c>
      <c r="F75" s="80">
        <v>0</v>
      </c>
      <c r="G75" s="80">
        <v>0</v>
      </c>
      <c r="H75" s="80">
        <v>0</v>
      </c>
      <c r="I75" s="80">
        <f t="shared" si="3"/>
        <v>0</v>
      </c>
    </row>
    <row r="76" spans="2:9" ht="12.75">
      <c r="B76" s="96" t="s">
        <v>315</v>
      </c>
      <c r="C76" s="95"/>
      <c r="D76" s="85">
        <f>SUM(D77:D83)</f>
        <v>0</v>
      </c>
      <c r="E76" s="85">
        <f>SUM(E77:E83)</f>
        <v>0</v>
      </c>
      <c r="F76" s="85">
        <f>SUM(F77:F83)</f>
        <v>0</v>
      </c>
      <c r="G76" s="85">
        <f>SUM(G77:G83)</f>
        <v>0</v>
      </c>
      <c r="H76" s="85">
        <f>SUM(H77:H83)</f>
        <v>0</v>
      </c>
      <c r="I76" s="80">
        <f t="shared" si="3"/>
        <v>0</v>
      </c>
    </row>
    <row r="77" spans="2:9" ht="12.75">
      <c r="B77" s="98" t="s">
        <v>314</v>
      </c>
      <c r="C77" s="97"/>
      <c r="D77" s="85">
        <v>0</v>
      </c>
      <c r="E77" s="80">
        <v>0</v>
      </c>
      <c r="F77" s="80">
        <v>0</v>
      </c>
      <c r="G77" s="80">
        <v>0</v>
      </c>
      <c r="H77" s="80">
        <v>0</v>
      </c>
      <c r="I77" s="80">
        <f t="shared" si="3"/>
        <v>0</v>
      </c>
    </row>
    <row r="78" spans="2:9" ht="12.75">
      <c r="B78" s="98" t="s">
        <v>313</v>
      </c>
      <c r="C78" s="97"/>
      <c r="D78" s="85">
        <v>0</v>
      </c>
      <c r="E78" s="80">
        <v>0</v>
      </c>
      <c r="F78" s="80">
        <v>0</v>
      </c>
      <c r="G78" s="80">
        <v>0</v>
      </c>
      <c r="H78" s="80">
        <v>0</v>
      </c>
      <c r="I78" s="80">
        <f t="shared" si="3"/>
        <v>0</v>
      </c>
    </row>
    <row r="79" spans="2:9" ht="12.75">
      <c r="B79" s="98" t="s">
        <v>312</v>
      </c>
      <c r="C79" s="97"/>
      <c r="D79" s="85">
        <v>0</v>
      </c>
      <c r="E79" s="80">
        <v>0</v>
      </c>
      <c r="F79" s="80">
        <v>0</v>
      </c>
      <c r="G79" s="80">
        <v>0</v>
      </c>
      <c r="H79" s="80">
        <v>0</v>
      </c>
      <c r="I79" s="80">
        <f t="shared" si="3"/>
        <v>0</v>
      </c>
    </row>
    <row r="80" spans="2:9" ht="12.75">
      <c r="B80" s="98" t="s">
        <v>311</v>
      </c>
      <c r="C80" s="97"/>
      <c r="D80" s="85">
        <v>0</v>
      </c>
      <c r="E80" s="80">
        <v>0</v>
      </c>
      <c r="F80" s="80">
        <v>0</v>
      </c>
      <c r="G80" s="80">
        <v>0</v>
      </c>
      <c r="H80" s="80">
        <v>0</v>
      </c>
      <c r="I80" s="80">
        <f t="shared" si="3"/>
        <v>0</v>
      </c>
    </row>
    <row r="81" spans="2:9" ht="12.75">
      <c r="B81" s="98" t="s">
        <v>310</v>
      </c>
      <c r="C81" s="97"/>
      <c r="D81" s="85">
        <v>0</v>
      </c>
      <c r="E81" s="80">
        <v>0</v>
      </c>
      <c r="F81" s="80">
        <v>0</v>
      </c>
      <c r="G81" s="80">
        <v>0</v>
      </c>
      <c r="H81" s="80">
        <v>0</v>
      </c>
      <c r="I81" s="80">
        <f t="shared" si="3"/>
        <v>0</v>
      </c>
    </row>
    <row r="82" spans="2:9" ht="12.75">
      <c r="B82" s="98" t="s">
        <v>309</v>
      </c>
      <c r="C82" s="97"/>
      <c r="D82" s="85">
        <v>0</v>
      </c>
      <c r="E82" s="80">
        <v>0</v>
      </c>
      <c r="F82" s="80">
        <v>0</v>
      </c>
      <c r="G82" s="80">
        <v>0</v>
      </c>
      <c r="H82" s="80">
        <v>0</v>
      </c>
      <c r="I82" s="80">
        <f t="shared" si="3"/>
        <v>0</v>
      </c>
    </row>
    <row r="83" spans="2:9" ht="12.75">
      <c r="B83" s="98" t="s">
        <v>308</v>
      </c>
      <c r="C83" s="97"/>
      <c r="D83" s="85">
        <v>0</v>
      </c>
      <c r="E83" s="80">
        <v>0</v>
      </c>
      <c r="F83" s="80">
        <v>0</v>
      </c>
      <c r="G83" s="80">
        <v>0</v>
      </c>
      <c r="H83" s="80">
        <v>0</v>
      </c>
      <c r="I83" s="80">
        <f t="shared" si="3"/>
        <v>0</v>
      </c>
    </row>
    <row r="84" spans="2:9" ht="12.75">
      <c r="B84" s="96"/>
      <c r="C84" s="95"/>
      <c r="D84" s="85"/>
      <c r="E84" s="80"/>
      <c r="F84" s="80"/>
      <c r="G84" s="80"/>
      <c r="H84" s="80"/>
      <c r="I84" s="80"/>
    </row>
    <row r="85" spans="2:9" ht="12.75">
      <c r="B85" s="94" t="s">
        <v>381</v>
      </c>
      <c r="C85" s="95"/>
      <c r="D85" s="92">
        <f aca="true" t="shared" si="7" ref="D85:I85">D86+D104+D94+D114+D124+D134+D138+D147+D151</f>
        <v>219954769</v>
      </c>
      <c r="E85" s="92">
        <f>E86+E104+E94+E114+E124+E134+E138+E147+E151</f>
        <v>61755857</v>
      </c>
      <c r="F85" s="92">
        <f t="shared" si="7"/>
        <v>281710626</v>
      </c>
      <c r="G85" s="92">
        <f>G86+G104+G94+G114+G124+G134+G138+G147+G151</f>
        <v>122802638.92999999</v>
      </c>
      <c r="H85" s="92">
        <f>H86+H104+H94+H114+H124+H134+H138+H147+H151</f>
        <v>105820183.17</v>
      </c>
      <c r="I85" s="92">
        <f t="shared" si="7"/>
        <v>158907987.07</v>
      </c>
    </row>
    <row r="86" spans="2:9" ht="12.75">
      <c r="B86" s="96" t="s">
        <v>380</v>
      </c>
      <c r="C86" s="95"/>
      <c r="D86" s="85">
        <f>SUM(D87:D93)</f>
        <v>0</v>
      </c>
      <c r="E86" s="85">
        <f>SUM(E87:E93)</f>
        <v>15894054.66</v>
      </c>
      <c r="F86" s="85">
        <f>SUM(F87:F93)</f>
        <v>15894054.66</v>
      </c>
      <c r="G86" s="85">
        <f>SUM(G87:G93)</f>
        <v>7067616.91</v>
      </c>
      <c r="H86" s="85">
        <f>SUM(H87:H93)</f>
        <v>7067616.91</v>
      </c>
      <c r="I86" s="80">
        <f aca="true" t="shared" si="8" ref="I86:I149">F86-G86</f>
        <v>8826437.75</v>
      </c>
    </row>
    <row r="87" spans="2:9" ht="12.75">
      <c r="B87" s="98" t="s">
        <v>379</v>
      </c>
      <c r="C87" s="97"/>
      <c r="D87" s="85">
        <v>0</v>
      </c>
      <c r="E87" s="80">
        <v>0</v>
      </c>
      <c r="F87" s="80">
        <v>0</v>
      </c>
      <c r="G87" s="80">
        <v>0</v>
      </c>
      <c r="H87" s="80">
        <v>0</v>
      </c>
      <c r="I87" s="80">
        <f t="shared" si="8"/>
        <v>0</v>
      </c>
    </row>
    <row r="88" spans="2:9" ht="12.75">
      <c r="B88" s="98" t="s">
        <v>378</v>
      </c>
      <c r="C88" s="97"/>
      <c r="D88" s="85">
        <v>0</v>
      </c>
      <c r="E88" s="80">
        <v>15894054.66</v>
      </c>
      <c r="F88" s="85">
        <v>15894054.66</v>
      </c>
      <c r="G88" s="80">
        <v>7067616.91</v>
      </c>
      <c r="H88" s="80">
        <v>7067616.91</v>
      </c>
      <c r="I88" s="80">
        <f t="shared" si="8"/>
        <v>8826437.75</v>
      </c>
    </row>
    <row r="89" spans="2:9" ht="13.5" thickBot="1">
      <c r="B89" s="150" t="s">
        <v>377</v>
      </c>
      <c r="C89" s="151"/>
      <c r="D89" s="89">
        <v>0</v>
      </c>
      <c r="E89" s="77">
        <v>0</v>
      </c>
      <c r="F89" s="77">
        <v>0</v>
      </c>
      <c r="G89" s="77">
        <v>0</v>
      </c>
      <c r="H89" s="77">
        <v>0</v>
      </c>
      <c r="I89" s="77">
        <f t="shared" si="8"/>
        <v>0</v>
      </c>
    </row>
    <row r="90" spans="2:9" ht="12.75">
      <c r="B90" s="98" t="s">
        <v>376</v>
      </c>
      <c r="C90" s="97"/>
      <c r="D90" s="85">
        <v>0</v>
      </c>
      <c r="E90" s="80">
        <v>0</v>
      </c>
      <c r="F90" s="80">
        <v>0</v>
      </c>
      <c r="G90" s="80">
        <v>0</v>
      </c>
      <c r="H90" s="80">
        <v>0</v>
      </c>
      <c r="I90" s="80">
        <f t="shared" si="8"/>
        <v>0</v>
      </c>
    </row>
    <row r="91" spans="2:9" ht="12.75">
      <c r="B91" s="98" t="s">
        <v>375</v>
      </c>
      <c r="C91" s="97"/>
      <c r="D91" s="85">
        <v>0</v>
      </c>
      <c r="E91" s="80">
        <v>0</v>
      </c>
      <c r="F91" s="80">
        <v>0</v>
      </c>
      <c r="G91" s="80">
        <v>0</v>
      </c>
      <c r="H91" s="80">
        <v>0</v>
      </c>
      <c r="I91" s="80">
        <f t="shared" si="8"/>
        <v>0</v>
      </c>
    </row>
    <row r="92" spans="2:9" ht="12.75">
      <c r="B92" s="98" t="s">
        <v>374</v>
      </c>
      <c r="C92" s="97"/>
      <c r="D92" s="85">
        <v>0</v>
      </c>
      <c r="E92" s="80">
        <v>0</v>
      </c>
      <c r="F92" s="80">
        <v>0</v>
      </c>
      <c r="G92" s="80">
        <v>0</v>
      </c>
      <c r="H92" s="80">
        <v>0</v>
      </c>
      <c r="I92" s="80">
        <f t="shared" si="8"/>
        <v>0</v>
      </c>
    </row>
    <row r="93" spans="2:9" ht="12.75">
      <c r="B93" s="98" t="s">
        <v>373</v>
      </c>
      <c r="C93" s="97"/>
      <c r="D93" s="85">
        <v>0</v>
      </c>
      <c r="E93" s="80">
        <v>0</v>
      </c>
      <c r="F93" s="80">
        <v>0</v>
      </c>
      <c r="G93" s="80">
        <v>0</v>
      </c>
      <c r="H93" s="80">
        <v>0</v>
      </c>
      <c r="I93" s="80">
        <f t="shared" si="8"/>
        <v>0</v>
      </c>
    </row>
    <row r="94" spans="2:9" ht="12.75">
      <c r="B94" s="96" t="s">
        <v>372</v>
      </c>
      <c r="C94" s="95"/>
      <c r="D94" s="85">
        <f>SUM(D95:D103)</f>
        <v>0</v>
      </c>
      <c r="E94" s="85">
        <f>SUM(E95:E103)</f>
        <v>27100000</v>
      </c>
      <c r="F94" s="85">
        <f>SUM(F95:F103)</f>
        <v>27100000</v>
      </c>
      <c r="G94" s="85">
        <f>SUM(G95:G103)</f>
        <v>2574119.7199999997</v>
      </c>
      <c r="H94" s="85">
        <f>SUM(H95:H103)</f>
        <v>2574119.7199999997</v>
      </c>
      <c r="I94" s="80">
        <f t="shared" si="8"/>
        <v>24525880.28</v>
      </c>
    </row>
    <row r="95" spans="2:9" ht="12.75">
      <c r="B95" s="98" t="s">
        <v>371</v>
      </c>
      <c r="C95" s="97"/>
      <c r="D95" s="85">
        <v>0</v>
      </c>
      <c r="E95" s="80">
        <v>4700000</v>
      </c>
      <c r="F95" s="85">
        <v>4700000</v>
      </c>
      <c r="G95" s="80">
        <v>0</v>
      </c>
      <c r="H95" s="80">
        <v>0</v>
      </c>
      <c r="I95" s="80">
        <f t="shared" si="8"/>
        <v>4700000</v>
      </c>
    </row>
    <row r="96" spans="2:9" ht="12.75">
      <c r="B96" s="98" t="s">
        <v>370</v>
      </c>
      <c r="C96" s="97"/>
      <c r="D96" s="85">
        <v>0</v>
      </c>
      <c r="E96" s="80">
        <v>11800000</v>
      </c>
      <c r="F96" s="85">
        <v>11800000</v>
      </c>
      <c r="G96" s="80">
        <v>2533333.32</v>
      </c>
      <c r="H96" s="80">
        <v>2533333.32</v>
      </c>
      <c r="I96" s="80">
        <f t="shared" si="8"/>
        <v>9266666.68</v>
      </c>
    </row>
    <row r="97" spans="2:9" ht="12.75">
      <c r="B97" s="98" t="s">
        <v>369</v>
      </c>
      <c r="C97" s="97"/>
      <c r="D97" s="85">
        <v>0</v>
      </c>
      <c r="E97" s="80">
        <v>0</v>
      </c>
      <c r="F97" s="80">
        <v>0</v>
      </c>
      <c r="G97" s="80">
        <v>0</v>
      </c>
      <c r="H97" s="80">
        <v>0</v>
      </c>
      <c r="I97" s="80">
        <f t="shared" si="8"/>
        <v>0</v>
      </c>
    </row>
    <row r="98" spans="2:9" ht="12.75">
      <c r="B98" s="98" t="s">
        <v>368</v>
      </c>
      <c r="C98" s="97"/>
      <c r="D98" s="85">
        <v>0</v>
      </c>
      <c r="E98" s="80">
        <v>0</v>
      </c>
      <c r="F98" s="80">
        <v>0</v>
      </c>
      <c r="G98" s="80">
        <v>0</v>
      </c>
      <c r="H98" s="80">
        <v>0</v>
      </c>
      <c r="I98" s="80">
        <f t="shared" si="8"/>
        <v>0</v>
      </c>
    </row>
    <row r="99" spans="2:9" ht="12.75">
      <c r="B99" s="98" t="s">
        <v>367</v>
      </c>
      <c r="C99" s="97"/>
      <c r="D99" s="85">
        <v>0</v>
      </c>
      <c r="E99" s="80">
        <v>1600000</v>
      </c>
      <c r="F99" s="85">
        <v>1600000</v>
      </c>
      <c r="G99" s="80">
        <v>20926.4</v>
      </c>
      <c r="H99" s="80">
        <v>20926.4</v>
      </c>
      <c r="I99" s="80">
        <f t="shared" si="8"/>
        <v>1579073.6</v>
      </c>
    </row>
    <row r="100" spans="2:9" ht="12.75">
      <c r="B100" s="98" t="s">
        <v>366</v>
      </c>
      <c r="C100" s="97"/>
      <c r="D100" s="85">
        <v>0</v>
      </c>
      <c r="E100" s="80">
        <v>100000</v>
      </c>
      <c r="F100" s="85">
        <v>100000</v>
      </c>
      <c r="G100" s="80">
        <v>10000</v>
      </c>
      <c r="H100" s="80">
        <v>10000</v>
      </c>
      <c r="I100" s="80">
        <f t="shared" si="8"/>
        <v>90000</v>
      </c>
    </row>
    <row r="101" spans="2:9" ht="12.75">
      <c r="B101" s="98" t="s">
        <v>365</v>
      </c>
      <c r="C101" s="97"/>
      <c r="D101" s="85">
        <v>0</v>
      </c>
      <c r="E101" s="80">
        <v>8900000</v>
      </c>
      <c r="F101" s="85">
        <v>8900000</v>
      </c>
      <c r="G101" s="80">
        <v>9860</v>
      </c>
      <c r="H101" s="80">
        <v>9860</v>
      </c>
      <c r="I101" s="80">
        <f t="shared" si="8"/>
        <v>8890140</v>
      </c>
    </row>
    <row r="102" spans="2:9" ht="12.75">
      <c r="B102" s="98" t="s">
        <v>364</v>
      </c>
      <c r="C102" s="97"/>
      <c r="D102" s="85">
        <v>0</v>
      </c>
      <c r="E102" s="80">
        <v>0</v>
      </c>
      <c r="F102" s="80">
        <v>0</v>
      </c>
      <c r="G102" s="80">
        <v>0</v>
      </c>
      <c r="H102" s="80">
        <v>0</v>
      </c>
      <c r="I102" s="80">
        <f t="shared" si="8"/>
        <v>0</v>
      </c>
    </row>
    <row r="103" spans="2:9" ht="12.75">
      <c r="B103" s="98" t="s">
        <v>363</v>
      </c>
      <c r="C103" s="97"/>
      <c r="D103" s="85">
        <v>0</v>
      </c>
      <c r="E103" s="80">
        <v>0</v>
      </c>
      <c r="F103" s="80">
        <v>0</v>
      </c>
      <c r="G103" s="80">
        <v>0</v>
      </c>
      <c r="H103" s="80">
        <v>0</v>
      </c>
      <c r="I103" s="80">
        <f t="shared" si="8"/>
        <v>0</v>
      </c>
    </row>
    <row r="104" spans="2:9" ht="12.75">
      <c r="B104" s="96" t="s">
        <v>362</v>
      </c>
      <c r="C104" s="95"/>
      <c r="D104" s="85">
        <f>SUM(D105:D113)</f>
        <v>0</v>
      </c>
      <c r="E104" s="85">
        <f>SUM(E105:E113)</f>
        <v>17473399.36</v>
      </c>
      <c r="F104" s="85">
        <f>SUM(F105:F113)</f>
        <v>17473399.36</v>
      </c>
      <c r="G104" s="85">
        <f>SUM(G105:G113)</f>
        <v>3390115.34</v>
      </c>
      <c r="H104" s="85">
        <f>SUM(H105:H113)</f>
        <v>3390115.34</v>
      </c>
      <c r="I104" s="80">
        <f t="shared" si="8"/>
        <v>14083284.02</v>
      </c>
    </row>
    <row r="105" spans="2:9" ht="12.75">
      <c r="B105" s="98" t="s">
        <v>361</v>
      </c>
      <c r="C105" s="97"/>
      <c r="D105" s="85">
        <v>0</v>
      </c>
      <c r="E105" s="80">
        <v>694264.71</v>
      </c>
      <c r="F105" s="80">
        <v>694264.71</v>
      </c>
      <c r="G105" s="80">
        <v>62020.05</v>
      </c>
      <c r="H105" s="80">
        <v>62020.05</v>
      </c>
      <c r="I105" s="80">
        <f t="shared" si="8"/>
        <v>632244.6599999999</v>
      </c>
    </row>
    <row r="106" spans="2:9" ht="12.75">
      <c r="B106" s="98" t="s">
        <v>360</v>
      </c>
      <c r="C106" s="97"/>
      <c r="D106" s="85">
        <v>0</v>
      </c>
      <c r="E106" s="80">
        <v>0</v>
      </c>
      <c r="F106" s="80">
        <v>0</v>
      </c>
      <c r="G106" s="80">
        <v>0</v>
      </c>
      <c r="H106" s="80">
        <v>0</v>
      </c>
      <c r="I106" s="80">
        <f t="shared" si="8"/>
        <v>0</v>
      </c>
    </row>
    <row r="107" spans="2:9" ht="12.75">
      <c r="B107" s="98" t="s">
        <v>359</v>
      </c>
      <c r="C107" s="97"/>
      <c r="D107" s="85">
        <v>0</v>
      </c>
      <c r="E107" s="80">
        <v>11990281.17</v>
      </c>
      <c r="F107" s="80">
        <v>11990281.17</v>
      </c>
      <c r="G107" s="80">
        <v>2364695.8</v>
      </c>
      <c r="H107" s="80">
        <v>2364695.8</v>
      </c>
      <c r="I107" s="80">
        <f t="shared" si="8"/>
        <v>9625585.370000001</v>
      </c>
    </row>
    <row r="108" spans="2:9" ht="12.75">
      <c r="B108" s="98" t="s">
        <v>358</v>
      </c>
      <c r="C108" s="97"/>
      <c r="D108" s="85">
        <v>0</v>
      </c>
      <c r="E108" s="80">
        <v>0</v>
      </c>
      <c r="F108" s="80">
        <v>0</v>
      </c>
      <c r="G108" s="80">
        <v>0</v>
      </c>
      <c r="H108" s="80">
        <v>0</v>
      </c>
      <c r="I108" s="80">
        <f t="shared" si="8"/>
        <v>0</v>
      </c>
    </row>
    <row r="109" spans="2:9" ht="12.75">
      <c r="B109" s="98" t="s">
        <v>357</v>
      </c>
      <c r="C109" s="97"/>
      <c r="D109" s="85">
        <v>0</v>
      </c>
      <c r="E109" s="80">
        <v>4454861.51</v>
      </c>
      <c r="F109" s="80">
        <v>4454861.51</v>
      </c>
      <c r="G109" s="80">
        <v>878858.1</v>
      </c>
      <c r="H109" s="80">
        <v>878858.1</v>
      </c>
      <c r="I109" s="80">
        <f t="shared" si="8"/>
        <v>3576003.4099999997</v>
      </c>
    </row>
    <row r="110" spans="2:9" ht="12.75">
      <c r="B110" s="98" t="s">
        <v>356</v>
      </c>
      <c r="C110" s="97"/>
      <c r="D110" s="85">
        <v>0</v>
      </c>
      <c r="E110" s="80">
        <v>0</v>
      </c>
      <c r="F110" s="80">
        <v>0</v>
      </c>
      <c r="G110" s="80">
        <v>0</v>
      </c>
      <c r="H110" s="80">
        <v>0</v>
      </c>
      <c r="I110" s="80">
        <f t="shared" si="8"/>
        <v>0</v>
      </c>
    </row>
    <row r="111" spans="2:9" ht="12.75">
      <c r="B111" s="98" t="s">
        <v>355</v>
      </c>
      <c r="C111" s="97"/>
      <c r="D111" s="85">
        <v>0</v>
      </c>
      <c r="E111" s="80">
        <v>0</v>
      </c>
      <c r="F111" s="80">
        <v>0</v>
      </c>
      <c r="G111" s="80">
        <v>0</v>
      </c>
      <c r="H111" s="80">
        <v>0</v>
      </c>
      <c r="I111" s="80">
        <f t="shared" si="8"/>
        <v>0</v>
      </c>
    </row>
    <row r="112" spans="2:9" ht="12.75">
      <c r="B112" s="98" t="s">
        <v>354</v>
      </c>
      <c r="C112" s="97"/>
      <c r="D112" s="85">
        <v>0</v>
      </c>
      <c r="E112" s="80">
        <v>0</v>
      </c>
      <c r="F112" s="80">
        <v>0</v>
      </c>
      <c r="G112" s="80">
        <v>0</v>
      </c>
      <c r="H112" s="80">
        <v>0</v>
      </c>
      <c r="I112" s="80">
        <f t="shared" si="8"/>
        <v>0</v>
      </c>
    </row>
    <row r="113" spans="2:9" ht="12.75">
      <c r="B113" s="98" t="s">
        <v>353</v>
      </c>
      <c r="C113" s="97"/>
      <c r="D113" s="85">
        <v>0</v>
      </c>
      <c r="E113" s="80">
        <v>333991.97</v>
      </c>
      <c r="F113" s="80">
        <v>333991.97</v>
      </c>
      <c r="G113" s="80">
        <v>84541.39</v>
      </c>
      <c r="H113" s="80">
        <v>84541.39</v>
      </c>
      <c r="I113" s="80">
        <f t="shared" si="8"/>
        <v>249450.57999999996</v>
      </c>
    </row>
    <row r="114" spans="2:9" ht="25.5" customHeight="1">
      <c r="B114" s="199" t="s">
        <v>352</v>
      </c>
      <c r="C114" s="200"/>
      <c r="D114" s="85">
        <f>SUM(D115:D123)</f>
        <v>219954769</v>
      </c>
      <c r="E114" s="85">
        <f>SUM(E115:E123)</f>
        <v>-2311726.62</v>
      </c>
      <c r="F114" s="85">
        <f>SUM(F115:F123)</f>
        <v>217643042.38</v>
      </c>
      <c r="G114" s="85">
        <f>SUM(G115:G123)</f>
        <v>109770786.96</v>
      </c>
      <c r="H114" s="85">
        <f>SUM(H115:H123)</f>
        <v>92788331.2</v>
      </c>
      <c r="I114" s="80">
        <f t="shared" si="8"/>
        <v>107872255.42</v>
      </c>
    </row>
    <row r="115" spans="2:9" ht="12.75">
      <c r="B115" s="98" t="s">
        <v>351</v>
      </c>
      <c r="C115" s="97"/>
      <c r="D115" s="85">
        <v>0</v>
      </c>
      <c r="E115" s="80">
        <v>0</v>
      </c>
      <c r="F115" s="80">
        <v>0</v>
      </c>
      <c r="G115" s="80">
        <v>0</v>
      </c>
      <c r="H115" s="80">
        <v>0</v>
      </c>
      <c r="I115" s="80">
        <f t="shared" si="8"/>
        <v>0</v>
      </c>
    </row>
    <row r="116" spans="2:9" ht="12.75">
      <c r="B116" s="98" t="s">
        <v>350</v>
      </c>
      <c r="C116" s="97"/>
      <c r="D116" s="85">
        <v>0</v>
      </c>
      <c r="E116" s="80">
        <v>0</v>
      </c>
      <c r="F116" s="80">
        <v>0</v>
      </c>
      <c r="G116" s="80">
        <v>0</v>
      </c>
      <c r="H116" s="80">
        <v>0</v>
      </c>
      <c r="I116" s="80">
        <f t="shared" si="8"/>
        <v>0</v>
      </c>
    </row>
    <row r="117" spans="2:9" ht="12.75">
      <c r="B117" s="98" t="s">
        <v>349</v>
      </c>
      <c r="C117" s="97"/>
      <c r="D117" s="85">
        <v>0</v>
      </c>
      <c r="E117" s="80">
        <v>0</v>
      </c>
      <c r="F117" s="80">
        <v>0</v>
      </c>
      <c r="G117" s="80">
        <v>0</v>
      </c>
      <c r="H117" s="80">
        <v>0</v>
      </c>
      <c r="I117" s="80">
        <f t="shared" si="8"/>
        <v>0</v>
      </c>
    </row>
    <row r="118" spans="2:9" ht="12.75">
      <c r="B118" s="98" t="s">
        <v>348</v>
      </c>
      <c r="C118" s="97"/>
      <c r="D118" s="85">
        <v>219954769</v>
      </c>
      <c r="E118" s="80">
        <v>-2311726.62</v>
      </c>
      <c r="F118" s="80">
        <v>217643042.38</v>
      </c>
      <c r="G118" s="80">
        <v>109770786.96</v>
      </c>
      <c r="H118" s="80">
        <v>92788331.2</v>
      </c>
      <c r="I118" s="80">
        <f t="shared" si="8"/>
        <v>107872255.42</v>
      </c>
    </row>
    <row r="119" spans="2:9" ht="12.75">
      <c r="B119" s="98" t="s">
        <v>347</v>
      </c>
      <c r="C119" s="97"/>
      <c r="D119" s="85">
        <v>0</v>
      </c>
      <c r="E119" s="80">
        <v>0</v>
      </c>
      <c r="F119" s="80">
        <v>0</v>
      </c>
      <c r="G119" s="80">
        <v>0</v>
      </c>
      <c r="H119" s="80">
        <v>0</v>
      </c>
      <c r="I119" s="80">
        <f t="shared" si="8"/>
        <v>0</v>
      </c>
    </row>
    <row r="120" spans="2:9" ht="12.75">
      <c r="B120" s="98" t="s">
        <v>346</v>
      </c>
      <c r="C120" s="97"/>
      <c r="D120" s="85">
        <v>0</v>
      </c>
      <c r="E120" s="80">
        <v>0</v>
      </c>
      <c r="F120" s="80">
        <v>0</v>
      </c>
      <c r="G120" s="80">
        <v>0</v>
      </c>
      <c r="H120" s="80">
        <v>0</v>
      </c>
      <c r="I120" s="80">
        <f t="shared" si="8"/>
        <v>0</v>
      </c>
    </row>
    <row r="121" spans="2:9" ht="12.75">
      <c r="B121" s="98" t="s">
        <v>345</v>
      </c>
      <c r="C121" s="97"/>
      <c r="D121" s="85">
        <v>0</v>
      </c>
      <c r="E121" s="80">
        <v>0</v>
      </c>
      <c r="F121" s="80">
        <v>0</v>
      </c>
      <c r="G121" s="80">
        <v>0</v>
      </c>
      <c r="H121" s="80">
        <v>0</v>
      </c>
      <c r="I121" s="80">
        <f t="shared" si="8"/>
        <v>0</v>
      </c>
    </row>
    <row r="122" spans="2:9" ht="12.75">
      <c r="B122" s="98" t="s">
        <v>344</v>
      </c>
      <c r="C122" s="97"/>
      <c r="D122" s="85">
        <v>0</v>
      </c>
      <c r="E122" s="80">
        <v>0</v>
      </c>
      <c r="F122" s="80">
        <v>0</v>
      </c>
      <c r="G122" s="80">
        <v>0</v>
      </c>
      <c r="H122" s="80">
        <v>0</v>
      </c>
      <c r="I122" s="80">
        <f t="shared" si="8"/>
        <v>0</v>
      </c>
    </row>
    <row r="123" spans="2:9" ht="12.75">
      <c r="B123" s="98" t="s">
        <v>343</v>
      </c>
      <c r="C123" s="97"/>
      <c r="D123" s="85">
        <v>0</v>
      </c>
      <c r="E123" s="80">
        <v>0</v>
      </c>
      <c r="F123" s="80">
        <v>0</v>
      </c>
      <c r="G123" s="80">
        <v>0</v>
      </c>
      <c r="H123" s="80">
        <v>0</v>
      </c>
      <c r="I123" s="80">
        <f t="shared" si="8"/>
        <v>0</v>
      </c>
    </row>
    <row r="124" spans="2:9" ht="12.75">
      <c r="B124" s="96" t="s">
        <v>342</v>
      </c>
      <c r="C124" s="95"/>
      <c r="D124" s="85">
        <f>SUM(D125:D133)</f>
        <v>0</v>
      </c>
      <c r="E124" s="85">
        <f>SUM(E125:E133)</f>
        <v>1100000</v>
      </c>
      <c r="F124" s="85">
        <f>SUM(F125:F133)</f>
        <v>1100000</v>
      </c>
      <c r="G124" s="85">
        <f>SUM(G125:G133)</f>
        <v>0</v>
      </c>
      <c r="H124" s="85">
        <f>SUM(H125:H133)</f>
        <v>0</v>
      </c>
      <c r="I124" s="80">
        <f t="shared" si="8"/>
        <v>1100000</v>
      </c>
    </row>
    <row r="125" spans="2:9" ht="12.75">
      <c r="B125" s="98" t="s">
        <v>341</v>
      </c>
      <c r="C125" s="97"/>
      <c r="D125" s="85">
        <v>0</v>
      </c>
      <c r="E125" s="80">
        <v>200000</v>
      </c>
      <c r="F125" s="80">
        <v>200000</v>
      </c>
      <c r="G125" s="80">
        <v>0</v>
      </c>
      <c r="H125" s="80">
        <v>0</v>
      </c>
      <c r="I125" s="80">
        <f t="shared" si="8"/>
        <v>200000</v>
      </c>
    </row>
    <row r="126" spans="2:9" ht="12.75">
      <c r="B126" s="98" t="s">
        <v>340</v>
      </c>
      <c r="C126" s="97"/>
      <c r="D126" s="85">
        <v>0</v>
      </c>
      <c r="E126" s="80">
        <v>0</v>
      </c>
      <c r="F126" s="80">
        <v>0</v>
      </c>
      <c r="G126" s="80">
        <v>0</v>
      </c>
      <c r="H126" s="80">
        <v>0</v>
      </c>
      <c r="I126" s="80">
        <f t="shared" si="8"/>
        <v>0</v>
      </c>
    </row>
    <row r="127" spans="2:9" ht="12.75">
      <c r="B127" s="98" t="s">
        <v>339</v>
      </c>
      <c r="C127" s="97"/>
      <c r="D127" s="85">
        <v>0</v>
      </c>
      <c r="E127" s="80">
        <v>0</v>
      </c>
      <c r="F127" s="80">
        <v>0</v>
      </c>
      <c r="G127" s="80">
        <v>0</v>
      </c>
      <c r="H127" s="80">
        <v>0</v>
      </c>
      <c r="I127" s="80">
        <f t="shared" si="8"/>
        <v>0</v>
      </c>
    </row>
    <row r="128" spans="2:9" ht="12.75">
      <c r="B128" s="98" t="s">
        <v>338</v>
      </c>
      <c r="C128" s="97"/>
      <c r="D128" s="85">
        <v>0</v>
      </c>
      <c r="E128" s="80">
        <v>0</v>
      </c>
      <c r="F128" s="80">
        <v>0</v>
      </c>
      <c r="G128" s="80">
        <v>0</v>
      </c>
      <c r="H128" s="80">
        <v>0</v>
      </c>
      <c r="I128" s="80">
        <f t="shared" si="8"/>
        <v>0</v>
      </c>
    </row>
    <row r="129" spans="2:9" ht="12.75">
      <c r="B129" s="98" t="s">
        <v>337</v>
      </c>
      <c r="C129" s="97"/>
      <c r="D129" s="85">
        <v>0</v>
      </c>
      <c r="E129" s="80">
        <v>0</v>
      </c>
      <c r="F129" s="80">
        <v>0</v>
      </c>
      <c r="G129" s="80">
        <v>0</v>
      </c>
      <c r="H129" s="80">
        <v>0</v>
      </c>
      <c r="I129" s="80">
        <f t="shared" si="8"/>
        <v>0</v>
      </c>
    </row>
    <row r="130" spans="2:9" ht="12.75">
      <c r="B130" s="98" t="s">
        <v>336</v>
      </c>
      <c r="C130" s="97"/>
      <c r="D130" s="85">
        <v>0</v>
      </c>
      <c r="E130" s="80">
        <v>0</v>
      </c>
      <c r="F130" s="80">
        <v>0</v>
      </c>
      <c r="G130" s="80">
        <v>0</v>
      </c>
      <c r="H130" s="80">
        <v>0</v>
      </c>
      <c r="I130" s="80">
        <f t="shared" si="8"/>
        <v>0</v>
      </c>
    </row>
    <row r="131" spans="2:9" ht="12.75">
      <c r="B131" s="98" t="s">
        <v>335</v>
      </c>
      <c r="C131" s="97"/>
      <c r="D131" s="85">
        <v>0</v>
      </c>
      <c r="E131" s="80">
        <v>0</v>
      </c>
      <c r="F131" s="80">
        <v>0</v>
      </c>
      <c r="G131" s="80">
        <v>0</v>
      </c>
      <c r="H131" s="80">
        <v>0</v>
      </c>
      <c r="I131" s="80">
        <f t="shared" si="8"/>
        <v>0</v>
      </c>
    </row>
    <row r="132" spans="2:9" ht="12.75">
      <c r="B132" s="98" t="s">
        <v>334</v>
      </c>
      <c r="C132" s="97"/>
      <c r="D132" s="85">
        <v>0</v>
      </c>
      <c r="E132" s="80">
        <v>0</v>
      </c>
      <c r="F132" s="80">
        <v>0</v>
      </c>
      <c r="G132" s="80">
        <v>0</v>
      </c>
      <c r="H132" s="80">
        <v>0</v>
      </c>
      <c r="I132" s="80">
        <f t="shared" si="8"/>
        <v>0</v>
      </c>
    </row>
    <row r="133" spans="2:9" ht="12.75">
      <c r="B133" s="98" t="s">
        <v>333</v>
      </c>
      <c r="C133" s="97"/>
      <c r="D133" s="85">
        <v>0</v>
      </c>
      <c r="E133" s="80">
        <v>900000</v>
      </c>
      <c r="F133" s="80">
        <v>900000</v>
      </c>
      <c r="G133" s="80">
        <v>0</v>
      </c>
      <c r="H133" s="80">
        <v>0</v>
      </c>
      <c r="I133" s="80">
        <f t="shared" si="8"/>
        <v>900000</v>
      </c>
    </row>
    <row r="134" spans="2:9" ht="12.75">
      <c r="B134" s="96" t="s">
        <v>332</v>
      </c>
      <c r="C134" s="95"/>
      <c r="D134" s="85">
        <f>SUM(D135:D137)</f>
        <v>0</v>
      </c>
      <c r="E134" s="85">
        <f>SUM(E135:E137)</f>
        <v>2500129.6</v>
      </c>
      <c r="F134" s="85">
        <f>SUM(F135:F137)</f>
        <v>2500129.6</v>
      </c>
      <c r="G134" s="85">
        <f>SUM(G135:G137)</f>
        <v>0</v>
      </c>
      <c r="H134" s="85">
        <f>SUM(H135:H137)</f>
        <v>0</v>
      </c>
      <c r="I134" s="80">
        <f t="shared" si="8"/>
        <v>2500129.6</v>
      </c>
    </row>
    <row r="135" spans="2:9" ht="12.75">
      <c r="B135" s="98" t="s">
        <v>331</v>
      </c>
      <c r="C135" s="97"/>
      <c r="D135" s="85"/>
      <c r="E135" s="80"/>
      <c r="F135" s="80">
        <f>D135+E135</f>
        <v>0</v>
      </c>
      <c r="G135" s="80"/>
      <c r="H135" s="80"/>
      <c r="I135" s="80">
        <f t="shared" si="8"/>
        <v>0</v>
      </c>
    </row>
    <row r="136" spans="2:9" ht="12.75">
      <c r="B136" s="98" t="s">
        <v>330</v>
      </c>
      <c r="C136" s="97"/>
      <c r="D136" s="85">
        <v>0</v>
      </c>
      <c r="E136" s="80">
        <v>2500129.6</v>
      </c>
      <c r="F136" s="80">
        <v>2500129.6</v>
      </c>
      <c r="G136" s="80">
        <v>0</v>
      </c>
      <c r="H136" s="80">
        <v>0</v>
      </c>
      <c r="I136" s="80">
        <f t="shared" si="8"/>
        <v>2500129.6</v>
      </c>
    </row>
    <row r="137" spans="2:9" ht="12.75">
      <c r="B137" s="98" t="s">
        <v>329</v>
      </c>
      <c r="C137" s="97"/>
      <c r="D137" s="85"/>
      <c r="E137" s="80"/>
      <c r="F137" s="80">
        <f>D137+E137</f>
        <v>0</v>
      </c>
      <c r="G137" s="80"/>
      <c r="H137" s="80"/>
      <c r="I137" s="80">
        <f t="shared" si="8"/>
        <v>0</v>
      </c>
    </row>
    <row r="138" spans="2:9" ht="12.75">
      <c r="B138" s="96" t="s">
        <v>328</v>
      </c>
      <c r="C138" s="95"/>
      <c r="D138" s="85">
        <f>SUM(D139:D146)</f>
        <v>0</v>
      </c>
      <c r="E138" s="85">
        <f>SUM(E139:E146)</f>
        <v>0</v>
      </c>
      <c r="F138" s="85">
        <f>F139+F140+F141+F142+F143+F145+F146</f>
        <v>0</v>
      </c>
      <c r="G138" s="85">
        <f>SUM(G139:G146)</f>
        <v>0</v>
      </c>
      <c r="H138" s="85">
        <f>SUM(H139:H146)</f>
        <v>0</v>
      </c>
      <c r="I138" s="80">
        <f t="shared" si="8"/>
        <v>0</v>
      </c>
    </row>
    <row r="139" spans="2:9" ht="12.75">
      <c r="B139" s="98" t="s">
        <v>327</v>
      </c>
      <c r="C139" s="97"/>
      <c r="D139" s="85">
        <v>0</v>
      </c>
      <c r="E139" s="80">
        <v>0</v>
      </c>
      <c r="F139" s="80">
        <v>0</v>
      </c>
      <c r="G139" s="80">
        <v>0</v>
      </c>
      <c r="H139" s="80">
        <v>0</v>
      </c>
      <c r="I139" s="80">
        <f t="shared" si="8"/>
        <v>0</v>
      </c>
    </row>
    <row r="140" spans="2:9" ht="12.75">
      <c r="B140" s="98" t="s">
        <v>326</v>
      </c>
      <c r="C140" s="97"/>
      <c r="D140" s="85">
        <v>0</v>
      </c>
      <c r="E140" s="80">
        <v>0</v>
      </c>
      <c r="F140" s="80">
        <v>0</v>
      </c>
      <c r="G140" s="80">
        <v>0</v>
      </c>
      <c r="H140" s="80">
        <v>0</v>
      </c>
      <c r="I140" s="80">
        <f t="shared" si="8"/>
        <v>0</v>
      </c>
    </row>
    <row r="141" spans="2:9" ht="12.75">
      <c r="B141" s="98" t="s">
        <v>325</v>
      </c>
      <c r="C141" s="97"/>
      <c r="D141" s="85">
        <v>0</v>
      </c>
      <c r="E141" s="80">
        <v>0</v>
      </c>
      <c r="F141" s="80">
        <v>0</v>
      </c>
      <c r="G141" s="80">
        <v>0</v>
      </c>
      <c r="H141" s="80">
        <v>0</v>
      </c>
      <c r="I141" s="80">
        <f t="shared" si="8"/>
        <v>0</v>
      </c>
    </row>
    <row r="142" spans="2:9" ht="12.75">
      <c r="B142" s="98" t="s">
        <v>324</v>
      </c>
      <c r="C142" s="97"/>
      <c r="D142" s="85">
        <v>0</v>
      </c>
      <c r="E142" s="80">
        <v>0</v>
      </c>
      <c r="F142" s="80">
        <v>0</v>
      </c>
      <c r="G142" s="80">
        <v>0</v>
      </c>
      <c r="H142" s="80">
        <v>0</v>
      </c>
      <c r="I142" s="80">
        <f t="shared" si="8"/>
        <v>0</v>
      </c>
    </row>
    <row r="143" spans="2:9" ht="12.75">
      <c r="B143" s="98" t="s">
        <v>323</v>
      </c>
      <c r="C143" s="97"/>
      <c r="D143" s="85">
        <v>0</v>
      </c>
      <c r="E143" s="80">
        <v>0</v>
      </c>
      <c r="F143" s="80">
        <v>0</v>
      </c>
      <c r="G143" s="80">
        <v>0</v>
      </c>
      <c r="H143" s="80">
        <v>0</v>
      </c>
      <c r="I143" s="80">
        <f t="shared" si="8"/>
        <v>0</v>
      </c>
    </row>
    <row r="144" spans="2:9" ht="12.75">
      <c r="B144" s="98" t="s">
        <v>322</v>
      </c>
      <c r="C144" s="97"/>
      <c r="D144" s="85">
        <v>0</v>
      </c>
      <c r="E144" s="80">
        <v>0</v>
      </c>
      <c r="F144" s="80">
        <v>0</v>
      </c>
      <c r="G144" s="80">
        <v>0</v>
      </c>
      <c r="H144" s="80">
        <v>0</v>
      </c>
      <c r="I144" s="80">
        <f t="shared" si="8"/>
        <v>0</v>
      </c>
    </row>
    <row r="145" spans="2:9" ht="12.75">
      <c r="B145" s="98" t="s">
        <v>321</v>
      </c>
      <c r="C145" s="97"/>
      <c r="D145" s="85">
        <v>0</v>
      </c>
      <c r="E145" s="80">
        <v>0</v>
      </c>
      <c r="F145" s="80">
        <v>0</v>
      </c>
      <c r="G145" s="80">
        <v>0</v>
      </c>
      <c r="H145" s="80">
        <v>0</v>
      </c>
      <c r="I145" s="80">
        <f t="shared" si="8"/>
        <v>0</v>
      </c>
    </row>
    <row r="146" spans="2:9" ht="12.75">
      <c r="B146" s="98" t="s">
        <v>320</v>
      </c>
      <c r="C146" s="97"/>
      <c r="D146" s="85">
        <v>0</v>
      </c>
      <c r="E146" s="80">
        <v>0</v>
      </c>
      <c r="F146" s="80">
        <v>0</v>
      </c>
      <c r="G146" s="80">
        <v>0</v>
      </c>
      <c r="H146" s="80">
        <v>0</v>
      </c>
      <c r="I146" s="80">
        <f t="shared" si="8"/>
        <v>0</v>
      </c>
    </row>
    <row r="147" spans="2:9" ht="12.75">
      <c r="B147" s="96" t="s">
        <v>319</v>
      </c>
      <c r="C147" s="95"/>
      <c r="D147" s="85">
        <f>SUM(D148:D150)</f>
        <v>0</v>
      </c>
      <c r="E147" s="85">
        <f>SUM(E148:E150)</f>
        <v>0</v>
      </c>
      <c r="F147" s="85">
        <f>SUM(F148:F150)</f>
        <v>0</v>
      </c>
      <c r="G147" s="85">
        <f>SUM(G148:G150)</f>
        <v>0</v>
      </c>
      <c r="H147" s="85">
        <f>SUM(H148:H150)</f>
        <v>0</v>
      </c>
      <c r="I147" s="80">
        <f t="shared" si="8"/>
        <v>0</v>
      </c>
    </row>
    <row r="148" spans="2:9" ht="12.75">
      <c r="B148" s="98" t="s">
        <v>318</v>
      </c>
      <c r="C148" s="97"/>
      <c r="D148" s="85">
        <v>0</v>
      </c>
      <c r="E148" s="80">
        <v>0</v>
      </c>
      <c r="F148" s="80">
        <v>0</v>
      </c>
      <c r="G148" s="80">
        <v>0</v>
      </c>
      <c r="H148" s="80">
        <v>0</v>
      </c>
      <c r="I148" s="80">
        <f t="shared" si="8"/>
        <v>0</v>
      </c>
    </row>
    <row r="149" spans="2:9" ht="12.75">
      <c r="B149" s="98" t="s">
        <v>317</v>
      </c>
      <c r="C149" s="97"/>
      <c r="D149" s="85">
        <v>0</v>
      </c>
      <c r="E149" s="80">
        <v>0</v>
      </c>
      <c r="F149" s="80">
        <v>0</v>
      </c>
      <c r="G149" s="80">
        <v>0</v>
      </c>
      <c r="H149" s="80">
        <v>0</v>
      </c>
      <c r="I149" s="80">
        <f t="shared" si="8"/>
        <v>0</v>
      </c>
    </row>
    <row r="150" spans="2:9" ht="12.75">
      <c r="B150" s="98" t="s">
        <v>316</v>
      </c>
      <c r="C150" s="97"/>
      <c r="D150" s="85">
        <v>0</v>
      </c>
      <c r="E150" s="80">
        <v>0</v>
      </c>
      <c r="F150" s="80">
        <v>0</v>
      </c>
      <c r="G150" s="80">
        <v>0</v>
      </c>
      <c r="H150" s="80">
        <v>0</v>
      </c>
      <c r="I150" s="80">
        <f aca="true" t="shared" si="9" ref="I150:I158">F150-G150</f>
        <v>0</v>
      </c>
    </row>
    <row r="151" spans="2:9" ht="12.75">
      <c r="B151" s="96" t="s">
        <v>315</v>
      </c>
      <c r="C151" s="95"/>
      <c r="D151" s="85">
        <f>SUM(D152:D158)</f>
        <v>0</v>
      </c>
      <c r="E151" s="85">
        <f>SUM(E152:E158)</f>
        <v>0</v>
      </c>
      <c r="F151" s="85">
        <f>SUM(F152:F158)</f>
        <v>0</v>
      </c>
      <c r="G151" s="85">
        <f>SUM(G152:G158)</f>
        <v>0</v>
      </c>
      <c r="H151" s="85">
        <f>SUM(H152:H158)</f>
        <v>0</v>
      </c>
      <c r="I151" s="80">
        <f t="shared" si="9"/>
        <v>0</v>
      </c>
    </row>
    <row r="152" spans="2:9" ht="12.75">
      <c r="B152" s="98" t="s">
        <v>314</v>
      </c>
      <c r="C152" s="97"/>
      <c r="D152" s="85">
        <v>0</v>
      </c>
      <c r="E152" s="80">
        <v>0</v>
      </c>
      <c r="F152" s="80">
        <v>0</v>
      </c>
      <c r="G152" s="80">
        <v>0</v>
      </c>
      <c r="H152" s="80">
        <v>0</v>
      </c>
      <c r="I152" s="80">
        <f t="shared" si="9"/>
        <v>0</v>
      </c>
    </row>
    <row r="153" spans="2:9" ht="12.75">
      <c r="B153" s="98" t="s">
        <v>313</v>
      </c>
      <c r="C153" s="97"/>
      <c r="D153" s="85">
        <v>0</v>
      </c>
      <c r="E153" s="80">
        <v>0</v>
      </c>
      <c r="F153" s="80">
        <v>0</v>
      </c>
      <c r="G153" s="80">
        <v>0</v>
      </c>
      <c r="H153" s="80">
        <v>0</v>
      </c>
      <c r="I153" s="80">
        <f t="shared" si="9"/>
        <v>0</v>
      </c>
    </row>
    <row r="154" spans="2:9" ht="12.75">
      <c r="B154" s="98" t="s">
        <v>312</v>
      </c>
      <c r="C154" s="97"/>
      <c r="D154" s="85">
        <v>0</v>
      </c>
      <c r="E154" s="80">
        <v>0</v>
      </c>
      <c r="F154" s="80">
        <v>0</v>
      </c>
      <c r="G154" s="80">
        <v>0</v>
      </c>
      <c r="H154" s="80">
        <v>0</v>
      </c>
      <c r="I154" s="80">
        <f t="shared" si="9"/>
        <v>0</v>
      </c>
    </row>
    <row r="155" spans="2:9" ht="12.75">
      <c r="B155" s="98" t="s">
        <v>311</v>
      </c>
      <c r="C155" s="97"/>
      <c r="D155" s="85">
        <v>0</v>
      </c>
      <c r="E155" s="80">
        <v>0</v>
      </c>
      <c r="F155" s="80">
        <v>0</v>
      </c>
      <c r="G155" s="80">
        <v>0</v>
      </c>
      <c r="H155" s="80">
        <v>0</v>
      </c>
      <c r="I155" s="80">
        <f t="shared" si="9"/>
        <v>0</v>
      </c>
    </row>
    <row r="156" spans="2:9" ht="12.75">
      <c r="B156" s="98" t="s">
        <v>310</v>
      </c>
      <c r="C156" s="97"/>
      <c r="D156" s="85">
        <v>0</v>
      </c>
      <c r="E156" s="80">
        <v>0</v>
      </c>
      <c r="F156" s="80">
        <v>0</v>
      </c>
      <c r="G156" s="80">
        <v>0</v>
      </c>
      <c r="H156" s="80">
        <v>0</v>
      </c>
      <c r="I156" s="80">
        <f t="shared" si="9"/>
        <v>0</v>
      </c>
    </row>
    <row r="157" spans="2:9" ht="12.75">
      <c r="B157" s="98" t="s">
        <v>309</v>
      </c>
      <c r="C157" s="97"/>
      <c r="D157" s="85">
        <v>0</v>
      </c>
      <c r="E157" s="80">
        <v>0</v>
      </c>
      <c r="F157" s="80">
        <v>0</v>
      </c>
      <c r="G157" s="80">
        <v>0</v>
      </c>
      <c r="H157" s="80">
        <v>0</v>
      </c>
      <c r="I157" s="80">
        <f t="shared" si="9"/>
        <v>0</v>
      </c>
    </row>
    <row r="158" spans="2:9" ht="12.75">
      <c r="B158" s="98" t="s">
        <v>308</v>
      </c>
      <c r="C158" s="97"/>
      <c r="D158" s="85">
        <v>0</v>
      </c>
      <c r="E158" s="80">
        <v>0</v>
      </c>
      <c r="F158" s="80">
        <v>0</v>
      </c>
      <c r="G158" s="80">
        <v>0</v>
      </c>
      <c r="H158" s="80">
        <v>0</v>
      </c>
      <c r="I158" s="80">
        <f t="shared" si="9"/>
        <v>0</v>
      </c>
    </row>
    <row r="159" spans="2:9" ht="12.75">
      <c r="B159" s="96"/>
      <c r="C159" s="95"/>
      <c r="D159" s="85"/>
      <c r="E159" s="80"/>
      <c r="F159" s="80"/>
      <c r="G159" s="80"/>
      <c r="H159" s="80"/>
      <c r="I159" s="80"/>
    </row>
    <row r="160" spans="2:9" ht="12.75">
      <c r="B160" s="94" t="s">
        <v>307</v>
      </c>
      <c r="C160" s="93"/>
      <c r="D160" s="92">
        <f aca="true" t="shared" si="10" ref="D160:I160">D10+D85</f>
        <v>431340591</v>
      </c>
      <c r="E160" s="92">
        <f t="shared" si="10"/>
        <v>87580966.4</v>
      </c>
      <c r="F160" s="92">
        <f t="shared" si="10"/>
        <v>518921557.4</v>
      </c>
      <c r="G160" s="92">
        <f t="shared" si="10"/>
        <v>203126660.87</v>
      </c>
      <c r="H160" s="92">
        <f t="shared" si="10"/>
        <v>184584302.31</v>
      </c>
      <c r="I160" s="92">
        <f t="shared" si="10"/>
        <v>315794896.53</v>
      </c>
    </row>
    <row r="161" spans="2:9" ht="13.5" thickBot="1">
      <c r="B161" s="91"/>
      <c r="C161" s="90"/>
      <c r="D161" s="89"/>
      <c r="E161" s="77"/>
      <c r="F161" s="77"/>
      <c r="G161" s="77"/>
      <c r="H161" s="77"/>
      <c r="I161" s="77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49" sqref="E4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4" t="s">
        <v>120</v>
      </c>
      <c r="C2" s="205"/>
      <c r="D2" s="205"/>
      <c r="E2" s="205"/>
      <c r="F2" s="205"/>
      <c r="G2" s="205"/>
      <c r="H2" s="206"/>
    </row>
    <row r="3" spans="2:8" ht="12.75">
      <c r="B3" s="155" t="s">
        <v>388</v>
      </c>
      <c r="C3" s="156"/>
      <c r="D3" s="156"/>
      <c r="E3" s="156"/>
      <c r="F3" s="156"/>
      <c r="G3" s="156"/>
      <c r="H3" s="157"/>
    </row>
    <row r="4" spans="2:8" ht="12.75">
      <c r="B4" s="155" t="s">
        <v>391</v>
      </c>
      <c r="C4" s="156"/>
      <c r="D4" s="156"/>
      <c r="E4" s="156"/>
      <c r="F4" s="156"/>
      <c r="G4" s="156"/>
      <c r="H4" s="157"/>
    </row>
    <row r="5" spans="2:8" ht="12.75">
      <c r="B5" s="155" t="s">
        <v>461</v>
      </c>
      <c r="C5" s="156"/>
      <c r="D5" s="156"/>
      <c r="E5" s="156"/>
      <c r="F5" s="156"/>
      <c r="G5" s="156"/>
      <c r="H5" s="157"/>
    </row>
    <row r="6" spans="2:8" ht="13.5" thickBot="1">
      <c r="B6" s="158" t="s">
        <v>1</v>
      </c>
      <c r="C6" s="159"/>
      <c r="D6" s="159"/>
      <c r="E6" s="159"/>
      <c r="F6" s="159"/>
      <c r="G6" s="159"/>
      <c r="H6" s="160"/>
    </row>
    <row r="7" spans="2:8" ht="13.5" thickBot="1">
      <c r="B7" s="191" t="s">
        <v>2</v>
      </c>
      <c r="C7" s="207" t="s">
        <v>386</v>
      </c>
      <c r="D7" s="208"/>
      <c r="E7" s="208"/>
      <c r="F7" s="208"/>
      <c r="G7" s="209"/>
      <c r="H7" s="191" t="s">
        <v>385</v>
      </c>
    </row>
    <row r="8" spans="2:8" ht="26.25" thickBot="1">
      <c r="B8" s="192"/>
      <c r="C8" s="132" t="s">
        <v>236</v>
      </c>
      <c r="D8" s="132" t="s">
        <v>302</v>
      </c>
      <c r="E8" s="132" t="s">
        <v>301</v>
      </c>
      <c r="F8" s="132" t="s">
        <v>207</v>
      </c>
      <c r="G8" s="132" t="s">
        <v>205</v>
      </c>
      <c r="H8" s="192"/>
    </row>
    <row r="9" spans="2:8" ht="12.75">
      <c r="B9" s="102" t="s">
        <v>390</v>
      </c>
      <c r="C9" s="108">
        <f aca="true" t="shared" si="0" ref="C9:H9">SUM(C10:C23)</f>
        <v>211385822</v>
      </c>
      <c r="D9" s="108">
        <f t="shared" si="0"/>
        <v>25825109.4</v>
      </c>
      <c r="E9" s="108">
        <f t="shared" si="0"/>
        <v>237210931.39999998</v>
      </c>
      <c r="F9" s="108">
        <f t="shared" si="0"/>
        <v>80324021.94</v>
      </c>
      <c r="G9" s="108">
        <f t="shared" si="0"/>
        <v>78764119.14</v>
      </c>
      <c r="H9" s="108">
        <f t="shared" si="0"/>
        <v>156886909.45999998</v>
      </c>
    </row>
    <row r="10" spans="2:8" ht="12.75" customHeight="1">
      <c r="B10" s="104" t="s">
        <v>446</v>
      </c>
      <c r="C10" s="105">
        <v>28248132</v>
      </c>
      <c r="D10" s="105">
        <v>10310000</v>
      </c>
      <c r="E10" s="105">
        <v>38558132</v>
      </c>
      <c r="F10" s="105">
        <v>20009046.1</v>
      </c>
      <c r="G10" s="105">
        <v>19945006.09</v>
      </c>
      <c r="H10" s="80">
        <f>+E10-F10</f>
        <v>18549085.9</v>
      </c>
    </row>
    <row r="11" spans="2:8" ht="12.75">
      <c r="B11" s="104" t="s">
        <v>447</v>
      </c>
      <c r="C11" s="6">
        <v>2000000</v>
      </c>
      <c r="D11" s="6">
        <v>0</v>
      </c>
      <c r="E11" s="6">
        <v>2000000</v>
      </c>
      <c r="F11" s="6">
        <v>0</v>
      </c>
      <c r="G11" s="6">
        <v>0</v>
      </c>
      <c r="H11" s="80">
        <f aca="true" t="shared" si="1" ref="H11:H23">+E11-F11</f>
        <v>2000000</v>
      </c>
    </row>
    <row r="12" spans="2:8" ht="25.5">
      <c r="B12" s="104" t="s">
        <v>448</v>
      </c>
      <c r="C12" s="6">
        <v>8896639</v>
      </c>
      <c r="D12" s="6">
        <v>321253.12</v>
      </c>
      <c r="E12" s="6">
        <v>9217892.12</v>
      </c>
      <c r="F12" s="6">
        <v>4159947.75</v>
      </c>
      <c r="G12" s="6">
        <v>4159947.75</v>
      </c>
      <c r="H12" s="80">
        <f t="shared" si="1"/>
        <v>5057944.369999999</v>
      </c>
    </row>
    <row r="13" spans="2:8" ht="12.75">
      <c r="B13" s="104" t="s">
        <v>449</v>
      </c>
      <c r="C13" s="6">
        <v>54847551</v>
      </c>
      <c r="D13" s="6">
        <v>0</v>
      </c>
      <c r="E13" s="6">
        <v>54847551</v>
      </c>
      <c r="F13" s="6">
        <v>0</v>
      </c>
      <c r="G13" s="6">
        <v>0</v>
      </c>
      <c r="H13" s="80">
        <f t="shared" si="1"/>
        <v>54847551</v>
      </c>
    </row>
    <row r="14" spans="2:8" ht="25.5">
      <c r="B14" s="104" t="s">
        <v>450</v>
      </c>
      <c r="C14" s="6">
        <v>17433280</v>
      </c>
      <c r="D14" s="6">
        <v>13444033.29</v>
      </c>
      <c r="E14" s="6">
        <v>30877313.29</v>
      </c>
      <c r="F14" s="6">
        <v>24760430.23</v>
      </c>
      <c r="G14" s="6">
        <v>23341614.53</v>
      </c>
      <c r="H14" s="80">
        <f t="shared" si="1"/>
        <v>6116883.059999999</v>
      </c>
    </row>
    <row r="15" spans="2:8" ht="25.5">
      <c r="B15" s="104" t="s">
        <v>451</v>
      </c>
      <c r="C15" s="6">
        <v>11546679</v>
      </c>
      <c r="D15" s="6">
        <v>106671.32</v>
      </c>
      <c r="E15" s="6">
        <v>11653350.32</v>
      </c>
      <c r="F15" s="6">
        <v>4070202.46</v>
      </c>
      <c r="G15" s="6">
        <v>4070202.46</v>
      </c>
      <c r="H15" s="80">
        <f t="shared" si="1"/>
        <v>7583147.86</v>
      </c>
    </row>
    <row r="16" spans="2:8" ht="25.5">
      <c r="B16" s="104" t="s">
        <v>452</v>
      </c>
      <c r="C16" s="6">
        <v>13632580</v>
      </c>
      <c r="D16" s="6">
        <v>0</v>
      </c>
      <c r="E16" s="6">
        <v>13632580</v>
      </c>
      <c r="F16" s="6">
        <v>5512449.09</v>
      </c>
      <c r="G16" s="6">
        <v>5512449.09</v>
      </c>
      <c r="H16" s="80">
        <f t="shared" si="1"/>
        <v>8120130.91</v>
      </c>
    </row>
    <row r="17" spans="2:8" ht="12.75">
      <c r="B17" s="104" t="s">
        <v>453</v>
      </c>
      <c r="C17" s="6">
        <v>16294730</v>
      </c>
      <c r="D17" s="6">
        <v>0</v>
      </c>
      <c r="E17" s="6">
        <v>16294730</v>
      </c>
      <c r="F17" s="6">
        <v>4672071.11</v>
      </c>
      <c r="G17" s="6">
        <v>4596917.14</v>
      </c>
      <c r="H17" s="80">
        <f t="shared" si="1"/>
        <v>11622658.89</v>
      </c>
    </row>
    <row r="18" spans="2:8" ht="12.75">
      <c r="B18" s="103" t="s">
        <v>454</v>
      </c>
      <c r="C18" s="6">
        <v>1920000</v>
      </c>
      <c r="D18" s="6">
        <v>0</v>
      </c>
      <c r="E18" s="6">
        <v>1920000</v>
      </c>
      <c r="F18" s="6">
        <v>233891.79</v>
      </c>
      <c r="G18" s="6">
        <v>233891.79</v>
      </c>
      <c r="H18" s="80">
        <f t="shared" si="1"/>
        <v>1686108.21</v>
      </c>
    </row>
    <row r="19" spans="2:8" ht="12.75">
      <c r="B19" s="103" t="s">
        <v>455</v>
      </c>
      <c r="C19" s="6">
        <v>1247500</v>
      </c>
      <c r="D19" s="6">
        <v>0</v>
      </c>
      <c r="E19" s="6">
        <v>1247500</v>
      </c>
      <c r="F19" s="6">
        <v>1191651.42</v>
      </c>
      <c r="G19" s="6">
        <v>1191651.42</v>
      </c>
      <c r="H19" s="80">
        <f t="shared" si="1"/>
        <v>55848.580000000075</v>
      </c>
    </row>
    <row r="20" spans="2:8" ht="12.75">
      <c r="B20" s="103" t="s">
        <v>456</v>
      </c>
      <c r="C20" s="6">
        <v>2500000</v>
      </c>
      <c r="D20" s="6">
        <v>0</v>
      </c>
      <c r="E20" s="6">
        <v>2500000</v>
      </c>
      <c r="F20" s="6">
        <v>0</v>
      </c>
      <c r="G20" s="6">
        <v>0</v>
      </c>
      <c r="H20" s="80">
        <f t="shared" si="1"/>
        <v>2500000</v>
      </c>
    </row>
    <row r="21" spans="2:8" ht="12.75">
      <c r="B21" s="103" t="s">
        <v>457</v>
      </c>
      <c r="C21" s="6">
        <v>1930000</v>
      </c>
      <c r="D21" s="6">
        <v>0</v>
      </c>
      <c r="E21" s="6">
        <v>1930000</v>
      </c>
      <c r="F21" s="6">
        <v>482019.43</v>
      </c>
      <c r="G21" s="6">
        <v>482019.43</v>
      </c>
      <c r="H21" s="80">
        <f t="shared" si="1"/>
        <v>1447980.57</v>
      </c>
    </row>
    <row r="22" spans="2:8" ht="25.5">
      <c r="B22" s="103" t="s">
        <v>458</v>
      </c>
      <c r="C22" s="6">
        <v>31136256</v>
      </c>
      <c r="D22" s="6">
        <v>834270</v>
      </c>
      <c r="E22" s="6">
        <v>31970526</v>
      </c>
      <c r="F22" s="6">
        <v>6660443.55</v>
      </c>
      <c r="G22" s="6">
        <v>6660443.55</v>
      </c>
      <c r="H22" s="80">
        <f t="shared" si="1"/>
        <v>25310082.45</v>
      </c>
    </row>
    <row r="23" spans="2:8" ht="25.5">
      <c r="B23" s="103" t="s">
        <v>459</v>
      </c>
      <c r="C23" s="6">
        <v>19752475</v>
      </c>
      <c r="D23" s="6">
        <v>808881.67</v>
      </c>
      <c r="E23" s="6">
        <v>20561356.67</v>
      </c>
      <c r="F23" s="6">
        <v>8571869.01</v>
      </c>
      <c r="G23" s="6">
        <v>8569975.89</v>
      </c>
      <c r="H23" s="80">
        <f t="shared" si="1"/>
        <v>11989487.660000002</v>
      </c>
    </row>
    <row r="24" spans="2:8" ht="12.75">
      <c r="B24" s="107" t="s">
        <v>389</v>
      </c>
      <c r="C24" s="106">
        <f aca="true" t="shared" si="2" ref="C24:H24">SUM(C25:C38)</f>
        <v>219954769</v>
      </c>
      <c r="D24" s="106">
        <f t="shared" si="2"/>
        <v>61755857</v>
      </c>
      <c r="E24" s="106">
        <f t="shared" si="2"/>
        <v>281710626</v>
      </c>
      <c r="F24" s="106">
        <f t="shared" si="2"/>
        <v>122802638.92999999</v>
      </c>
      <c r="G24" s="106">
        <f t="shared" si="2"/>
        <v>105820183.17</v>
      </c>
      <c r="H24" s="106">
        <f t="shared" si="2"/>
        <v>158907987.07</v>
      </c>
    </row>
    <row r="25" spans="2:8" ht="25.5">
      <c r="B25" s="104" t="s">
        <v>446</v>
      </c>
      <c r="C25" s="105">
        <v>0</v>
      </c>
      <c r="D25" s="105">
        <v>0</v>
      </c>
      <c r="E25" s="105">
        <f aca="true" t="shared" si="3" ref="E25:E38">C25+D25</f>
        <v>0</v>
      </c>
      <c r="F25" s="105">
        <v>0</v>
      </c>
      <c r="G25" s="105">
        <v>0</v>
      </c>
      <c r="H25" s="80">
        <f aca="true" t="shared" si="4" ref="H25:H38">E25-F25</f>
        <v>0</v>
      </c>
    </row>
    <row r="26" spans="2:8" ht="12.75">
      <c r="B26" s="104" t="s">
        <v>447</v>
      </c>
      <c r="C26" s="105">
        <v>0</v>
      </c>
      <c r="D26" s="105">
        <v>0</v>
      </c>
      <c r="E26" s="105">
        <f t="shared" si="3"/>
        <v>0</v>
      </c>
      <c r="F26" s="105">
        <v>0</v>
      </c>
      <c r="G26" s="105">
        <v>0</v>
      </c>
      <c r="H26" s="80">
        <f t="shared" si="4"/>
        <v>0</v>
      </c>
    </row>
    <row r="27" spans="2:8" ht="25.5">
      <c r="B27" s="104" t="s">
        <v>448</v>
      </c>
      <c r="C27" s="105">
        <v>0</v>
      </c>
      <c r="D27" s="105">
        <v>0</v>
      </c>
      <c r="E27" s="105">
        <f t="shared" si="3"/>
        <v>0</v>
      </c>
      <c r="F27" s="105">
        <v>0</v>
      </c>
      <c r="G27" s="105">
        <v>0</v>
      </c>
      <c r="H27" s="80">
        <f t="shared" si="4"/>
        <v>0</v>
      </c>
    </row>
    <row r="28" spans="2:8" ht="12.75">
      <c r="B28" s="104" t="s">
        <v>449</v>
      </c>
      <c r="C28" s="105">
        <v>0</v>
      </c>
      <c r="D28" s="105">
        <v>0</v>
      </c>
      <c r="E28" s="105">
        <f t="shared" si="3"/>
        <v>0</v>
      </c>
      <c r="F28" s="105">
        <v>0</v>
      </c>
      <c r="G28" s="105">
        <v>0</v>
      </c>
      <c r="H28" s="80">
        <f t="shared" si="4"/>
        <v>0</v>
      </c>
    </row>
    <row r="29" spans="2:8" ht="25.5">
      <c r="B29" s="104" t="s">
        <v>450</v>
      </c>
      <c r="C29" s="6">
        <v>219954769</v>
      </c>
      <c r="D29" s="6">
        <v>1755857</v>
      </c>
      <c r="E29" s="6">
        <v>221710626</v>
      </c>
      <c r="F29" s="6">
        <v>110437849.96</v>
      </c>
      <c r="G29" s="6">
        <v>93455394.2</v>
      </c>
      <c r="H29" s="80">
        <f>+E29-F29</f>
        <v>111272776.04</v>
      </c>
    </row>
    <row r="30" spans="2:8" ht="25.5">
      <c r="B30" s="104" t="s">
        <v>451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80">
        <f t="shared" si="4"/>
        <v>0</v>
      </c>
    </row>
    <row r="31" spans="2:8" ht="25.5">
      <c r="B31" s="104" t="s">
        <v>452</v>
      </c>
      <c r="C31" s="6">
        <v>0</v>
      </c>
      <c r="D31" s="6">
        <v>60000000</v>
      </c>
      <c r="E31" s="6">
        <v>60000000</v>
      </c>
      <c r="F31" s="6">
        <v>12364788.97</v>
      </c>
      <c r="G31" s="6">
        <v>12364788.97</v>
      </c>
      <c r="H31" s="80">
        <f>+E31-F31</f>
        <v>47635211.03</v>
      </c>
    </row>
    <row r="32" spans="2:8" ht="12.75">
      <c r="B32" s="104" t="s">
        <v>453</v>
      </c>
      <c r="C32" s="6">
        <v>0</v>
      </c>
      <c r="D32" s="6">
        <v>0</v>
      </c>
      <c r="E32" s="6">
        <f t="shared" si="3"/>
        <v>0</v>
      </c>
      <c r="F32" s="6">
        <v>0</v>
      </c>
      <c r="G32" s="6">
        <v>0</v>
      </c>
      <c r="H32" s="80">
        <f t="shared" si="4"/>
        <v>0</v>
      </c>
    </row>
    <row r="33" spans="2:8" ht="12.75">
      <c r="B33" s="103" t="s">
        <v>454</v>
      </c>
      <c r="C33" s="6">
        <v>0</v>
      </c>
      <c r="D33" s="6">
        <v>0</v>
      </c>
      <c r="E33" s="6">
        <f t="shared" si="3"/>
        <v>0</v>
      </c>
      <c r="F33" s="6">
        <v>0</v>
      </c>
      <c r="G33" s="6">
        <v>0</v>
      </c>
      <c r="H33" s="80">
        <f t="shared" si="4"/>
        <v>0</v>
      </c>
    </row>
    <row r="34" spans="2:8" ht="12.75">
      <c r="B34" s="103" t="s">
        <v>455</v>
      </c>
      <c r="C34" s="6">
        <v>0</v>
      </c>
      <c r="D34" s="6">
        <v>0</v>
      </c>
      <c r="E34" s="6">
        <f t="shared" si="3"/>
        <v>0</v>
      </c>
      <c r="F34" s="6">
        <v>0</v>
      </c>
      <c r="G34" s="6">
        <v>0</v>
      </c>
      <c r="H34" s="80">
        <f t="shared" si="4"/>
        <v>0</v>
      </c>
    </row>
    <row r="35" spans="2:8" ht="12.75">
      <c r="B35" s="103" t="s">
        <v>456</v>
      </c>
      <c r="C35" s="6">
        <v>0</v>
      </c>
      <c r="D35" s="6">
        <v>0</v>
      </c>
      <c r="E35" s="6">
        <f t="shared" si="3"/>
        <v>0</v>
      </c>
      <c r="F35" s="6">
        <v>0</v>
      </c>
      <c r="G35" s="6">
        <v>0</v>
      </c>
      <c r="H35" s="80">
        <f t="shared" si="4"/>
        <v>0</v>
      </c>
    </row>
    <row r="36" spans="2:8" ht="12.75">
      <c r="B36" s="103" t="s">
        <v>457</v>
      </c>
      <c r="C36" s="6">
        <v>0</v>
      </c>
      <c r="D36" s="6">
        <v>0</v>
      </c>
      <c r="E36" s="6">
        <f t="shared" si="3"/>
        <v>0</v>
      </c>
      <c r="F36" s="6">
        <v>0</v>
      </c>
      <c r="G36" s="6">
        <v>0</v>
      </c>
      <c r="H36" s="80">
        <f t="shared" si="4"/>
        <v>0</v>
      </c>
    </row>
    <row r="37" spans="2:8" ht="25.5">
      <c r="B37" s="103" t="s">
        <v>458</v>
      </c>
      <c r="C37" s="6">
        <v>0</v>
      </c>
      <c r="D37" s="6">
        <v>0</v>
      </c>
      <c r="E37" s="6">
        <f t="shared" si="3"/>
        <v>0</v>
      </c>
      <c r="F37" s="6">
        <v>0</v>
      </c>
      <c r="G37" s="6">
        <v>0</v>
      </c>
      <c r="H37" s="80">
        <f t="shared" si="4"/>
        <v>0</v>
      </c>
    </row>
    <row r="38" spans="2:8" ht="25.5">
      <c r="B38" s="103" t="s">
        <v>459</v>
      </c>
      <c r="C38" s="6">
        <v>0</v>
      </c>
      <c r="D38" s="6">
        <v>0</v>
      </c>
      <c r="E38" s="6">
        <f t="shared" si="3"/>
        <v>0</v>
      </c>
      <c r="F38" s="6">
        <v>0</v>
      </c>
      <c r="G38" s="6">
        <v>0</v>
      </c>
      <c r="H38" s="80">
        <f t="shared" si="4"/>
        <v>0</v>
      </c>
    </row>
    <row r="39" spans="2:8" ht="12.75">
      <c r="B39" s="103"/>
      <c r="C39" s="6"/>
      <c r="D39" s="6"/>
      <c r="E39" s="6"/>
      <c r="F39" s="6"/>
      <c r="G39" s="6"/>
      <c r="H39" s="80"/>
    </row>
    <row r="40" spans="2:8" ht="12.75">
      <c r="B40" s="102" t="s">
        <v>307</v>
      </c>
      <c r="C40" s="4">
        <f aca="true" t="shared" si="5" ref="C40:H40">C9+C24</f>
        <v>431340591</v>
      </c>
      <c r="D40" s="4">
        <f t="shared" si="5"/>
        <v>87580966.4</v>
      </c>
      <c r="E40" s="4">
        <f t="shared" si="5"/>
        <v>518921557.4</v>
      </c>
      <c r="F40" s="4">
        <f t="shared" si="5"/>
        <v>203126660.87</v>
      </c>
      <c r="G40" s="4">
        <f t="shared" si="5"/>
        <v>184584302.31</v>
      </c>
      <c r="H40" s="4">
        <f t="shared" si="5"/>
        <v>315794896.53</v>
      </c>
    </row>
    <row r="41" spans="2:8" ht="13.5" thickBot="1">
      <c r="B41" s="101"/>
      <c r="C41" s="16"/>
      <c r="D41" s="16"/>
      <c r="E41" s="16"/>
      <c r="F41" s="16"/>
      <c r="G41" s="16"/>
      <c r="H41" s="16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402" spans="2:8" ht="12.75">
      <c r="B402" s="148"/>
      <c r="C402" s="148"/>
      <c r="D402" s="148"/>
      <c r="E402" s="148"/>
      <c r="F402" s="148"/>
      <c r="G402" s="148"/>
      <c r="H402" s="14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21" sqref="E21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2" t="s">
        <v>120</v>
      </c>
      <c r="B2" s="153"/>
      <c r="C2" s="153"/>
      <c r="D2" s="153"/>
      <c r="E2" s="153"/>
      <c r="F2" s="153"/>
      <c r="G2" s="201"/>
    </row>
    <row r="3" spans="1:7" ht="12.75">
      <c r="A3" s="183" t="s">
        <v>388</v>
      </c>
      <c r="B3" s="184"/>
      <c r="C3" s="184"/>
      <c r="D3" s="184"/>
      <c r="E3" s="184"/>
      <c r="F3" s="184"/>
      <c r="G3" s="202"/>
    </row>
    <row r="4" spans="1:7" ht="12.75">
      <c r="A4" s="183" t="s">
        <v>426</v>
      </c>
      <c r="B4" s="184"/>
      <c r="C4" s="184"/>
      <c r="D4" s="184"/>
      <c r="E4" s="184"/>
      <c r="F4" s="184"/>
      <c r="G4" s="202"/>
    </row>
    <row r="5" spans="1:7" ht="12.75">
      <c r="A5" s="183" t="s">
        <v>461</v>
      </c>
      <c r="B5" s="184"/>
      <c r="C5" s="184"/>
      <c r="D5" s="184"/>
      <c r="E5" s="184"/>
      <c r="F5" s="184"/>
      <c r="G5" s="202"/>
    </row>
    <row r="6" spans="1:7" ht="13.5" thickBot="1">
      <c r="A6" s="186" t="s">
        <v>1</v>
      </c>
      <c r="B6" s="187"/>
      <c r="C6" s="187"/>
      <c r="D6" s="187"/>
      <c r="E6" s="187"/>
      <c r="F6" s="187"/>
      <c r="G6" s="203"/>
    </row>
    <row r="7" spans="1:7" ht="15.75" customHeight="1">
      <c r="A7" s="152" t="s">
        <v>2</v>
      </c>
      <c r="B7" s="204" t="s">
        <v>386</v>
      </c>
      <c r="C7" s="205"/>
      <c r="D7" s="205"/>
      <c r="E7" s="205"/>
      <c r="F7" s="206"/>
      <c r="G7" s="191" t="s">
        <v>385</v>
      </c>
    </row>
    <row r="8" spans="1:7" ht="15.75" customHeight="1" thickBot="1">
      <c r="A8" s="183"/>
      <c r="B8" s="158"/>
      <c r="C8" s="159"/>
      <c r="D8" s="159"/>
      <c r="E8" s="159"/>
      <c r="F8" s="160"/>
      <c r="G8" s="210"/>
    </row>
    <row r="9" spans="1:7" ht="26.25" thickBot="1">
      <c r="A9" s="186"/>
      <c r="B9" s="149" t="s">
        <v>236</v>
      </c>
      <c r="C9" s="132" t="s">
        <v>384</v>
      </c>
      <c r="D9" s="132" t="s">
        <v>383</v>
      </c>
      <c r="E9" s="132" t="s">
        <v>207</v>
      </c>
      <c r="F9" s="132" t="s">
        <v>205</v>
      </c>
      <c r="G9" s="192"/>
    </row>
    <row r="10" spans="1:7" ht="12.75">
      <c r="A10" s="117"/>
      <c r="B10" s="116"/>
      <c r="C10" s="116"/>
      <c r="D10" s="116"/>
      <c r="E10" s="116"/>
      <c r="F10" s="116"/>
      <c r="G10" s="116"/>
    </row>
    <row r="11" spans="1:7" ht="12.75">
      <c r="A11" s="111" t="s">
        <v>425</v>
      </c>
      <c r="B11" s="50">
        <f aca="true" t="shared" si="0" ref="B11:G11">B12+B22+B31+B42</f>
        <v>211385822</v>
      </c>
      <c r="C11" s="50">
        <f t="shared" si="0"/>
        <v>25825109.4</v>
      </c>
      <c r="D11" s="50">
        <f t="shared" si="0"/>
        <v>237210931.4</v>
      </c>
      <c r="E11" s="50">
        <f t="shared" si="0"/>
        <v>80324021.94</v>
      </c>
      <c r="F11" s="50">
        <f t="shared" si="0"/>
        <v>78764119.14</v>
      </c>
      <c r="G11" s="50">
        <f t="shared" si="0"/>
        <v>156886909.46</v>
      </c>
    </row>
    <row r="12" spans="1:7" ht="12.75">
      <c r="A12" s="111" t="s">
        <v>423</v>
      </c>
      <c r="B12" s="50">
        <f>SUM(B13:B20)</f>
        <v>0</v>
      </c>
      <c r="C12" s="50">
        <f>SUM(C13:C20)</f>
        <v>0</v>
      </c>
      <c r="D12" s="50">
        <f>SUM(D13:D20)</f>
        <v>0</v>
      </c>
      <c r="E12" s="50">
        <f>SUM(E13:E20)</f>
        <v>0</v>
      </c>
      <c r="F12" s="50">
        <f>SUM(F13:F20)</f>
        <v>0</v>
      </c>
      <c r="G12" s="50">
        <f>D12-E12</f>
        <v>0</v>
      </c>
    </row>
    <row r="13" spans="1:7" ht="12.75">
      <c r="A13" s="113" t="s">
        <v>422</v>
      </c>
      <c r="B13" s="54"/>
      <c r="C13" s="54"/>
      <c r="D13" s="54">
        <f>B13+C13</f>
        <v>0</v>
      </c>
      <c r="E13" s="54"/>
      <c r="F13" s="54"/>
      <c r="G13" s="54">
        <f aca="true" t="shared" si="1" ref="G13:G20">D13-E13</f>
        <v>0</v>
      </c>
    </row>
    <row r="14" spans="1:7" ht="12.75">
      <c r="A14" s="113" t="s">
        <v>421</v>
      </c>
      <c r="B14" s="54"/>
      <c r="C14" s="54"/>
      <c r="D14" s="54">
        <f aca="true" t="shared" si="2" ref="D14:D20">B14+C14</f>
        <v>0</v>
      </c>
      <c r="E14" s="54"/>
      <c r="F14" s="54"/>
      <c r="G14" s="54">
        <f t="shared" si="1"/>
        <v>0</v>
      </c>
    </row>
    <row r="15" spans="1:7" ht="12.75">
      <c r="A15" s="113" t="s">
        <v>420</v>
      </c>
      <c r="B15" s="54"/>
      <c r="C15" s="54"/>
      <c r="D15" s="54">
        <f t="shared" si="2"/>
        <v>0</v>
      </c>
      <c r="E15" s="54"/>
      <c r="F15" s="54"/>
      <c r="G15" s="54">
        <f t="shared" si="1"/>
        <v>0</v>
      </c>
    </row>
    <row r="16" spans="1:7" ht="12.75">
      <c r="A16" s="113" t="s">
        <v>419</v>
      </c>
      <c r="B16" s="54"/>
      <c r="C16" s="54"/>
      <c r="D16" s="54">
        <f t="shared" si="2"/>
        <v>0</v>
      </c>
      <c r="E16" s="54"/>
      <c r="F16" s="54"/>
      <c r="G16" s="54">
        <f t="shared" si="1"/>
        <v>0</v>
      </c>
    </row>
    <row r="17" spans="1:7" ht="12.75">
      <c r="A17" s="113" t="s">
        <v>418</v>
      </c>
      <c r="B17" s="54"/>
      <c r="C17" s="54"/>
      <c r="D17" s="54">
        <f t="shared" si="2"/>
        <v>0</v>
      </c>
      <c r="E17" s="54"/>
      <c r="F17" s="54"/>
      <c r="G17" s="54">
        <f t="shared" si="1"/>
        <v>0</v>
      </c>
    </row>
    <row r="18" spans="1:7" ht="12.75">
      <c r="A18" s="113" t="s">
        <v>417</v>
      </c>
      <c r="B18" s="54"/>
      <c r="C18" s="54"/>
      <c r="D18" s="54">
        <f t="shared" si="2"/>
        <v>0</v>
      </c>
      <c r="E18" s="54"/>
      <c r="F18" s="54"/>
      <c r="G18" s="54">
        <f t="shared" si="1"/>
        <v>0</v>
      </c>
    </row>
    <row r="19" spans="1:7" ht="12.75">
      <c r="A19" s="113" t="s">
        <v>416</v>
      </c>
      <c r="B19" s="54"/>
      <c r="C19" s="54"/>
      <c r="D19" s="54">
        <f t="shared" si="2"/>
        <v>0</v>
      </c>
      <c r="E19" s="54"/>
      <c r="F19" s="54"/>
      <c r="G19" s="54">
        <f t="shared" si="1"/>
        <v>0</v>
      </c>
    </row>
    <row r="20" spans="1:7" ht="12.75">
      <c r="A20" s="113" t="s">
        <v>415</v>
      </c>
      <c r="B20" s="54"/>
      <c r="C20" s="54"/>
      <c r="D20" s="54">
        <f t="shared" si="2"/>
        <v>0</v>
      </c>
      <c r="E20" s="54"/>
      <c r="F20" s="54"/>
      <c r="G20" s="54">
        <f t="shared" si="1"/>
        <v>0</v>
      </c>
    </row>
    <row r="21" spans="1:7" ht="12.75">
      <c r="A21" s="112"/>
      <c r="B21" s="54"/>
      <c r="C21" s="54"/>
      <c r="D21" s="54"/>
      <c r="E21" s="54"/>
      <c r="F21" s="54"/>
      <c r="G21" s="54"/>
    </row>
    <row r="22" spans="1:7" ht="12.75">
      <c r="A22" s="111" t="s">
        <v>414</v>
      </c>
      <c r="B22" s="50">
        <f>SUM(B23:B29)</f>
        <v>211385822</v>
      </c>
      <c r="C22" s="50">
        <f>SUM(C23:C29)</f>
        <v>25825109.4</v>
      </c>
      <c r="D22" s="50">
        <f>SUM(D23:D29)</f>
        <v>237210931.4</v>
      </c>
      <c r="E22" s="50">
        <f>SUM(E23:E29)</f>
        <v>80324021.94</v>
      </c>
      <c r="F22" s="50">
        <f>SUM(F23:F29)</f>
        <v>78764119.14</v>
      </c>
      <c r="G22" s="50">
        <f aca="true" t="shared" si="3" ref="G22:G29">D22-E22</f>
        <v>156886909.46</v>
      </c>
    </row>
    <row r="23" spans="1:7" ht="12.75">
      <c r="A23" s="113" t="s">
        <v>413</v>
      </c>
      <c r="B23" s="54"/>
      <c r="C23" s="54"/>
      <c r="D23" s="54">
        <f>B23+C23</f>
        <v>0</v>
      </c>
      <c r="E23" s="54"/>
      <c r="F23" s="54"/>
      <c r="G23" s="54">
        <f t="shared" si="3"/>
        <v>0</v>
      </c>
    </row>
    <row r="24" spans="1:7" ht="12.75">
      <c r="A24" s="113" t="s">
        <v>412</v>
      </c>
      <c r="B24" s="54"/>
      <c r="C24" s="54"/>
      <c r="D24" s="54">
        <f>B24+C24</f>
        <v>0</v>
      </c>
      <c r="E24" s="54"/>
      <c r="F24" s="54"/>
      <c r="G24" s="54">
        <f t="shared" si="3"/>
        <v>0</v>
      </c>
    </row>
    <row r="25" spans="1:7" ht="12.75">
      <c r="A25" s="113" t="s">
        <v>411</v>
      </c>
      <c r="B25" s="54">
        <v>23892230</v>
      </c>
      <c r="C25" s="54">
        <v>0</v>
      </c>
      <c r="D25" s="54">
        <v>23892230</v>
      </c>
      <c r="E25" s="54">
        <v>6579633.75</v>
      </c>
      <c r="F25" s="54">
        <v>6504479.78</v>
      </c>
      <c r="G25" s="54">
        <f t="shared" si="3"/>
        <v>17312596.25</v>
      </c>
    </row>
    <row r="26" spans="1:7" ht="12.75">
      <c r="A26" s="113" t="s">
        <v>410</v>
      </c>
      <c r="B26" s="54"/>
      <c r="C26" s="54"/>
      <c r="D26" s="54">
        <v>0</v>
      </c>
      <c r="E26" s="54"/>
      <c r="F26" s="54"/>
      <c r="G26" s="54">
        <f t="shared" si="3"/>
        <v>0</v>
      </c>
    </row>
    <row r="27" spans="1:7" ht="12.75">
      <c r="A27" s="113" t="s">
        <v>409</v>
      </c>
      <c r="B27" s="54"/>
      <c r="C27" s="54"/>
      <c r="D27" s="54">
        <v>0</v>
      </c>
      <c r="E27" s="54"/>
      <c r="F27" s="54"/>
      <c r="G27" s="54">
        <f t="shared" si="3"/>
        <v>0</v>
      </c>
    </row>
    <row r="28" spans="1:7" ht="12.75">
      <c r="A28" s="113" t="s">
        <v>408</v>
      </c>
      <c r="B28" s="54">
        <v>187493592</v>
      </c>
      <c r="C28" s="54">
        <v>25825109.4</v>
      </c>
      <c r="D28" s="54">
        <v>213318701.4</v>
      </c>
      <c r="E28" s="54">
        <v>73744388.19</v>
      </c>
      <c r="F28" s="54">
        <v>72259639.36</v>
      </c>
      <c r="G28" s="54">
        <f t="shared" si="3"/>
        <v>139574313.21</v>
      </c>
    </row>
    <row r="29" spans="1:7" ht="12.75">
      <c r="A29" s="113" t="s">
        <v>407</v>
      </c>
      <c r="B29" s="54"/>
      <c r="C29" s="54"/>
      <c r="D29" s="54">
        <f>B29+C29</f>
        <v>0</v>
      </c>
      <c r="E29" s="54"/>
      <c r="F29" s="54"/>
      <c r="G29" s="54">
        <f t="shared" si="3"/>
        <v>0</v>
      </c>
    </row>
    <row r="30" spans="1:7" ht="12.75">
      <c r="A30" s="112"/>
      <c r="B30" s="54"/>
      <c r="C30" s="54"/>
      <c r="D30" s="54"/>
      <c r="E30" s="54"/>
      <c r="F30" s="54"/>
      <c r="G30" s="54"/>
    </row>
    <row r="31" spans="1:7" ht="12.75">
      <c r="A31" s="111" t="s">
        <v>406</v>
      </c>
      <c r="B31" s="50">
        <f>SUM(B32:B40)</f>
        <v>0</v>
      </c>
      <c r="C31" s="50">
        <f>SUM(C32:C40)</f>
        <v>0</v>
      </c>
      <c r="D31" s="50">
        <f>SUM(D32:D40)</f>
        <v>0</v>
      </c>
      <c r="E31" s="50">
        <f>SUM(E32:E40)</f>
        <v>0</v>
      </c>
      <c r="F31" s="50">
        <f>SUM(F32:F40)</f>
        <v>0</v>
      </c>
      <c r="G31" s="50">
        <f aca="true" t="shared" si="4" ref="G31:G40">D31-E31</f>
        <v>0</v>
      </c>
    </row>
    <row r="32" spans="1:7" ht="12.75">
      <c r="A32" s="113" t="s">
        <v>405</v>
      </c>
      <c r="B32" s="54"/>
      <c r="C32" s="54"/>
      <c r="D32" s="54">
        <f>B32+C32</f>
        <v>0</v>
      </c>
      <c r="E32" s="54"/>
      <c r="F32" s="54"/>
      <c r="G32" s="54">
        <f t="shared" si="4"/>
        <v>0</v>
      </c>
    </row>
    <row r="33" spans="1:7" ht="12.75">
      <c r="A33" s="113" t="s">
        <v>404</v>
      </c>
      <c r="B33" s="54"/>
      <c r="C33" s="54"/>
      <c r="D33" s="54">
        <f aca="true" t="shared" si="5" ref="D33:D40">B33+C33</f>
        <v>0</v>
      </c>
      <c r="E33" s="54"/>
      <c r="F33" s="54"/>
      <c r="G33" s="54">
        <f t="shared" si="4"/>
        <v>0</v>
      </c>
    </row>
    <row r="34" spans="1:7" ht="12.75">
      <c r="A34" s="113" t="s">
        <v>403</v>
      </c>
      <c r="B34" s="54"/>
      <c r="C34" s="54"/>
      <c r="D34" s="54">
        <f t="shared" si="5"/>
        <v>0</v>
      </c>
      <c r="E34" s="54"/>
      <c r="F34" s="54"/>
      <c r="G34" s="54">
        <f t="shared" si="4"/>
        <v>0</v>
      </c>
    </row>
    <row r="35" spans="1:7" ht="12.75">
      <c r="A35" s="113" t="s">
        <v>402</v>
      </c>
      <c r="B35" s="54"/>
      <c r="C35" s="54"/>
      <c r="D35" s="54">
        <f t="shared" si="5"/>
        <v>0</v>
      </c>
      <c r="E35" s="54"/>
      <c r="F35" s="54"/>
      <c r="G35" s="54">
        <f t="shared" si="4"/>
        <v>0</v>
      </c>
    </row>
    <row r="36" spans="1:7" ht="12.75">
      <c r="A36" s="113" t="s">
        <v>401</v>
      </c>
      <c r="B36" s="54"/>
      <c r="C36" s="54"/>
      <c r="D36" s="54">
        <f t="shared" si="5"/>
        <v>0</v>
      </c>
      <c r="E36" s="54"/>
      <c r="F36" s="54"/>
      <c r="G36" s="54">
        <f t="shared" si="4"/>
        <v>0</v>
      </c>
    </row>
    <row r="37" spans="1:7" ht="12.75">
      <c r="A37" s="113" t="s">
        <v>400</v>
      </c>
      <c r="B37" s="54"/>
      <c r="C37" s="54"/>
      <c r="D37" s="54">
        <f t="shared" si="5"/>
        <v>0</v>
      </c>
      <c r="E37" s="54"/>
      <c r="F37" s="54"/>
      <c r="G37" s="54">
        <f t="shared" si="4"/>
        <v>0</v>
      </c>
    </row>
    <row r="38" spans="1:7" ht="12.75">
      <c r="A38" s="113" t="s">
        <v>399</v>
      </c>
      <c r="B38" s="54"/>
      <c r="C38" s="54"/>
      <c r="D38" s="54">
        <f t="shared" si="5"/>
        <v>0</v>
      </c>
      <c r="E38" s="54"/>
      <c r="F38" s="54"/>
      <c r="G38" s="54">
        <f t="shared" si="4"/>
        <v>0</v>
      </c>
    </row>
    <row r="39" spans="1:7" ht="12.75">
      <c r="A39" s="113" t="s">
        <v>398</v>
      </c>
      <c r="B39" s="54"/>
      <c r="C39" s="54"/>
      <c r="D39" s="54">
        <f t="shared" si="5"/>
        <v>0</v>
      </c>
      <c r="E39" s="54"/>
      <c r="F39" s="54"/>
      <c r="G39" s="54">
        <f t="shared" si="4"/>
        <v>0</v>
      </c>
    </row>
    <row r="40" spans="1:7" ht="12.75">
      <c r="A40" s="113" t="s">
        <v>397</v>
      </c>
      <c r="B40" s="54"/>
      <c r="C40" s="54"/>
      <c r="D40" s="54">
        <f t="shared" si="5"/>
        <v>0</v>
      </c>
      <c r="E40" s="54"/>
      <c r="F40" s="54"/>
      <c r="G40" s="54">
        <f t="shared" si="4"/>
        <v>0</v>
      </c>
    </row>
    <row r="41" spans="1:7" ht="12.75">
      <c r="A41" s="112"/>
      <c r="B41" s="54"/>
      <c r="C41" s="54"/>
      <c r="D41" s="54"/>
      <c r="E41" s="54"/>
      <c r="F41" s="54"/>
      <c r="G41" s="54"/>
    </row>
    <row r="42" spans="1:7" ht="12.75">
      <c r="A42" s="111" t="s">
        <v>396</v>
      </c>
      <c r="B42" s="50">
        <f>SUM(B43:B46)</f>
        <v>0</v>
      </c>
      <c r="C42" s="50">
        <f>SUM(C43:C46)</f>
        <v>0</v>
      </c>
      <c r="D42" s="50">
        <f>SUM(D43:D46)</f>
        <v>0</v>
      </c>
      <c r="E42" s="50">
        <f>SUM(E43:E46)</f>
        <v>0</v>
      </c>
      <c r="F42" s="50">
        <f>SUM(F43:F46)</f>
        <v>0</v>
      </c>
      <c r="G42" s="50">
        <f>D42-E42</f>
        <v>0</v>
      </c>
    </row>
    <row r="43" spans="1:7" ht="12.75">
      <c r="A43" s="113" t="s">
        <v>395</v>
      </c>
      <c r="B43" s="54"/>
      <c r="C43" s="54"/>
      <c r="D43" s="54">
        <f>B43+C43</f>
        <v>0</v>
      </c>
      <c r="E43" s="54"/>
      <c r="F43" s="54"/>
      <c r="G43" s="54">
        <f>D43-E43</f>
        <v>0</v>
      </c>
    </row>
    <row r="44" spans="1:7" ht="25.5">
      <c r="A44" s="7" t="s">
        <v>394</v>
      </c>
      <c r="B44" s="54"/>
      <c r="C44" s="54"/>
      <c r="D44" s="54">
        <f>B44+C44</f>
        <v>0</v>
      </c>
      <c r="E44" s="54"/>
      <c r="F44" s="54"/>
      <c r="G44" s="54">
        <f>D44-E44</f>
        <v>0</v>
      </c>
    </row>
    <row r="45" spans="1:7" ht="12.75">
      <c r="A45" s="113" t="s">
        <v>393</v>
      </c>
      <c r="B45" s="54"/>
      <c r="C45" s="54"/>
      <c r="D45" s="54">
        <f>B45+C45</f>
        <v>0</v>
      </c>
      <c r="E45" s="54"/>
      <c r="F45" s="54"/>
      <c r="G45" s="54">
        <f>D45-E45</f>
        <v>0</v>
      </c>
    </row>
    <row r="46" spans="1:7" ht="12.75">
      <c r="A46" s="113" t="s">
        <v>392</v>
      </c>
      <c r="B46" s="54"/>
      <c r="C46" s="54"/>
      <c r="D46" s="54">
        <f>B46+C46</f>
        <v>0</v>
      </c>
      <c r="E46" s="54"/>
      <c r="F46" s="54"/>
      <c r="G46" s="54">
        <f>D46-E46</f>
        <v>0</v>
      </c>
    </row>
    <row r="47" spans="1:7" ht="12.75">
      <c r="A47" s="112"/>
      <c r="B47" s="54"/>
      <c r="C47" s="54"/>
      <c r="D47" s="54"/>
      <c r="E47" s="54"/>
      <c r="F47" s="54"/>
      <c r="G47" s="54"/>
    </row>
    <row r="48" spans="1:7" ht="12.75">
      <c r="A48" s="111" t="s">
        <v>424</v>
      </c>
      <c r="B48" s="50">
        <f>B49+B59+B68+B79</f>
        <v>219954769</v>
      </c>
      <c r="C48" s="50">
        <f>C49+C59+C68+C79</f>
        <v>61755857</v>
      </c>
      <c r="D48" s="50">
        <f>D49+D59+D68+D79</f>
        <v>281710626</v>
      </c>
      <c r="E48" s="50">
        <f>E49+E59+E68+E79</f>
        <v>122802638.93</v>
      </c>
      <c r="F48" s="50">
        <f>F49+F59+F68+F79</f>
        <v>105820183.17</v>
      </c>
      <c r="G48" s="50">
        <f aca="true" t="shared" si="6" ref="G48:G83">D48-E48</f>
        <v>158907987.07</v>
      </c>
    </row>
    <row r="49" spans="1:7" ht="12.75">
      <c r="A49" s="111" t="s">
        <v>423</v>
      </c>
      <c r="B49" s="50">
        <f>SUM(B50:B57)</f>
        <v>0</v>
      </c>
      <c r="C49" s="50">
        <f>SUM(C50:C57)</f>
        <v>0</v>
      </c>
      <c r="D49" s="50">
        <f>SUM(D50:D57)</f>
        <v>0</v>
      </c>
      <c r="E49" s="50">
        <f>SUM(E50:E57)</f>
        <v>0</v>
      </c>
      <c r="F49" s="50">
        <f>SUM(F50:F57)</f>
        <v>0</v>
      </c>
      <c r="G49" s="50">
        <f t="shared" si="6"/>
        <v>0</v>
      </c>
    </row>
    <row r="50" spans="1:7" ht="12.75">
      <c r="A50" s="113" t="s">
        <v>422</v>
      </c>
      <c r="B50" s="54"/>
      <c r="C50" s="54"/>
      <c r="D50" s="54">
        <f>B50+C50</f>
        <v>0</v>
      </c>
      <c r="E50" s="54"/>
      <c r="F50" s="54"/>
      <c r="G50" s="54">
        <f t="shared" si="6"/>
        <v>0</v>
      </c>
    </row>
    <row r="51" spans="1:7" ht="12.75">
      <c r="A51" s="113" t="s">
        <v>421</v>
      </c>
      <c r="B51" s="54"/>
      <c r="C51" s="54"/>
      <c r="D51" s="54">
        <f aca="true" t="shared" si="7" ref="D51:D57">B51+C51</f>
        <v>0</v>
      </c>
      <c r="E51" s="54"/>
      <c r="F51" s="54"/>
      <c r="G51" s="54">
        <f t="shared" si="6"/>
        <v>0</v>
      </c>
    </row>
    <row r="52" spans="1:7" ht="12.75">
      <c r="A52" s="113" t="s">
        <v>420</v>
      </c>
      <c r="B52" s="54"/>
      <c r="C52" s="54"/>
      <c r="D52" s="54">
        <f t="shared" si="7"/>
        <v>0</v>
      </c>
      <c r="E52" s="54"/>
      <c r="F52" s="54"/>
      <c r="G52" s="54">
        <f t="shared" si="6"/>
        <v>0</v>
      </c>
    </row>
    <row r="53" spans="1:7" ht="12.75">
      <c r="A53" s="113" t="s">
        <v>419</v>
      </c>
      <c r="B53" s="54"/>
      <c r="C53" s="54"/>
      <c r="D53" s="54">
        <f t="shared" si="7"/>
        <v>0</v>
      </c>
      <c r="E53" s="54"/>
      <c r="F53" s="54"/>
      <c r="G53" s="54">
        <f t="shared" si="6"/>
        <v>0</v>
      </c>
    </row>
    <row r="54" spans="1:7" ht="12.75">
      <c r="A54" s="113" t="s">
        <v>418</v>
      </c>
      <c r="B54" s="54"/>
      <c r="C54" s="54"/>
      <c r="D54" s="54">
        <f t="shared" si="7"/>
        <v>0</v>
      </c>
      <c r="E54" s="54"/>
      <c r="F54" s="54"/>
      <c r="G54" s="54">
        <f t="shared" si="6"/>
        <v>0</v>
      </c>
    </row>
    <row r="55" spans="1:7" ht="12.75">
      <c r="A55" s="113" t="s">
        <v>417</v>
      </c>
      <c r="B55" s="54"/>
      <c r="C55" s="54"/>
      <c r="D55" s="54">
        <f t="shared" si="7"/>
        <v>0</v>
      </c>
      <c r="E55" s="54"/>
      <c r="F55" s="54"/>
      <c r="G55" s="54">
        <f t="shared" si="6"/>
        <v>0</v>
      </c>
    </row>
    <row r="56" spans="1:7" ht="12.75">
      <c r="A56" s="113" t="s">
        <v>416</v>
      </c>
      <c r="B56" s="54"/>
      <c r="C56" s="54"/>
      <c r="D56" s="54">
        <f t="shared" si="7"/>
        <v>0</v>
      </c>
      <c r="E56" s="54"/>
      <c r="F56" s="54"/>
      <c r="G56" s="54">
        <f t="shared" si="6"/>
        <v>0</v>
      </c>
    </row>
    <row r="57" spans="1:7" ht="12.75">
      <c r="A57" s="113" t="s">
        <v>415</v>
      </c>
      <c r="B57" s="54"/>
      <c r="C57" s="54"/>
      <c r="D57" s="54">
        <f t="shared" si="7"/>
        <v>0</v>
      </c>
      <c r="E57" s="54"/>
      <c r="F57" s="54"/>
      <c r="G57" s="54">
        <f t="shared" si="6"/>
        <v>0</v>
      </c>
    </row>
    <row r="58" spans="1:7" ht="12.75">
      <c r="A58" s="112"/>
      <c r="B58" s="54"/>
      <c r="C58" s="54"/>
      <c r="D58" s="54"/>
      <c r="E58" s="54"/>
      <c r="F58" s="54"/>
      <c r="G58" s="54"/>
    </row>
    <row r="59" spans="1:7" ht="12.75">
      <c r="A59" s="111" t="s">
        <v>414</v>
      </c>
      <c r="B59" s="50">
        <f>SUM(B60:B66)</f>
        <v>219954769</v>
      </c>
      <c r="C59" s="50">
        <f>SUM(C60:C66)</f>
        <v>61755857</v>
      </c>
      <c r="D59" s="50">
        <f>SUM(D60:D66)</f>
        <v>281710626</v>
      </c>
      <c r="E59" s="50">
        <f>SUM(E60:E66)</f>
        <v>122802638.93</v>
      </c>
      <c r="F59" s="50">
        <f>SUM(F60:F66)</f>
        <v>105820183.17</v>
      </c>
      <c r="G59" s="50">
        <f t="shared" si="6"/>
        <v>158907987.07</v>
      </c>
    </row>
    <row r="60" spans="1:7" ht="12.75">
      <c r="A60" s="113" t="s">
        <v>413</v>
      </c>
      <c r="B60" s="54"/>
      <c r="C60" s="54"/>
      <c r="D60" s="54">
        <f>B60+C60</f>
        <v>0</v>
      </c>
      <c r="E60" s="54"/>
      <c r="F60" s="54"/>
      <c r="G60" s="54">
        <f t="shared" si="6"/>
        <v>0</v>
      </c>
    </row>
    <row r="61" spans="1:7" ht="12.75">
      <c r="A61" s="113" t="s">
        <v>412</v>
      </c>
      <c r="B61" s="54"/>
      <c r="C61" s="54"/>
      <c r="D61" s="54">
        <f aca="true" t="shared" si="8" ref="D61:D66">B61+C61</f>
        <v>0</v>
      </c>
      <c r="E61" s="54"/>
      <c r="F61" s="54"/>
      <c r="G61" s="54">
        <f t="shared" si="6"/>
        <v>0</v>
      </c>
    </row>
    <row r="62" spans="1:7" ht="12.75">
      <c r="A62" s="113" t="s">
        <v>411</v>
      </c>
      <c r="B62" s="54"/>
      <c r="C62" s="54"/>
      <c r="D62" s="54">
        <f t="shared" si="8"/>
        <v>0</v>
      </c>
      <c r="E62" s="54"/>
      <c r="F62" s="54"/>
      <c r="G62" s="54">
        <f t="shared" si="6"/>
        <v>0</v>
      </c>
    </row>
    <row r="63" spans="1:7" ht="12.75">
      <c r="A63" s="113" t="s">
        <v>410</v>
      </c>
      <c r="B63" s="54"/>
      <c r="C63" s="54"/>
      <c r="D63" s="54">
        <f t="shared" si="8"/>
        <v>0</v>
      </c>
      <c r="E63" s="54"/>
      <c r="F63" s="54"/>
      <c r="G63" s="54">
        <f t="shared" si="6"/>
        <v>0</v>
      </c>
    </row>
    <row r="64" spans="1:7" ht="12.75">
      <c r="A64" s="113" t="s">
        <v>409</v>
      </c>
      <c r="B64" s="54"/>
      <c r="C64" s="54"/>
      <c r="D64" s="54">
        <f t="shared" si="8"/>
        <v>0</v>
      </c>
      <c r="E64" s="54"/>
      <c r="F64" s="54"/>
      <c r="G64" s="54">
        <f t="shared" si="6"/>
        <v>0</v>
      </c>
    </row>
    <row r="65" spans="1:7" ht="12.75">
      <c r="A65" s="113" t="s">
        <v>408</v>
      </c>
      <c r="B65" s="54">
        <v>219954769</v>
      </c>
      <c r="C65" s="54">
        <v>61755857</v>
      </c>
      <c r="D65" s="54">
        <v>281710626</v>
      </c>
      <c r="E65" s="54">
        <v>122802638.93</v>
      </c>
      <c r="F65" s="54">
        <v>105820183.17</v>
      </c>
      <c r="G65" s="54">
        <f t="shared" si="6"/>
        <v>158907987.07</v>
      </c>
    </row>
    <row r="66" spans="1:7" ht="12.75">
      <c r="A66" s="113" t="s">
        <v>407</v>
      </c>
      <c r="B66" s="54"/>
      <c r="C66" s="54"/>
      <c r="D66" s="54">
        <f t="shared" si="8"/>
        <v>0</v>
      </c>
      <c r="E66" s="54"/>
      <c r="F66" s="54"/>
      <c r="G66" s="54">
        <f t="shared" si="6"/>
        <v>0</v>
      </c>
    </row>
    <row r="67" spans="1:7" ht="12.75">
      <c r="A67" s="112"/>
      <c r="B67" s="54"/>
      <c r="C67" s="54"/>
      <c r="D67" s="54"/>
      <c r="E67" s="54"/>
      <c r="F67" s="54"/>
      <c r="G67" s="54"/>
    </row>
    <row r="68" spans="1:7" ht="12.75">
      <c r="A68" s="111" t="s">
        <v>406</v>
      </c>
      <c r="B68" s="50">
        <f>SUM(B69:B77)</f>
        <v>0</v>
      </c>
      <c r="C68" s="50">
        <f>SUM(C69:C77)</f>
        <v>0</v>
      </c>
      <c r="D68" s="50">
        <f>SUM(D69:D77)</f>
        <v>0</v>
      </c>
      <c r="E68" s="50">
        <f>SUM(E69:E77)</f>
        <v>0</v>
      </c>
      <c r="F68" s="50">
        <f>SUM(F69:F77)</f>
        <v>0</v>
      </c>
      <c r="G68" s="50">
        <f t="shared" si="6"/>
        <v>0</v>
      </c>
    </row>
    <row r="69" spans="1:7" ht="12.75">
      <c r="A69" s="113" t="s">
        <v>405</v>
      </c>
      <c r="B69" s="54"/>
      <c r="C69" s="54"/>
      <c r="D69" s="54">
        <f>B69+C69</f>
        <v>0</v>
      </c>
      <c r="E69" s="54"/>
      <c r="F69" s="54"/>
      <c r="G69" s="54">
        <f t="shared" si="6"/>
        <v>0</v>
      </c>
    </row>
    <row r="70" spans="1:7" ht="12.75">
      <c r="A70" s="113" t="s">
        <v>404</v>
      </c>
      <c r="B70" s="54"/>
      <c r="C70" s="54"/>
      <c r="D70" s="54">
        <f aca="true" t="shared" si="9" ref="D70:D77">B70+C70</f>
        <v>0</v>
      </c>
      <c r="E70" s="54"/>
      <c r="F70" s="54"/>
      <c r="G70" s="54">
        <f t="shared" si="6"/>
        <v>0</v>
      </c>
    </row>
    <row r="71" spans="1:7" ht="12.75">
      <c r="A71" s="113" t="s">
        <v>403</v>
      </c>
      <c r="B71" s="54"/>
      <c r="C71" s="54"/>
      <c r="D71" s="54">
        <f t="shared" si="9"/>
        <v>0</v>
      </c>
      <c r="E71" s="54"/>
      <c r="F71" s="54"/>
      <c r="G71" s="54">
        <f t="shared" si="6"/>
        <v>0</v>
      </c>
    </row>
    <row r="72" spans="1:7" ht="12.75">
      <c r="A72" s="113" t="s">
        <v>402</v>
      </c>
      <c r="B72" s="54"/>
      <c r="C72" s="54"/>
      <c r="D72" s="54">
        <f t="shared" si="9"/>
        <v>0</v>
      </c>
      <c r="E72" s="54"/>
      <c r="F72" s="54"/>
      <c r="G72" s="54">
        <f t="shared" si="6"/>
        <v>0</v>
      </c>
    </row>
    <row r="73" spans="1:7" ht="12.75">
      <c r="A73" s="113" t="s">
        <v>401</v>
      </c>
      <c r="B73" s="54"/>
      <c r="C73" s="54"/>
      <c r="D73" s="54">
        <f t="shared" si="9"/>
        <v>0</v>
      </c>
      <c r="E73" s="54"/>
      <c r="F73" s="54"/>
      <c r="G73" s="54">
        <f t="shared" si="6"/>
        <v>0</v>
      </c>
    </row>
    <row r="74" spans="1:7" ht="12.75">
      <c r="A74" s="113" t="s">
        <v>400</v>
      </c>
      <c r="B74" s="54"/>
      <c r="C74" s="54"/>
      <c r="D74" s="54">
        <f t="shared" si="9"/>
        <v>0</v>
      </c>
      <c r="E74" s="54"/>
      <c r="F74" s="54"/>
      <c r="G74" s="54">
        <f t="shared" si="6"/>
        <v>0</v>
      </c>
    </row>
    <row r="75" spans="1:7" ht="12.75">
      <c r="A75" s="113" t="s">
        <v>399</v>
      </c>
      <c r="B75" s="54"/>
      <c r="C75" s="54"/>
      <c r="D75" s="54">
        <f t="shared" si="9"/>
        <v>0</v>
      </c>
      <c r="E75" s="54"/>
      <c r="F75" s="54"/>
      <c r="G75" s="54">
        <f t="shared" si="6"/>
        <v>0</v>
      </c>
    </row>
    <row r="76" spans="1:7" ht="12.75">
      <c r="A76" s="113" t="s">
        <v>398</v>
      </c>
      <c r="B76" s="54"/>
      <c r="C76" s="54"/>
      <c r="D76" s="54">
        <f t="shared" si="9"/>
        <v>0</v>
      </c>
      <c r="E76" s="54"/>
      <c r="F76" s="54"/>
      <c r="G76" s="54">
        <f t="shared" si="6"/>
        <v>0</v>
      </c>
    </row>
    <row r="77" spans="1:7" ht="12.75">
      <c r="A77" s="115" t="s">
        <v>397</v>
      </c>
      <c r="B77" s="114"/>
      <c r="C77" s="114"/>
      <c r="D77" s="114">
        <f t="shared" si="9"/>
        <v>0</v>
      </c>
      <c r="E77" s="114"/>
      <c r="F77" s="114"/>
      <c r="G77" s="114">
        <f t="shared" si="6"/>
        <v>0</v>
      </c>
    </row>
    <row r="78" spans="1:7" ht="12.75">
      <c r="A78" s="112"/>
      <c r="B78" s="54"/>
      <c r="C78" s="54"/>
      <c r="D78" s="54"/>
      <c r="E78" s="54"/>
      <c r="F78" s="54"/>
      <c r="G78" s="54"/>
    </row>
    <row r="79" spans="1:7" ht="12.75">
      <c r="A79" s="111" t="s">
        <v>396</v>
      </c>
      <c r="B79" s="50">
        <f>SUM(B80:B83)</f>
        <v>0</v>
      </c>
      <c r="C79" s="50">
        <f>SUM(C80:C83)</f>
        <v>0</v>
      </c>
      <c r="D79" s="50">
        <f>SUM(D80:D83)</f>
        <v>0</v>
      </c>
      <c r="E79" s="50">
        <f>SUM(E80:E83)</f>
        <v>0</v>
      </c>
      <c r="F79" s="50">
        <f>SUM(F80:F83)</f>
        <v>0</v>
      </c>
      <c r="G79" s="50">
        <f t="shared" si="6"/>
        <v>0</v>
      </c>
    </row>
    <row r="80" spans="1:7" ht="12.75">
      <c r="A80" s="113" t="s">
        <v>395</v>
      </c>
      <c r="B80" s="54"/>
      <c r="C80" s="54"/>
      <c r="D80" s="54">
        <f>B80+C80</f>
        <v>0</v>
      </c>
      <c r="E80" s="54"/>
      <c r="F80" s="54"/>
      <c r="G80" s="54">
        <f t="shared" si="6"/>
        <v>0</v>
      </c>
    </row>
    <row r="81" spans="1:7" ht="25.5">
      <c r="A81" s="7" t="s">
        <v>394</v>
      </c>
      <c r="B81" s="54"/>
      <c r="C81" s="54"/>
      <c r="D81" s="54">
        <f>B81+C81</f>
        <v>0</v>
      </c>
      <c r="E81" s="54"/>
      <c r="F81" s="54"/>
      <c r="G81" s="54">
        <f t="shared" si="6"/>
        <v>0</v>
      </c>
    </row>
    <row r="82" spans="1:7" ht="12.75">
      <c r="A82" s="113" t="s">
        <v>393</v>
      </c>
      <c r="B82" s="54"/>
      <c r="C82" s="54"/>
      <c r="D82" s="54">
        <f>B82+C82</f>
        <v>0</v>
      </c>
      <c r="E82" s="54"/>
      <c r="F82" s="54"/>
      <c r="G82" s="54">
        <f t="shared" si="6"/>
        <v>0</v>
      </c>
    </row>
    <row r="83" spans="1:7" ht="12.75">
      <c r="A83" s="113" t="s">
        <v>392</v>
      </c>
      <c r="B83" s="54"/>
      <c r="C83" s="54"/>
      <c r="D83" s="54">
        <f>B83+C83</f>
        <v>0</v>
      </c>
      <c r="E83" s="54"/>
      <c r="F83" s="54"/>
      <c r="G83" s="54">
        <f t="shared" si="6"/>
        <v>0</v>
      </c>
    </row>
    <row r="84" spans="1:7" ht="12.75">
      <c r="A84" s="112"/>
      <c r="B84" s="54"/>
      <c r="C84" s="54"/>
      <c r="D84" s="54"/>
      <c r="E84" s="54"/>
      <c r="F84" s="54"/>
      <c r="G84" s="54"/>
    </row>
    <row r="85" spans="1:7" ht="12.75">
      <c r="A85" s="111" t="s">
        <v>307</v>
      </c>
      <c r="B85" s="50">
        <f aca="true" t="shared" si="10" ref="B85:G85">B11+B48</f>
        <v>431340591</v>
      </c>
      <c r="C85" s="50">
        <f t="shared" si="10"/>
        <v>87580966.4</v>
      </c>
      <c r="D85" s="50">
        <f t="shared" si="10"/>
        <v>518921557.4</v>
      </c>
      <c r="E85" s="50">
        <f t="shared" si="10"/>
        <v>203126660.87</v>
      </c>
      <c r="F85" s="50">
        <f t="shared" si="10"/>
        <v>184584302.31</v>
      </c>
      <c r="G85" s="50">
        <f t="shared" si="10"/>
        <v>315794896.53</v>
      </c>
    </row>
    <row r="86" spans="1:7" ht="13.5" thickBot="1">
      <c r="A86" s="110"/>
      <c r="B86" s="109"/>
      <c r="C86" s="109"/>
      <c r="D86" s="109"/>
      <c r="E86" s="109"/>
      <c r="F86" s="109"/>
      <c r="G86" s="109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H34" sqref="H34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2" t="s">
        <v>120</v>
      </c>
      <c r="C2" s="153"/>
      <c r="D2" s="153"/>
      <c r="E2" s="153"/>
      <c r="F2" s="153"/>
      <c r="G2" s="153"/>
      <c r="H2" s="201"/>
    </row>
    <row r="3" spans="2:8" ht="12.75">
      <c r="B3" s="183" t="s">
        <v>388</v>
      </c>
      <c r="C3" s="184"/>
      <c r="D3" s="184"/>
      <c r="E3" s="184"/>
      <c r="F3" s="184"/>
      <c r="G3" s="184"/>
      <c r="H3" s="202"/>
    </row>
    <row r="4" spans="2:8" ht="12.75">
      <c r="B4" s="183" t="s">
        <v>427</v>
      </c>
      <c r="C4" s="184"/>
      <c r="D4" s="184"/>
      <c r="E4" s="184"/>
      <c r="F4" s="184"/>
      <c r="G4" s="184"/>
      <c r="H4" s="202"/>
    </row>
    <row r="5" spans="2:8" ht="12.75">
      <c r="B5" s="183" t="s">
        <v>461</v>
      </c>
      <c r="C5" s="184"/>
      <c r="D5" s="184"/>
      <c r="E5" s="184"/>
      <c r="F5" s="184"/>
      <c r="G5" s="184"/>
      <c r="H5" s="202"/>
    </row>
    <row r="6" spans="2:8" ht="13.5" thickBot="1">
      <c r="B6" s="186" t="s">
        <v>1</v>
      </c>
      <c r="C6" s="187"/>
      <c r="D6" s="187"/>
      <c r="E6" s="187"/>
      <c r="F6" s="187"/>
      <c r="G6" s="187"/>
      <c r="H6" s="203"/>
    </row>
    <row r="7" spans="2:8" ht="13.5" thickBot="1">
      <c r="B7" s="193" t="s">
        <v>2</v>
      </c>
      <c r="C7" s="207" t="s">
        <v>386</v>
      </c>
      <c r="D7" s="208"/>
      <c r="E7" s="208"/>
      <c r="F7" s="208"/>
      <c r="G7" s="209"/>
      <c r="H7" s="191" t="s">
        <v>385</v>
      </c>
    </row>
    <row r="8" spans="2:8" ht="26.25" thickBot="1">
      <c r="B8" s="194"/>
      <c r="C8" s="132" t="s">
        <v>236</v>
      </c>
      <c r="D8" s="132" t="s">
        <v>384</v>
      </c>
      <c r="E8" s="132" t="s">
        <v>383</v>
      </c>
      <c r="F8" s="132" t="s">
        <v>428</v>
      </c>
      <c r="G8" s="132" t="s">
        <v>205</v>
      </c>
      <c r="H8" s="192"/>
    </row>
    <row r="9" spans="2:8" ht="12.75">
      <c r="B9" s="119" t="s">
        <v>429</v>
      </c>
      <c r="C9" s="106">
        <f>C10+C11+C12+C15+C16+C19</f>
        <v>60692658</v>
      </c>
      <c r="D9" s="106">
        <f>D10+D11+D12+D15+D16+D19</f>
        <v>0</v>
      </c>
      <c r="E9" s="106">
        <f>E10+E11+E12+E15+E16+E19</f>
        <v>60692658</v>
      </c>
      <c r="F9" s="106">
        <f>F10+F11+F12+F15+F16+F19</f>
        <v>33321483</v>
      </c>
      <c r="G9" s="106">
        <f>G10+G11+G12+G15+G16+G19</f>
        <v>33321483</v>
      </c>
      <c r="H9" s="4">
        <f>E9-F9</f>
        <v>27371175</v>
      </c>
    </row>
    <row r="10" spans="2:8" ht="20.25" customHeight="1">
      <c r="B10" s="118" t="s">
        <v>430</v>
      </c>
      <c r="C10" s="106">
        <v>60692658</v>
      </c>
      <c r="D10" s="4">
        <v>0</v>
      </c>
      <c r="E10" s="6">
        <f>C10+D10</f>
        <v>60692658</v>
      </c>
      <c r="F10" s="6">
        <v>33321483</v>
      </c>
      <c r="G10" s="6">
        <v>33321483</v>
      </c>
      <c r="H10" s="6">
        <f aca="true" t="shared" si="0" ref="H10:H31">E10-F10</f>
        <v>27371175</v>
      </c>
    </row>
    <row r="11" spans="2:8" ht="12.75">
      <c r="B11" s="118" t="s">
        <v>431</v>
      </c>
      <c r="C11" s="106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118" t="s">
        <v>432</v>
      </c>
      <c r="C12" s="105">
        <f>SUM(C13:C14)</f>
        <v>0</v>
      </c>
      <c r="D12" s="105">
        <f>SUM(D13:D14)</f>
        <v>0</v>
      </c>
      <c r="E12" s="105">
        <v>0</v>
      </c>
      <c r="F12" s="105">
        <f>SUM(F13:F14)</f>
        <v>0</v>
      </c>
      <c r="G12" s="105">
        <f>SUM(G13:G14)</f>
        <v>0</v>
      </c>
      <c r="H12" s="6">
        <f t="shared" si="0"/>
        <v>0</v>
      </c>
    </row>
    <row r="13" spans="2:8" ht="12.75">
      <c r="B13" s="120" t="s">
        <v>433</v>
      </c>
      <c r="C13" s="106"/>
      <c r="D13" s="4"/>
      <c r="E13" s="6">
        <v>0</v>
      </c>
      <c r="F13" s="4"/>
      <c r="G13" s="4"/>
      <c r="H13" s="6">
        <f t="shared" si="0"/>
        <v>0</v>
      </c>
    </row>
    <row r="14" spans="2:8" ht="12.75">
      <c r="B14" s="120" t="s">
        <v>434</v>
      </c>
      <c r="C14" s="106"/>
      <c r="D14" s="4"/>
      <c r="E14" s="6">
        <v>0</v>
      </c>
      <c r="F14" s="4"/>
      <c r="G14" s="4"/>
      <c r="H14" s="6">
        <f t="shared" si="0"/>
        <v>0</v>
      </c>
    </row>
    <row r="15" spans="2:8" ht="12.75">
      <c r="B15" s="118" t="s">
        <v>435</v>
      </c>
      <c r="C15" s="106"/>
      <c r="D15" s="4"/>
      <c r="E15" s="6">
        <v>0</v>
      </c>
      <c r="F15" s="4"/>
      <c r="G15" s="4"/>
      <c r="H15" s="6">
        <f t="shared" si="0"/>
        <v>0</v>
      </c>
    </row>
    <row r="16" spans="2:8" ht="25.5">
      <c r="B16" s="118" t="s">
        <v>436</v>
      </c>
      <c r="C16" s="105">
        <f>C17+C18</f>
        <v>0</v>
      </c>
      <c r="D16" s="105">
        <f>D17+D18</f>
        <v>0</v>
      </c>
      <c r="E16" s="105">
        <v>0</v>
      </c>
      <c r="F16" s="105">
        <f>F17+F18</f>
        <v>0</v>
      </c>
      <c r="G16" s="105">
        <f>G17+G18</f>
        <v>0</v>
      </c>
      <c r="H16" s="6">
        <f t="shared" si="0"/>
        <v>0</v>
      </c>
    </row>
    <row r="17" spans="2:8" ht="12.75">
      <c r="B17" s="120" t="s">
        <v>437</v>
      </c>
      <c r="C17" s="106"/>
      <c r="D17" s="4"/>
      <c r="E17" s="6">
        <v>0</v>
      </c>
      <c r="F17" s="4"/>
      <c r="G17" s="4"/>
      <c r="H17" s="6">
        <f t="shared" si="0"/>
        <v>0</v>
      </c>
    </row>
    <row r="18" spans="2:8" ht="12.75">
      <c r="B18" s="120" t="s">
        <v>438</v>
      </c>
      <c r="C18" s="106"/>
      <c r="D18" s="4"/>
      <c r="E18" s="6">
        <v>0</v>
      </c>
      <c r="F18" s="4"/>
      <c r="G18" s="4"/>
      <c r="H18" s="6">
        <f t="shared" si="0"/>
        <v>0</v>
      </c>
    </row>
    <row r="19" spans="2:8" ht="12.75">
      <c r="B19" s="118" t="s">
        <v>439</v>
      </c>
      <c r="C19" s="106"/>
      <c r="D19" s="4"/>
      <c r="E19" s="6">
        <v>0</v>
      </c>
      <c r="F19" s="4"/>
      <c r="G19" s="4"/>
      <c r="H19" s="6">
        <f t="shared" si="0"/>
        <v>0</v>
      </c>
    </row>
    <row r="20" spans="2:8" s="121" customFormat="1" ht="12.75">
      <c r="B20" s="122"/>
      <c r="C20" s="123"/>
      <c r="D20" s="124"/>
      <c r="E20" s="124"/>
      <c r="F20" s="124"/>
      <c r="G20" s="124"/>
      <c r="H20" s="125"/>
    </row>
    <row r="21" spans="2:8" ht="12.75">
      <c r="B21" s="119" t="s">
        <v>440</v>
      </c>
      <c r="C21" s="106">
        <f>C22+C23+C24+C27+C28+C31</f>
        <v>0</v>
      </c>
      <c r="D21" s="106">
        <f>D22+D23+D24+D27+D28+D31</f>
        <v>15894055</v>
      </c>
      <c r="E21" s="106">
        <f>+D21</f>
        <v>15894055</v>
      </c>
      <c r="F21" s="106">
        <f>F22+F23+F24+F27+F28+F31</f>
        <v>7067617</v>
      </c>
      <c r="G21" s="106">
        <f>G22+G23+G24+G27+G28+G31</f>
        <v>7067617</v>
      </c>
      <c r="H21" s="4">
        <f t="shared" si="0"/>
        <v>8826438</v>
      </c>
    </row>
    <row r="22" spans="2:8" ht="18.75" customHeight="1">
      <c r="B22" s="118" t="s">
        <v>430</v>
      </c>
      <c r="C22" s="85">
        <v>0</v>
      </c>
      <c r="D22" s="85">
        <v>15894055</v>
      </c>
      <c r="E22" s="85">
        <f>+D22</f>
        <v>15894055</v>
      </c>
      <c r="F22" s="85">
        <v>7067617</v>
      </c>
      <c r="G22" s="85">
        <v>7067617</v>
      </c>
      <c r="H22" s="6">
        <f t="shared" si="0"/>
        <v>8826438</v>
      </c>
    </row>
    <row r="23" spans="2:8" ht="12.75">
      <c r="B23" s="118" t="s">
        <v>431</v>
      </c>
      <c r="C23" s="106"/>
      <c r="D23" s="4"/>
      <c r="E23" s="6">
        <v>0</v>
      </c>
      <c r="F23" s="4"/>
      <c r="G23" s="4"/>
      <c r="H23" s="6">
        <f t="shared" si="0"/>
        <v>0</v>
      </c>
    </row>
    <row r="24" spans="2:8" ht="12.75">
      <c r="B24" s="118" t="s">
        <v>432</v>
      </c>
      <c r="C24" s="105">
        <f>SUM(C25:C26)</f>
        <v>0</v>
      </c>
      <c r="D24" s="105">
        <f>SUM(D25:D26)</f>
        <v>0</v>
      </c>
      <c r="E24" s="105">
        <v>0</v>
      </c>
      <c r="F24" s="105">
        <f>SUM(F25:F26)</f>
        <v>0</v>
      </c>
      <c r="G24" s="105">
        <f>SUM(G25:G26)</f>
        <v>0</v>
      </c>
      <c r="H24" s="6">
        <f t="shared" si="0"/>
        <v>0</v>
      </c>
    </row>
    <row r="25" spans="2:8" ht="12.75">
      <c r="B25" s="120" t="s">
        <v>433</v>
      </c>
      <c r="C25" s="106"/>
      <c r="D25" s="4"/>
      <c r="E25" s="6">
        <v>0</v>
      </c>
      <c r="F25" s="4"/>
      <c r="G25" s="4"/>
      <c r="H25" s="6">
        <f t="shared" si="0"/>
        <v>0</v>
      </c>
    </row>
    <row r="26" spans="2:8" ht="12.75">
      <c r="B26" s="120" t="s">
        <v>434</v>
      </c>
      <c r="C26" s="106"/>
      <c r="D26" s="4"/>
      <c r="E26" s="6">
        <v>0</v>
      </c>
      <c r="F26" s="4"/>
      <c r="G26" s="4"/>
      <c r="H26" s="6">
        <f t="shared" si="0"/>
        <v>0</v>
      </c>
    </row>
    <row r="27" spans="2:8" ht="12.75">
      <c r="B27" s="118" t="s">
        <v>435</v>
      </c>
      <c r="C27" s="106"/>
      <c r="D27" s="4"/>
      <c r="E27" s="6">
        <v>0</v>
      </c>
      <c r="F27" s="4"/>
      <c r="G27" s="4"/>
      <c r="H27" s="6">
        <f t="shared" si="0"/>
        <v>0</v>
      </c>
    </row>
    <row r="28" spans="2:8" ht="25.5">
      <c r="B28" s="118" t="s">
        <v>436</v>
      </c>
      <c r="C28" s="105">
        <f>C29+C30</f>
        <v>0</v>
      </c>
      <c r="D28" s="105">
        <f>D29+D30</f>
        <v>0</v>
      </c>
      <c r="E28" s="105">
        <v>0</v>
      </c>
      <c r="F28" s="105">
        <f>F29+F30</f>
        <v>0</v>
      </c>
      <c r="G28" s="105">
        <f>G29+G30</f>
        <v>0</v>
      </c>
      <c r="H28" s="6">
        <f t="shared" si="0"/>
        <v>0</v>
      </c>
    </row>
    <row r="29" spans="2:8" ht="12.75">
      <c r="B29" s="120" t="s">
        <v>437</v>
      </c>
      <c r="C29" s="106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20" t="s">
        <v>438</v>
      </c>
      <c r="C30" s="106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18" t="s">
        <v>439</v>
      </c>
      <c r="C31" s="106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19" t="s">
        <v>441</v>
      </c>
      <c r="C32" s="106">
        <f aca="true" t="shared" si="1" ref="C32:H32">C9+C21</f>
        <v>60692658</v>
      </c>
      <c r="D32" s="106">
        <f t="shared" si="1"/>
        <v>15894055</v>
      </c>
      <c r="E32" s="106">
        <f t="shared" si="1"/>
        <v>76586713</v>
      </c>
      <c r="F32" s="106">
        <f t="shared" si="1"/>
        <v>40389100</v>
      </c>
      <c r="G32" s="106">
        <f t="shared" si="1"/>
        <v>40389100</v>
      </c>
      <c r="H32" s="106">
        <f t="shared" si="1"/>
        <v>36197613</v>
      </c>
    </row>
    <row r="33" spans="2:8" ht="13.5" thickBot="1">
      <c r="B33" s="126"/>
      <c r="C33" s="127"/>
      <c r="D33" s="128"/>
      <c r="E33" s="128"/>
      <c r="F33" s="128"/>
      <c r="G33" s="128"/>
      <c r="H33" s="12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2023-07-05T17:26:57Z</cp:lastPrinted>
  <dcterms:created xsi:type="dcterms:W3CDTF">2016-10-11T18:36:49Z</dcterms:created>
  <dcterms:modified xsi:type="dcterms:W3CDTF">2023-07-25T16:49:18Z</dcterms:modified>
  <cp:category/>
  <cp:version/>
  <cp:contentType/>
  <cp:contentStatus/>
</cp:coreProperties>
</file>