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/>
  <calcPr fullCalcOnLoad="1"/>
</workbook>
</file>

<file path=xl/sharedStrings.xml><?xml version="1.0" encoding="utf-8"?>
<sst xmlns="http://schemas.openxmlformats.org/spreadsheetml/2006/main" count="666" uniqueCount="453">
  <si>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</si>
  <si>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</si>
  <si>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</si>
  <si>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</si>
  <si>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</si>
  <si>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</si>
  <si>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</si>
  <si>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</si>
  <si>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</si>
  <si>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</si>
  <si>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</si>
  <si>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</si>
  <si>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</si>
  <si>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</si>
  <si>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</si>
  <si>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</si>
  <si>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</si>
  <si>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</si>
  <si>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</si>
  <si>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</si>
  <si>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</si>
  <si>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</si>
  <si>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</si>
  <si>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</si>
  <si>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</si>
  <si>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</si>
  <si>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</si>
  <si>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</si>
  <si>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</si>
  <si>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</si>
  <si>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</si>
  <si>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</si>
  <si>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</si>
  <si>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</si>
  <si>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</si>
  <si>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</si>
  <si>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</si>
  <si>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</si>
  <si>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</si>
  <si>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</si>
  <si>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</si>
  <si>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</si>
  <si>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</si>
  <si>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</si>
  <si>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</si>
  <si>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</si>
  <si>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</si>
  <si>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</si>
  <si>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</si>
  <si>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</si>
  <si>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</si>
  <si>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</si>
  <si>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</si>
  <si>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</si>
  <si>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</si>
  <si>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</si>
  <si>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</si>
  <si>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</si>
  <si>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</si>
  <si>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</si>
  <si>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</si>
  <si>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</si>
  <si>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</si>
  <si>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</si>
  <si>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</si>
  <si>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</si>
  <si>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</si>
  <si>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</si>
  <si>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</si>
  <si>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</si>
  <si>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</si>
  <si>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</si>
  <si>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</si>
  <si>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</si>
  <si>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</si>
  <si>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</si>
  <si>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</si>
  <si>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</si>
  <si>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</si>
  <si>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</si>
  <si>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</si>
  <si>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</si>
  <si>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</si>
  <si>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</si>
  <si>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</si>
  <si>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</si>
  <si>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</si>
  <si>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</si>
  <si>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</si>
  <si>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</si>
  <si>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</si>
  <si>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</si>
  <si>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</si>
  <si>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</si>
  <si>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</si>
  <si>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</si>
  <si>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</si>
  <si>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</si>
  <si>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</si>
  <si>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</si>
  <si>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</si>
  <si>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</si>
  <si>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</si>
  <si>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</si>
  <si>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</si>
  <si>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</si>
  <si>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</si>
  <si>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</si>
  <si>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</si>
  <si>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</si>
  <si>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</si>
  <si>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</si>
  <si>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</si>
  <si>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</si>
  <si>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</si>
  <si>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</si>
  <si>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</si>
  <si>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</si>
  <si>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</si>
  <si>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</si>
  <si>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Tlaxco (a)</t>
  </si>
  <si>
    <t>Al 31 de diciembre de 2022 y al 30 de Junio de 2023 (b)</t>
  </si>
  <si>
    <t>2023 (d)</t>
  </si>
  <si>
    <t>31 de diciembre de 2022 (e)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</si>
  <si>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</si>
  <si>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</si>
  <si>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</si>
  <si>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</si>
  <si>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</si>
  <si>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</si>
  <si>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</si>
  <si>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</si>
  <si>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</si>
  <si>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</si>
  <si>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</si>
  <si>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</si>
  <si>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</si>
  <si>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</si>
  <si>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</si>
  <si>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</si>
  <si>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</si>
  <si>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</si>
  <si>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</si>
  <si>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</si>
  <si>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</si>
  <si>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</si>
  <si>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</si>
  <si>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</si>
  <si>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</si>
  <si>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</si>
  <si>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</si>
  <si>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</si>
  <si>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</si>
  <si>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</si>
  <si>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</si>
  <si>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</si>
  <si>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</si>
  <si>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</si>
  <si>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</si>
  <si>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</si>
  <si>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</si>
  <si>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</si>
  <si>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</si>
  <si>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</si>
  <si>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</si>
  <si>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</si>
  <si>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</si>
  <si>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</si>
  <si>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</si>
  <si>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</si>
  <si>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</si>
  <si>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</si>
  <si>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</si>
  <si>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</si>
  <si>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</si>
  <si>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</si>
  <si>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</si>
  <si>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</si>
  <si>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</si>
  <si>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</si>
  <si>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</si>
  <si>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</si>
  <si>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</si>
  <si>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</si>
  <si>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</si>
  <si>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</si>
  <si>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</si>
  <si>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</si>
  <si>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</si>
  <si>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</si>
  <si>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</si>
  <si>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</si>
  <si>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</si>
  <si>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</si>
  <si>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</si>
  <si>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</si>
  <si>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</si>
  <si>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</si>
  <si>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</si>
  <si>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</si>
  <si>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</si>
  <si>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</si>
  <si>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</si>
  <si>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</si>
  <si>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</si>
  <si>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</si>
  <si>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</si>
  <si>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</si>
  <si>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</si>
  <si>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</si>
  <si>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</si>
  <si>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</si>
  <si>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</si>
  <si>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</si>
  <si>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</si>
  <si>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</si>
  <si>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</si>
  <si>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</si>
  <si>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</si>
  <si>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</si>
  <si>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</si>
  <si>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</si>
  <si>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</si>
  <si>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</si>
  <si>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</si>
  <si>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</si>
  <si>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</si>
  <si>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</si>
  <si>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</si>
  <si>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</si>
  <si>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</si>
  <si>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</si>
  <si>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</si>
  <si>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</si>
  <si>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</si>
  <si>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</si>
  <si>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</si>
  <si>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</si>
  <si>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</si>
  <si>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</si>
  <si>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</si>
  <si>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</si>
  <si>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</si>
  <si>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</si>
  <si>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</si>
  <si>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</si>
  <si>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</si>
  <si>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</si>
  <si>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</si>
  <si>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</si>
  <si>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</si>
  <si>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</si>
  <si>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</si>
  <si>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</si>
  <si>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</si>
  <si>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</si>
  <si>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</si>
  <si>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</si>
  <si>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</si>
  <si>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</si>
  <si>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</si>
  <si>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</si>
  <si>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</si>
  <si>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</si>
  <si>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</si>
  <si>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</si>
  <si>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</si>
  <si>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</si>
  <si>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</si>
  <si>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</si>
  <si>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</si>
  <si>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</si>
  <si>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</si>
  <si>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</si>
  <si>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</si>
  <si>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</si>
  <si>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</si>
  <si>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</si>
  <si>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</si>
  <si>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</si>
  <si>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</si>
  <si>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</si>
  <si>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</si>
  <si>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</si>
  <si>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</si>
  <si>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</si>
  <si>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</si>
  <si>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</si>
  <si>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</si>
  <si>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</si>
  <si>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</si>
  <si>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</si>
  <si>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</si>
  <si>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</si>
  <si>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</si>
  <si>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</si>
  <si>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</si>
  <si>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</si>
  <si>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</si>
  <si>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</si>
  <si>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</si>
  <si>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</si>
  <si>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</si>
  <si>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</si>
  <si>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</si>
  <si>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</si>
  <si>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</si>
  <si>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</si>
  <si>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</si>
  <si>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</si>
  <si>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</si>
  <si>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</si>
  <si>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</si>
  <si>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</si>
  <si>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</si>
  <si>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</si>
  <si>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</si>
  <si>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</si>
  <si>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</si>
  <si>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</si>
  <si>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</si>
  <si>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</si>
  <si>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</si>
  <si>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</si>
  <si>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</si>
  <si>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</si>
  <si>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</si>
  <si>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</si>
  <si>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</si>
  <si>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</si>
  <si>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</si>
  <si>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</si>
  <si>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</si>
  <si>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</si>
  <si>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</si>
  <si>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</si>
  <si>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</si>
  <si>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</si>
  <si>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</si>
  <si>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</si>
  <si>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</si>
  <si>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</si>
  <si>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</si>
  <si>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</si>
  <si>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</si>
  <si>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</si>
  <si>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</si>
  <si>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</si>
  <si>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</si>
  <si>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</si>
  <si>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</si>
  <si>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</si>
  <si>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</si>
  <si>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</si>
  <si>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</si>
  <si>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</si>
  <si>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</si>
  <si>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</si>
  <si>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</si>
  <si>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</si>
  <si>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</si>
  <si>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</si>
  <si>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</si>
  <si>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</si>
  <si>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</si>
  <si>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</si>
  <si>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</si>
  <si>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</si>
  <si>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</si>
  <si>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</si>
  <si>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</si>
  <si>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Datos Informativos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</si>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</sst>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_-* #,##0.0_-;\-* #,##0.0_-;_-* &quot;-&quot;??_-;_-@_-"/>
    <numFmt numFmtId="171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F28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51E0D"/>
        <bgColor indexed="64"/>
      </patternFill>
    </fill>
    <fill>
      <patternFill patternType="solid">
        <fgColor rgb="FF9D1B3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4"/>
    </xf>
    <xf numFmtId="164" fontId="50" fillId="0" borderId="13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left" vertical="center" wrapText="1" indent="2"/>
    </xf>
    <xf numFmtId="164" fontId="52" fillId="0" borderId="13" xfId="0" applyNumberFormat="1" applyFont="1" applyBorder="1" applyAlignment="1">
      <alignment horizontal="right" vertical="center" wrapText="1"/>
    </xf>
    <xf numFmtId="164" fontId="52" fillId="34" borderId="13" xfId="0" applyNumberFormat="1" applyFont="1" applyFill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3" fillId="0" borderId="12" xfId="0" applyNumberFormat="1" applyFont="1" applyBorder="1" applyAlignment="1">
      <alignment horizontal="justify" vertical="center" wrapText="1"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2" fillId="0" borderId="0" xfId="0" applyNumberFormat="1" applyFont="1" applyAlignment="1">
      <alignment/>
    </xf>
    <xf numFmtId="164" fontId="53" fillId="0" borderId="0" xfId="0" applyNumberFormat="1" applyFont="1" applyAlignment="1">
      <alignment horizontal="right" vertical="center" wrapText="1"/>
    </xf>
    <xf numFmtId="164" fontId="55" fillId="0" borderId="0" xfId="0" applyNumberFormat="1" applyFont="1" applyAlignment="1">
      <alignment vertical="center"/>
    </xf>
    <xf numFmtId="164" fontId="51" fillId="0" borderId="12" xfId="0" applyNumberFormat="1" applyFont="1" applyBorder="1" applyAlignment="1">
      <alignment horizontal="lef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 indent="1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0" borderId="16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horizontal="left" vertical="center" wrapText="1" indent="5"/>
    </xf>
    <xf numFmtId="164" fontId="48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9" fillId="33" borderId="17" xfId="0" applyNumberFormat="1" applyFont="1" applyFill="1" applyBorder="1" applyAlignment="1">
      <alignment vertical="center"/>
    </xf>
    <xf numFmtId="164" fontId="49" fillId="33" borderId="18" xfId="0" applyNumberFormat="1" applyFont="1" applyFill="1" applyBorder="1" applyAlignment="1">
      <alignment horizontal="center" vertical="center" wrapText="1"/>
    </xf>
    <xf numFmtId="164" fontId="48" fillId="0" borderId="14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8" fillId="0" borderId="0" xfId="0" applyNumberFormat="1" applyFont="1" applyAlignment="1">
      <alignment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8" fillId="0" borderId="14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left" vertical="center" indent="5"/>
    </xf>
    <xf numFmtId="164" fontId="48" fillId="0" borderId="12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left" vertical="center" indent="1"/>
    </xf>
    <xf numFmtId="164" fontId="49" fillId="0" borderId="12" xfId="0" applyNumberFormat="1" applyFont="1" applyBorder="1" applyAlignment="1">
      <alignment horizontal="left" vertical="center" indent="1"/>
    </xf>
    <xf numFmtId="164" fontId="49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left" vertical="center" wrapText="1" indent="1"/>
    </xf>
    <xf numFmtId="0" fontId="49" fillId="33" borderId="11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164" fontId="49" fillId="0" borderId="12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164" fontId="48" fillId="0" borderId="12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 indent="3"/>
    </xf>
    <xf numFmtId="0" fontId="48" fillId="0" borderId="13" xfId="0" applyFont="1" applyBorder="1" applyAlignment="1">
      <alignment/>
    </xf>
    <xf numFmtId="164" fontId="48" fillId="0" borderId="13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justify" vertical="center" wrapText="1"/>
    </xf>
    <xf numFmtId="164" fontId="49" fillId="0" borderId="14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indent="2"/>
    </xf>
    <xf numFmtId="0" fontId="48" fillId="0" borderId="1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 indent="2"/>
    </xf>
    <xf numFmtId="164" fontId="48" fillId="0" borderId="24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64" fontId="48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49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 indent="2"/>
    </xf>
    <xf numFmtId="0" fontId="48" fillId="0" borderId="20" xfId="0" applyFont="1" applyFill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9" fillId="0" borderId="12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16" xfId="0" applyNumberFormat="1" applyFont="1" applyBorder="1" applyAlignment="1">
      <alignment horizontal="right" vertical="center" wrapText="1"/>
    </xf>
    <xf numFmtId="1" fontId="0" fillId="0" borderId="12" xfId="0" applyNumberFormat="1" applyBorder="1" applyAlignment="1">
      <alignment/>
    </xf>
    <xf numFmtId="171" fontId="0" fillId="0" borderId="12" xfId="49" applyNumberFormat="1" applyFont="1" applyBorder="1" applyAlignment="1">
      <alignment/>
    </xf>
    <xf numFmtId="171" fontId="0" fillId="0" borderId="12" xfId="49" applyNumberFormat="1" applyFont="1" applyBorder="1" applyAlignment="1">
      <alignment horizontal="right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4"/>
    </xf>
    <xf numFmtId="164" fontId="48" fillId="0" borderId="13" xfId="0" applyNumberFormat="1" applyFont="1" applyBorder="1" applyAlignment="1">
      <alignment horizontal="left" vertical="center" indent="4"/>
    </xf>
    <xf numFmtId="3" fontId="0" fillId="0" borderId="12" xfId="0" applyNumberFormat="1" applyBorder="1" applyAlignment="1">
      <alignment/>
    </xf>
    <xf numFmtId="164" fontId="48" fillId="0" borderId="10" xfId="0" applyNumberFormat="1" applyFont="1" applyBorder="1" applyAlignment="1">
      <alignment horizontal="center" vertical="center" wrapText="1"/>
    </xf>
    <xf numFmtId="171" fontId="47" fillId="0" borderId="0" xfId="49" applyNumberFormat="1" applyFont="1" applyAlignment="1">
      <alignment/>
    </xf>
    <xf numFmtId="171" fontId="47" fillId="0" borderId="12" xfId="49" applyNumberFormat="1" applyFont="1" applyBorder="1" applyAlignment="1">
      <alignment/>
    </xf>
    <xf numFmtId="164" fontId="49" fillId="0" borderId="0" xfId="0" applyNumberFormat="1" applyFont="1" applyBorder="1" applyAlignment="1">
      <alignment vertical="center" wrapText="1"/>
    </xf>
    <xf numFmtId="164" fontId="48" fillId="0" borderId="0" xfId="0" applyNumberFormat="1" applyFont="1" applyBorder="1" applyAlignment="1">
      <alignment vertical="center" wrapText="1"/>
    </xf>
    <xf numFmtId="164" fontId="48" fillId="34" borderId="0" xfId="0" applyNumberFormat="1" applyFont="1" applyFill="1" applyBorder="1" applyAlignment="1">
      <alignment vertical="center" wrapText="1"/>
    </xf>
    <xf numFmtId="164" fontId="48" fillId="0" borderId="16" xfId="0" applyNumberFormat="1" applyFont="1" applyBorder="1" applyAlignment="1">
      <alignment vertical="center" wrapText="1"/>
    </xf>
    <xf numFmtId="164" fontId="49" fillId="0" borderId="14" xfId="0" applyNumberFormat="1" applyFont="1" applyBorder="1" applyAlignment="1">
      <alignment vertical="center" wrapText="1"/>
    </xf>
    <xf numFmtId="164" fontId="49" fillId="0" borderId="16" xfId="0" applyNumberFormat="1" applyFont="1" applyBorder="1" applyAlignment="1">
      <alignment vertical="center" wrapText="1"/>
    </xf>
    <xf numFmtId="164" fontId="48" fillId="35" borderId="12" xfId="0" applyNumberFormat="1" applyFont="1" applyFill="1" applyBorder="1" applyAlignment="1">
      <alignment vertical="center"/>
    </xf>
    <xf numFmtId="164" fontId="48" fillId="0" borderId="0" xfId="0" applyNumberFormat="1" applyFont="1" applyBorder="1" applyAlignment="1">
      <alignment vertical="center"/>
    </xf>
    <xf numFmtId="164" fontId="49" fillId="0" borderId="16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164" fontId="48" fillId="0" borderId="13" xfId="0" applyNumberFormat="1" applyFont="1" applyBorder="1" applyAlignment="1">
      <alignment horizontal="center" vertical="center"/>
    </xf>
    <xf numFmtId="164" fontId="48" fillId="0" borderId="25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indent="3"/>
    </xf>
    <xf numFmtId="164" fontId="48" fillId="0" borderId="12" xfId="0" applyNumberFormat="1" applyFont="1" applyBorder="1" applyAlignment="1">
      <alignment horizontal="left" vertical="center" wrapText="1" indent="3"/>
    </xf>
    <xf numFmtId="164" fontId="48" fillId="0" borderId="12" xfId="0" applyNumberFormat="1" applyFont="1" applyBorder="1" applyAlignment="1">
      <alignment horizontal="left" vertical="center"/>
    </xf>
    <xf numFmtId="164" fontId="49" fillId="0" borderId="13" xfId="0" applyNumberFormat="1" applyFont="1" applyBorder="1" applyAlignment="1">
      <alignment horizontal="right" vertical="center"/>
    </xf>
    <xf numFmtId="164" fontId="49" fillId="0" borderId="25" xfId="0" applyNumberFormat="1" applyFont="1" applyBorder="1" applyAlignment="1">
      <alignment horizontal="right" vertical="center"/>
    </xf>
    <xf numFmtId="164" fontId="48" fillId="34" borderId="13" xfId="0" applyNumberFormat="1" applyFont="1" applyFill="1" applyBorder="1" applyAlignment="1">
      <alignment horizontal="right" vertical="center"/>
    </xf>
    <xf numFmtId="164" fontId="48" fillId="34" borderId="13" xfId="0" applyNumberFormat="1" applyFont="1" applyFill="1" applyBorder="1" applyAlignment="1">
      <alignment horizontal="center"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1" xfId="0" applyNumberFormat="1" applyFont="1" applyBorder="1" applyAlignment="1">
      <alignment horizontal="justify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164" fontId="48" fillId="0" borderId="14" xfId="0" applyNumberFormat="1" applyFont="1" applyBorder="1" applyAlignment="1">
      <alignment horizontal="right" vertical="center"/>
    </xf>
    <xf numFmtId="171" fontId="47" fillId="0" borderId="12" xfId="49" applyNumberFormat="1" applyFont="1" applyBorder="1" applyAlignment="1">
      <alignment vertical="center"/>
    </xf>
    <xf numFmtId="164" fontId="49" fillId="0" borderId="14" xfId="0" applyNumberFormat="1" applyFont="1" applyBorder="1" applyAlignment="1">
      <alignment horizontal="right" vertical="center"/>
    </xf>
    <xf numFmtId="171" fontId="0" fillId="0" borderId="12" xfId="49" applyNumberFormat="1" applyFont="1" applyBorder="1" applyAlignment="1">
      <alignment/>
    </xf>
    <xf numFmtId="171" fontId="48" fillId="0" borderId="12" xfId="49" applyNumberFormat="1" applyFont="1" applyBorder="1" applyAlignment="1">
      <alignment/>
    </xf>
    <xf numFmtId="1" fontId="49" fillId="0" borderId="12" xfId="0" applyNumberFormat="1" applyFont="1" applyBorder="1" applyAlignment="1">
      <alignment horizontal="right" vertical="center"/>
    </xf>
    <xf numFmtId="164" fontId="48" fillId="0" borderId="0" xfId="0" applyNumberFormat="1" applyFont="1" applyBorder="1" applyAlignment="1">
      <alignment horizontal="right" vertical="center"/>
    </xf>
    <xf numFmtId="164" fontId="49" fillId="0" borderId="14" xfId="0" applyNumberFormat="1" applyFont="1" applyBorder="1" applyAlignment="1">
      <alignment vertical="center"/>
    </xf>
    <xf numFmtId="164" fontId="48" fillId="0" borderId="15" xfId="0" applyNumberFormat="1" applyFont="1" applyBorder="1" applyAlignment="1">
      <alignment horizontal="right" vertical="center"/>
    </xf>
    <xf numFmtId="164" fontId="48" fillId="0" borderId="15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11" xfId="0" applyNumberFormat="1" applyFont="1" applyBorder="1" applyAlignment="1">
      <alignment horizontal="center" vertical="center"/>
    </xf>
    <xf numFmtId="171" fontId="0" fillId="0" borderId="10" xfId="49" applyNumberFormat="1" applyFont="1" applyBorder="1" applyAlignment="1">
      <alignment/>
    </xf>
    <xf numFmtId="164" fontId="49" fillId="0" borderId="15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1"/>
    </xf>
    <xf numFmtId="0" fontId="48" fillId="0" borderId="0" xfId="0" applyFont="1" applyBorder="1" applyAlignment="1">
      <alignment/>
    </xf>
    <xf numFmtId="164" fontId="48" fillId="0" borderId="16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 indent="3"/>
    </xf>
    <xf numFmtId="0" fontId="48" fillId="0" borderId="21" xfId="0" applyFont="1" applyBorder="1" applyAlignment="1">
      <alignment horizontal="left" vertical="center" indent="3"/>
    </xf>
    <xf numFmtId="0" fontId="48" fillId="0" borderId="11" xfId="0" applyFont="1" applyBorder="1" applyAlignment="1">
      <alignment/>
    </xf>
    <xf numFmtId="0" fontId="48" fillId="0" borderId="16" xfId="0" applyFont="1" applyBorder="1" applyAlignment="1">
      <alignment horizontal="left" vertical="center" indent="3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16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right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164" fontId="54" fillId="0" borderId="26" xfId="0" applyNumberFormat="1" applyFont="1" applyBorder="1" applyAlignment="1">
      <alignment horizontal="left" vertical="top"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21" xfId="0" applyNumberFormat="1" applyFont="1" applyFill="1" applyBorder="1" applyAlignment="1">
      <alignment horizontal="center" vertical="center" wrapText="1"/>
    </xf>
    <xf numFmtId="164" fontId="49" fillId="33" borderId="19" xfId="0" applyNumberFormat="1" applyFont="1" applyFill="1" applyBorder="1" applyAlignment="1">
      <alignment vertical="center"/>
    </xf>
    <xf numFmtId="164" fontId="49" fillId="33" borderId="21" xfId="0" applyNumberFormat="1" applyFont="1" applyFill="1" applyBorder="1" applyAlignment="1">
      <alignment vertical="center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/>
    </xf>
    <xf numFmtId="0" fontId="49" fillId="37" borderId="26" xfId="0" applyFont="1" applyFill="1" applyBorder="1" applyAlignment="1">
      <alignment horizontal="center" vertical="center"/>
    </xf>
    <xf numFmtId="0" fontId="49" fillId="37" borderId="28" xfId="0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49" fillId="37" borderId="29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/>
    </xf>
    <xf numFmtId="0" fontId="49" fillId="37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2" t="s">
        <v>120</v>
      </c>
      <c r="C2" s="203"/>
      <c r="D2" s="203"/>
      <c r="E2" s="203"/>
      <c r="F2" s="203"/>
      <c r="G2" s="204"/>
    </row>
    <row r="3" spans="2:7" ht="12.75">
      <c r="B3" s="205" t="s">
        <v>0</v>
      </c>
      <c r="C3" s="206"/>
      <c r="D3" s="206"/>
      <c r="E3" s="206"/>
      <c r="F3" s="206"/>
      <c r="G3" s="207"/>
    </row>
    <row r="4" spans="2:7" ht="12.75">
      <c r="B4" s="205" t="s">
        <v>121</v>
      </c>
      <c r="C4" s="206"/>
      <c r="D4" s="206"/>
      <c r="E4" s="206"/>
      <c r="F4" s="206"/>
      <c r="G4" s="207"/>
    </row>
    <row r="5" spans="2:7" ht="13.5" thickBot="1">
      <c r="B5" s="208" t="s">
        <v>1</v>
      </c>
      <c r="C5" s="209"/>
      <c r="D5" s="209"/>
      <c r="E5" s="209"/>
      <c r="F5" s="209"/>
      <c r="G5" s="21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28"/>
      <c r="D7" s="92"/>
      <c r="E7" s="8" t="s">
        <v>4</v>
      </c>
      <c r="F7" s="128"/>
      <c r="G7" s="92"/>
    </row>
    <row r="8" spans="2:7" ht="12.75">
      <c r="B8" s="6" t="s">
        <v>5</v>
      </c>
      <c r="C8" s="129"/>
      <c r="D8" s="118"/>
      <c r="E8" s="8" t="s">
        <v>6</v>
      </c>
      <c r="F8" s="129"/>
      <c r="G8" s="118"/>
    </row>
    <row r="9" spans="2:7" ht="12.75">
      <c r="B9" s="10" t="s">
        <v>7</v>
      </c>
      <c r="C9" s="129">
        <f>SUM(C10:C16)</f>
        <v>26431218.080000002</v>
      </c>
      <c r="D9" s="118">
        <f>SUM(D10:D16)</f>
        <v>26663835.3</v>
      </c>
      <c r="E9" s="11" t="s">
        <v>8</v>
      </c>
      <c r="F9" s="129">
        <f>SUM(F10:F18)</f>
        <v>4746140.21</v>
      </c>
      <c r="G9" s="118">
        <f>SUM(G10:G18)</f>
        <v>6179350.8100000005</v>
      </c>
    </row>
    <row r="10" spans="2:7" ht="12.75">
      <c r="B10" s="12" t="s">
        <v>9</v>
      </c>
      <c r="C10" s="129">
        <v>819.14</v>
      </c>
      <c r="D10" s="118">
        <v>24271</v>
      </c>
      <c r="E10" s="136" t="s">
        <v>10</v>
      </c>
      <c r="F10" s="129">
        <v>974341.49</v>
      </c>
      <c r="G10" s="118">
        <v>974341.49</v>
      </c>
    </row>
    <row r="11" spans="2:7" ht="12.75">
      <c r="B11" s="12" t="s">
        <v>11</v>
      </c>
      <c r="C11" s="129">
        <v>26430398.94</v>
      </c>
      <c r="D11" s="118">
        <v>26639564.3</v>
      </c>
      <c r="E11" s="136" t="s">
        <v>12</v>
      </c>
      <c r="F11" s="129">
        <v>3474334.78</v>
      </c>
      <c r="G11" s="118">
        <v>5294396.73</v>
      </c>
    </row>
    <row r="12" spans="2:7" ht="12.75">
      <c r="B12" s="12" t="s">
        <v>13</v>
      </c>
      <c r="C12" s="129">
        <v>0</v>
      </c>
      <c r="D12" s="118">
        <v>0</v>
      </c>
      <c r="E12" s="136" t="s">
        <v>14</v>
      </c>
      <c r="F12" s="129">
        <v>0</v>
      </c>
      <c r="G12" s="118">
        <v>0</v>
      </c>
    </row>
    <row r="13" spans="2:7" ht="12.75">
      <c r="B13" s="12" t="s">
        <v>15</v>
      </c>
      <c r="C13" s="129">
        <v>0</v>
      </c>
      <c r="D13" s="118">
        <v>0</v>
      </c>
      <c r="E13" s="136" t="s">
        <v>16</v>
      </c>
      <c r="F13" s="129">
        <v>0</v>
      </c>
      <c r="G13" s="118">
        <v>0</v>
      </c>
    </row>
    <row r="14" spans="2:7" ht="12.75">
      <c r="B14" s="12" t="s">
        <v>17</v>
      </c>
      <c r="C14" s="129">
        <v>0</v>
      </c>
      <c r="D14" s="118">
        <v>0</v>
      </c>
      <c r="E14" s="136" t="s">
        <v>18</v>
      </c>
      <c r="F14" s="129">
        <v>0</v>
      </c>
      <c r="G14" s="118">
        <v>0</v>
      </c>
    </row>
    <row r="15" spans="2:7" ht="25.5">
      <c r="B15" s="12" t="s">
        <v>19</v>
      </c>
      <c r="C15" s="129">
        <v>0</v>
      </c>
      <c r="D15" s="118">
        <v>0</v>
      </c>
      <c r="E15" s="136" t="s">
        <v>20</v>
      </c>
      <c r="F15" s="129">
        <v>0</v>
      </c>
      <c r="G15" s="118">
        <v>0</v>
      </c>
    </row>
    <row r="16" spans="2:7" ht="15">
      <c r="B16" s="12" t="s">
        <v>21</v>
      </c>
      <c r="C16" s="129">
        <v>0</v>
      </c>
      <c r="D16" s="118">
        <v>0</v>
      </c>
      <c r="E16" s="136" t="s">
        <v>22</v>
      </c>
      <c r="F16" s="129">
        <v>296653.44</v>
      </c>
      <c r="G16" s="131">
        <v>-225560.91</v>
      </c>
    </row>
    <row r="17" spans="2:7" ht="12.75">
      <c r="B17" s="10" t="s">
        <v>23</v>
      </c>
      <c r="C17" s="129">
        <f>SUM(C18:C24)</f>
        <v>957257.7999999999</v>
      </c>
      <c r="D17" s="118">
        <f>SUM(D18:D24)</f>
        <v>1038155.8899999999</v>
      </c>
      <c r="E17" s="136" t="s">
        <v>24</v>
      </c>
      <c r="F17" s="129">
        <v>0</v>
      </c>
      <c r="G17" s="118">
        <v>0</v>
      </c>
    </row>
    <row r="18" spans="2:7" ht="12.75">
      <c r="B18" s="12" t="s">
        <v>25</v>
      </c>
      <c r="C18" s="129">
        <v>0</v>
      </c>
      <c r="D18" s="118">
        <v>0</v>
      </c>
      <c r="E18" s="136" t="s">
        <v>26</v>
      </c>
      <c r="F18" s="129">
        <v>810.5</v>
      </c>
      <c r="G18" s="118">
        <v>136173.5</v>
      </c>
    </row>
    <row r="19" spans="2:7" ht="15">
      <c r="B19" s="12" t="s">
        <v>27</v>
      </c>
      <c r="C19" s="125">
        <v>-889959</v>
      </c>
      <c r="D19" s="138">
        <v>-889959</v>
      </c>
      <c r="E19" s="11" t="s">
        <v>28</v>
      </c>
      <c r="F19" s="129">
        <f>SUM(F20:F22)</f>
        <v>0</v>
      </c>
      <c r="G19" s="118">
        <f>SUM(G20:G22)</f>
        <v>0</v>
      </c>
    </row>
    <row r="20" spans="2:7" ht="12.75">
      <c r="B20" s="12" t="s">
        <v>29</v>
      </c>
      <c r="C20" s="129">
        <v>1845838.7</v>
      </c>
      <c r="D20" s="118">
        <v>1925466.7</v>
      </c>
      <c r="E20" s="136" t="s">
        <v>30</v>
      </c>
      <c r="F20" s="129">
        <v>0</v>
      </c>
      <c r="G20" s="118">
        <v>0</v>
      </c>
    </row>
    <row r="21" spans="2:7" ht="12.75">
      <c r="B21" s="12" t="s">
        <v>31</v>
      </c>
      <c r="C21" s="129">
        <v>0</v>
      </c>
      <c r="D21" s="118">
        <v>0</v>
      </c>
      <c r="E21" s="137" t="s">
        <v>32</v>
      </c>
      <c r="F21" s="129">
        <v>0</v>
      </c>
      <c r="G21" s="118">
        <v>0</v>
      </c>
    </row>
    <row r="22" spans="2:7" ht="12.75">
      <c r="B22" s="12" t="s">
        <v>33</v>
      </c>
      <c r="C22" s="129">
        <v>0</v>
      </c>
      <c r="D22" s="118">
        <v>0</v>
      </c>
      <c r="E22" s="136" t="s">
        <v>34</v>
      </c>
      <c r="F22" s="129">
        <v>0</v>
      </c>
      <c r="G22" s="118">
        <v>0</v>
      </c>
    </row>
    <row r="23" spans="2:7" ht="12.75">
      <c r="B23" s="12" t="s">
        <v>35</v>
      </c>
      <c r="C23" s="129">
        <v>0</v>
      </c>
      <c r="D23" s="118">
        <v>0</v>
      </c>
      <c r="E23" s="11" t="s">
        <v>36</v>
      </c>
      <c r="F23" s="129">
        <f>SUM(F24:F25)</f>
        <v>0</v>
      </c>
      <c r="G23" s="118">
        <f>SUM(G24:G25)</f>
        <v>0</v>
      </c>
    </row>
    <row r="24" spans="2:7" ht="12.75">
      <c r="B24" s="12" t="s">
        <v>37</v>
      </c>
      <c r="C24" s="129">
        <v>1378.1</v>
      </c>
      <c r="D24" s="118">
        <v>2648.19</v>
      </c>
      <c r="E24" s="136" t="s">
        <v>38</v>
      </c>
      <c r="F24" s="129">
        <v>0</v>
      </c>
      <c r="G24" s="118">
        <v>0</v>
      </c>
    </row>
    <row r="25" spans="2:7" ht="12.75">
      <c r="B25" s="10" t="s">
        <v>39</v>
      </c>
      <c r="C25" s="129">
        <f>SUM(C26:C30)</f>
        <v>36000.02</v>
      </c>
      <c r="D25" s="118">
        <f>SUM(D26:D30)</f>
        <v>36000</v>
      </c>
      <c r="E25" s="136" t="s">
        <v>40</v>
      </c>
      <c r="F25" s="129">
        <v>0</v>
      </c>
      <c r="G25" s="118">
        <v>0</v>
      </c>
    </row>
    <row r="26" spans="2:7" ht="25.5">
      <c r="B26" s="12" t="s">
        <v>41</v>
      </c>
      <c r="C26" s="129">
        <v>36000.02</v>
      </c>
      <c r="D26" s="118">
        <v>36000</v>
      </c>
      <c r="E26" s="11" t="s">
        <v>42</v>
      </c>
      <c r="F26" s="129">
        <v>0</v>
      </c>
      <c r="G26" s="118">
        <v>0</v>
      </c>
    </row>
    <row r="27" spans="2:7" ht="25.5">
      <c r="B27" s="12" t="s">
        <v>43</v>
      </c>
      <c r="C27" s="129">
        <v>0</v>
      </c>
      <c r="D27" s="118">
        <v>0</v>
      </c>
      <c r="E27" s="11" t="s">
        <v>44</v>
      </c>
      <c r="F27" s="129">
        <f>SUM(F28:F30)</f>
        <v>0</v>
      </c>
      <c r="G27" s="118">
        <f>SUM(G28:G30)</f>
        <v>0</v>
      </c>
    </row>
    <row r="28" spans="2:7" ht="25.5">
      <c r="B28" s="12" t="s">
        <v>45</v>
      </c>
      <c r="C28" s="129">
        <v>0</v>
      </c>
      <c r="D28" s="118">
        <v>0</v>
      </c>
      <c r="E28" s="136" t="s">
        <v>46</v>
      </c>
      <c r="F28" s="129">
        <v>0</v>
      </c>
      <c r="G28" s="118">
        <v>0</v>
      </c>
    </row>
    <row r="29" spans="2:7" ht="12.75">
      <c r="B29" s="12" t="s">
        <v>47</v>
      </c>
      <c r="C29" s="129">
        <v>0</v>
      </c>
      <c r="D29" s="118">
        <v>0</v>
      </c>
      <c r="E29" s="136" t="s">
        <v>48</v>
      </c>
      <c r="F29" s="129">
        <v>0</v>
      </c>
      <c r="G29" s="118">
        <v>0</v>
      </c>
    </row>
    <row r="30" spans="2:7" ht="12.75">
      <c r="B30" s="12" t="s">
        <v>49</v>
      </c>
      <c r="C30" s="129">
        <v>0</v>
      </c>
      <c r="D30" s="118">
        <v>0</v>
      </c>
      <c r="E30" s="136" t="s">
        <v>50</v>
      </c>
      <c r="F30" s="129">
        <v>0</v>
      </c>
      <c r="G30" s="118">
        <v>0</v>
      </c>
    </row>
    <row r="31" spans="2:7" ht="25.5">
      <c r="B31" s="10" t="s">
        <v>51</v>
      </c>
      <c r="C31" s="129">
        <f>SUM(C32:C36)</f>
        <v>0</v>
      </c>
      <c r="D31" s="118">
        <f>SUM(D32:D36)</f>
        <v>0</v>
      </c>
      <c r="E31" s="11" t="s">
        <v>52</v>
      </c>
      <c r="F31" s="126">
        <f>SUM(F32:F37)</f>
        <v>-36517.76</v>
      </c>
      <c r="G31" s="118">
        <f>SUM(G32:G37)</f>
        <v>1234821.34</v>
      </c>
    </row>
    <row r="32" spans="2:7" ht="15">
      <c r="B32" s="12" t="s">
        <v>53</v>
      </c>
      <c r="C32" s="129">
        <v>0</v>
      </c>
      <c r="D32" s="118">
        <v>0</v>
      </c>
      <c r="E32" s="136" t="s">
        <v>54</v>
      </c>
      <c r="F32" s="126">
        <v>0</v>
      </c>
      <c r="G32" s="118">
        <v>0</v>
      </c>
    </row>
    <row r="33" spans="2:7" ht="15">
      <c r="B33" s="12" t="s">
        <v>55</v>
      </c>
      <c r="C33" s="129">
        <v>0</v>
      </c>
      <c r="D33" s="118">
        <v>0</v>
      </c>
      <c r="E33" s="136" t="s">
        <v>56</v>
      </c>
      <c r="F33" s="126">
        <v>-36517.76</v>
      </c>
      <c r="G33" s="118">
        <v>1234821.34</v>
      </c>
    </row>
    <row r="34" spans="2:7" ht="12.75">
      <c r="B34" s="12" t="s">
        <v>57</v>
      </c>
      <c r="C34" s="129">
        <v>0</v>
      </c>
      <c r="D34" s="118">
        <v>0</v>
      </c>
      <c r="E34" s="136" t="s">
        <v>58</v>
      </c>
      <c r="F34" s="129">
        <v>0</v>
      </c>
      <c r="G34" s="118">
        <v>0</v>
      </c>
    </row>
    <row r="35" spans="2:7" ht="25.5">
      <c r="B35" s="12" t="s">
        <v>59</v>
      </c>
      <c r="C35" s="129">
        <v>0</v>
      </c>
      <c r="D35" s="118">
        <v>0</v>
      </c>
      <c r="E35" s="136" t="s">
        <v>60</v>
      </c>
      <c r="F35" s="129">
        <v>0</v>
      </c>
      <c r="G35" s="118">
        <v>0</v>
      </c>
    </row>
    <row r="36" spans="2:7" ht="12.75">
      <c r="B36" s="12" t="s">
        <v>61</v>
      </c>
      <c r="C36" s="129">
        <v>0</v>
      </c>
      <c r="D36" s="118">
        <v>0</v>
      </c>
      <c r="E36" s="136" t="s">
        <v>62</v>
      </c>
      <c r="F36" s="129">
        <v>0</v>
      </c>
      <c r="G36" s="118">
        <v>0</v>
      </c>
    </row>
    <row r="37" spans="2:7" ht="12.75">
      <c r="B37" s="10" t="s">
        <v>63</v>
      </c>
      <c r="C37" s="129">
        <v>0</v>
      </c>
      <c r="D37" s="118">
        <v>0</v>
      </c>
      <c r="E37" s="136" t="s">
        <v>64</v>
      </c>
      <c r="F37" s="129">
        <v>0</v>
      </c>
      <c r="G37" s="118">
        <v>0</v>
      </c>
    </row>
    <row r="38" spans="2:7" ht="12.75">
      <c r="B38" s="10" t="s">
        <v>65</v>
      </c>
      <c r="C38" s="129">
        <f>SUM(C39:C40)</f>
        <v>0</v>
      </c>
      <c r="D38" s="118">
        <f>SUM(D39:D40)</f>
        <v>0</v>
      </c>
      <c r="E38" s="11" t="s">
        <v>66</v>
      </c>
      <c r="F38" s="129">
        <f>SUM(F39:F41)</f>
        <v>0</v>
      </c>
      <c r="G38" s="118">
        <f>SUM(G39:G41)</f>
        <v>0</v>
      </c>
    </row>
    <row r="39" spans="2:7" ht="25.5">
      <c r="B39" s="12" t="s">
        <v>67</v>
      </c>
      <c r="C39" s="129">
        <v>0</v>
      </c>
      <c r="D39" s="118">
        <v>0</v>
      </c>
      <c r="E39" s="136" t="s">
        <v>68</v>
      </c>
      <c r="F39" s="129">
        <v>0</v>
      </c>
      <c r="G39" s="118">
        <v>0</v>
      </c>
    </row>
    <row r="40" spans="2:7" ht="12.75">
      <c r="B40" s="12" t="s">
        <v>69</v>
      </c>
      <c r="C40" s="129">
        <v>0</v>
      </c>
      <c r="D40" s="118">
        <v>0</v>
      </c>
      <c r="E40" s="136" t="s">
        <v>70</v>
      </c>
      <c r="F40" s="129">
        <v>0</v>
      </c>
      <c r="G40" s="118">
        <v>0</v>
      </c>
    </row>
    <row r="41" spans="2:7" ht="12.75">
      <c r="B41" s="10" t="s">
        <v>71</v>
      </c>
      <c r="C41" s="129">
        <f>SUM(C42:C45)</f>
        <v>0</v>
      </c>
      <c r="D41" s="118">
        <f>SUM(D42:D45)</f>
        <v>0</v>
      </c>
      <c r="E41" s="136" t="s">
        <v>72</v>
      </c>
      <c r="F41" s="129">
        <v>0</v>
      </c>
      <c r="G41" s="118">
        <v>0</v>
      </c>
    </row>
    <row r="42" spans="2:7" ht="15">
      <c r="B42" s="12" t="s">
        <v>73</v>
      </c>
      <c r="C42" s="129">
        <v>0</v>
      </c>
      <c r="D42" s="118">
        <v>0</v>
      </c>
      <c r="E42" s="11" t="s">
        <v>74</v>
      </c>
      <c r="F42" s="127">
        <f>SUM(F43:F45)</f>
        <v>-171612.21</v>
      </c>
      <c r="G42" s="132">
        <f>SUM(G43:G45)</f>
        <v>-171612.21</v>
      </c>
    </row>
    <row r="43" spans="2:7" ht="15">
      <c r="B43" s="12" t="s">
        <v>75</v>
      </c>
      <c r="C43" s="129">
        <v>0</v>
      </c>
      <c r="D43" s="118">
        <v>0</v>
      </c>
      <c r="E43" s="136" t="s">
        <v>76</v>
      </c>
      <c r="F43" s="126">
        <v>0</v>
      </c>
      <c r="G43" s="132">
        <v>0</v>
      </c>
    </row>
    <row r="44" spans="2:7" ht="25.5">
      <c r="B44" s="12" t="s">
        <v>77</v>
      </c>
      <c r="C44" s="129">
        <v>0</v>
      </c>
      <c r="D44" s="118">
        <v>0</v>
      </c>
      <c r="E44" s="136" t="s">
        <v>78</v>
      </c>
      <c r="F44" s="126">
        <v>0</v>
      </c>
      <c r="G44" s="132">
        <v>0</v>
      </c>
    </row>
    <row r="45" spans="2:7" ht="15">
      <c r="B45" s="12" t="s">
        <v>79</v>
      </c>
      <c r="C45" s="129">
        <v>0</v>
      </c>
      <c r="D45" s="118">
        <v>0</v>
      </c>
      <c r="E45" s="136" t="s">
        <v>80</v>
      </c>
      <c r="F45" s="127">
        <v>-171612.21</v>
      </c>
      <c r="G45" s="132">
        <v>-171612.21</v>
      </c>
    </row>
    <row r="46" spans="2:7" ht="12.75">
      <c r="B46" s="10"/>
      <c r="C46" s="129"/>
      <c r="D46" s="118"/>
      <c r="E46" s="11"/>
      <c r="F46" s="129"/>
      <c r="G46" s="118"/>
    </row>
    <row r="47" spans="2:7" ht="12.75">
      <c r="B47" s="6" t="s">
        <v>81</v>
      </c>
      <c r="C47" s="129">
        <f>C9+C17+C25+C31+C37+C38+C41</f>
        <v>27424475.900000002</v>
      </c>
      <c r="D47" s="118">
        <f>D9+D17+D25+D31+D37+D38+D41</f>
        <v>27737991.19</v>
      </c>
      <c r="E47" s="8" t="s">
        <v>82</v>
      </c>
      <c r="F47" s="129">
        <f>F9+F19+F23+F26+F27+F31+F38+F42</f>
        <v>4538010.24</v>
      </c>
      <c r="G47" s="118">
        <f>G9+G19+G23+G26+G27+G31+G38+G42</f>
        <v>7242559.94</v>
      </c>
    </row>
    <row r="48" spans="2:7" ht="12.75">
      <c r="B48" s="6"/>
      <c r="C48" s="129"/>
      <c r="D48" s="118"/>
      <c r="E48" s="8"/>
      <c r="F48" s="129"/>
      <c r="G48" s="118"/>
    </row>
    <row r="49" spans="2:7" ht="12.75">
      <c r="B49" s="6" t="s">
        <v>83</v>
      </c>
      <c r="C49" s="129"/>
      <c r="D49" s="118"/>
      <c r="E49" s="8" t="s">
        <v>84</v>
      </c>
      <c r="F49" s="129"/>
      <c r="G49" s="118"/>
    </row>
    <row r="50" spans="2:7" ht="12.75">
      <c r="B50" s="10" t="s">
        <v>85</v>
      </c>
      <c r="C50" s="129">
        <v>0</v>
      </c>
      <c r="D50" s="118">
        <v>0</v>
      </c>
      <c r="E50" s="11" t="s">
        <v>86</v>
      </c>
      <c r="F50" s="129">
        <v>0</v>
      </c>
      <c r="G50" s="118">
        <v>0</v>
      </c>
    </row>
    <row r="51" spans="2:7" ht="12.75">
      <c r="B51" s="10" t="s">
        <v>87</v>
      </c>
      <c r="C51" s="129">
        <v>0</v>
      </c>
      <c r="D51" s="118">
        <v>0</v>
      </c>
      <c r="E51" s="11" t="s">
        <v>88</v>
      </c>
      <c r="F51" s="129">
        <v>0</v>
      </c>
      <c r="G51" s="118">
        <v>0</v>
      </c>
    </row>
    <row r="52" spans="2:7" ht="12.75">
      <c r="B52" s="10" t="s">
        <v>89</v>
      </c>
      <c r="C52" s="129">
        <v>22582579.41</v>
      </c>
      <c r="D52" s="118">
        <v>22582579.41</v>
      </c>
      <c r="E52" s="11" t="s">
        <v>90</v>
      </c>
      <c r="F52" s="129">
        <v>0</v>
      </c>
      <c r="G52" s="118">
        <v>0</v>
      </c>
    </row>
    <row r="53" spans="2:7" ht="12.75">
      <c r="B53" s="10" t="s">
        <v>91</v>
      </c>
      <c r="C53" s="129">
        <v>28638458.29</v>
      </c>
      <c r="D53" s="118">
        <v>28608408.29</v>
      </c>
      <c r="E53" s="11" t="s">
        <v>92</v>
      </c>
      <c r="F53" s="129">
        <v>0</v>
      </c>
      <c r="G53" s="118">
        <v>0</v>
      </c>
    </row>
    <row r="54" spans="2:7" ht="12.75">
      <c r="B54" s="10" t="s">
        <v>93</v>
      </c>
      <c r="C54" s="129">
        <v>1352960.74</v>
      </c>
      <c r="D54" s="118">
        <v>1352960.74</v>
      </c>
      <c r="E54" s="11" t="s">
        <v>94</v>
      </c>
      <c r="F54" s="129">
        <v>0</v>
      </c>
      <c r="G54" s="118">
        <v>0</v>
      </c>
    </row>
    <row r="55" spans="2:7" ht="15">
      <c r="B55" s="10" t="s">
        <v>95</v>
      </c>
      <c r="C55" s="127">
        <v>-28547676.78</v>
      </c>
      <c r="D55" s="132">
        <v>-28547676.78</v>
      </c>
      <c r="E55" s="11" t="s">
        <v>96</v>
      </c>
      <c r="F55" s="129">
        <v>0</v>
      </c>
      <c r="G55" s="118">
        <v>0</v>
      </c>
    </row>
    <row r="56" spans="2:7" ht="15">
      <c r="B56" s="10" t="s">
        <v>97</v>
      </c>
      <c r="C56" s="127">
        <v>0</v>
      </c>
      <c r="D56" s="132">
        <v>0</v>
      </c>
      <c r="E56" s="8"/>
      <c r="F56" s="129"/>
      <c r="G56" s="118"/>
    </row>
    <row r="57" spans="2:7" ht="12.75">
      <c r="B57" s="10" t="s">
        <v>98</v>
      </c>
      <c r="C57" s="129">
        <v>0</v>
      </c>
      <c r="D57" s="118">
        <v>0</v>
      </c>
      <c r="E57" s="8" t="s">
        <v>99</v>
      </c>
      <c r="F57" s="129">
        <f>SUM(F50:F55)</f>
        <v>0</v>
      </c>
      <c r="G57" s="118">
        <f>SUM(G50:G55)</f>
        <v>0</v>
      </c>
    </row>
    <row r="58" spans="2:7" ht="12.75">
      <c r="B58" s="10" t="s">
        <v>100</v>
      </c>
      <c r="C58" s="129">
        <v>0</v>
      </c>
      <c r="D58" s="118">
        <v>0</v>
      </c>
      <c r="E58" s="13"/>
      <c r="F58" s="129"/>
      <c r="G58" s="118"/>
    </row>
    <row r="59" spans="2:7" ht="12.75">
      <c r="B59" s="10"/>
      <c r="C59" s="129"/>
      <c r="D59" s="118"/>
      <c r="E59" s="8" t="s">
        <v>101</v>
      </c>
      <c r="F59" s="129">
        <f>F47+F57</f>
        <v>4538010.24</v>
      </c>
      <c r="G59" s="118">
        <f>G47+G57</f>
        <v>7242559.94</v>
      </c>
    </row>
    <row r="60" spans="2:7" ht="25.5">
      <c r="B60" s="6" t="s">
        <v>102</v>
      </c>
      <c r="C60" s="129">
        <f>SUM(C50:C58)</f>
        <v>24026321.660000004</v>
      </c>
      <c r="D60" s="118">
        <f>SUM(D50:D58)</f>
        <v>23996271.660000004</v>
      </c>
      <c r="E60" s="11"/>
      <c r="F60" s="129"/>
      <c r="G60" s="118"/>
    </row>
    <row r="61" spans="2:7" ht="12.75">
      <c r="B61" s="10"/>
      <c r="C61" s="129"/>
      <c r="D61" s="118"/>
      <c r="E61" s="8" t="s">
        <v>103</v>
      </c>
      <c r="F61" s="129"/>
      <c r="G61" s="118"/>
    </row>
    <row r="62" spans="2:7" ht="12.75">
      <c r="B62" s="6" t="s">
        <v>104</v>
      </c>
      <c r="C62" s="129">
        <f>C47+C60</f>
        <v>51450797.56</v>
      </c>
      <c r="D62" s="118">
        <f>D47+D60</f>
        <v>51734262.85000001</v>
      </c>
      <c r="E62" s="8"/>
      <c r="F62" s="129"/>
      <c r="G62" s="118"/>
    </row>
    <row r="63" spans="2:7" ht="12.75">
      <c r="B63" s="10"/>
      <c r="C63" s="129"/>
      <c r="D63" s="118"/>
      <c r="E63" s="8" t="s">
        <v>105</v>
      </c>
      <c r="F63" s="129">
        <f>SUM(F64:F66)</f>
        <v>35500642.83</v>
      </c>
      <c r="G63" s="118">
        <f>SUM(G64:G66)</f>
        <v>35500642.83</v>
      </c>
    </row>
    <row r="64" spans="2:7" ht="12.75">
      <c r="B64" s="10"/>
      <c r="C64" s="129"/>
      <c r="D64" s="118"/>
      <c r="E64" s="11" t="s">
        <v>106</v>
      </c>
      <c r="F64" s="129">
        <v>33563176.21</v>
      </c>
      <c r="G64" s="118">
        <v>33563176.21</v>
      </c>
    </row>
    <row r="65" spans="2:7" ht="12.75">
      <c r="B65" s="10"/>
      <c r="C65" s="129"/>
      <c r="D65" s="118"/>
      <c r="E65" s="11" t="s">
        <v>107</v>
      </c>
      <c r="F65" s="129">
        <v>1937466.62</v>
      </c>
      <c r="G65" s="118">
        <v>1937466.62</v>
      </c>
    </row>
    <row r="66" spans="2:7" ht="12.75">
      <c r="B66" s="10"/>
      <c r="C66" s="129"/>
      <c r="D66" s="118"/>
      <c r="E66" s="11" t="s">
        <v>108</v>
      </c>
      <c r="F66" s="129">
        <v>0</v>
      </c>
      <c r="G66" s="118">
        <v>0</v>
      </c>
    </row>
    <row r="67" spans="2:7" ht="12.75">
      <c r="B67" s="10"/>
      <c r="C67" s="129"/>
      <c r="D67" s="118"/>
      <c r="E67" s="11"/>
      <c r="F67" s="129"/>
      <c r="G67" s="118"/>
    </row>
    <row r="68" spans="2:7" ht="12.75">
      <c r="B68" s="10"/>
      <c r="C68" s="129"/>
      <c r="D68" s="118"/>
      <c r="E68" s="8" t="s">
        <v>109</v>
      </c>
      <c r="F68" s="129">
        <f>SUM(F69:F73)</f>
        <v>11412144.49</v>
      </c>
      <c r="G68" s="118">
        <f>SUM(G69:G73)</f>
        <v>8991060.070000004</v>
      </c>
    </row>
    <row r="69" spans="2:7" ht="15">
      <c r="B69" s="10"/>
      <c r="C69" s="129"/>
      <c r="D69" s="118"/>
      <c r="E69" s="11" t="s">
        <v>110</v>
      </c>
      <c r="F69" s="129">
        <v>2421996.92</v>
      </c>
      <c r="G69" s="133">
        <v>-26900305.24</v>
      </c>
    </row>
    <row r="70" spans="2:7" ht="12.75">
      <c r="B70" s="10"/>
      <c r="C70" s="129"/>
      <c r="D70" s="118"/>
      <c r="E70" s="11" t="s">
        <v>111</v>
      </c>
      <c r="F70" s="129">
        <v>8990147.57</v>
      </c>
      <c r="G70" s="118">
        <v>35891365.31</v>
      </c>
    </row>
    <row r="71" spans="2:7" ht="12.75">
      <c r="B71" s="10"/>
      <c r="C71" s="129"/>
      <c r="D71" s="118"/>
      <c r="E71" s="11" t="s">
        <v>112</v>
      </c>
      <c r="F71" s="129">
        <v>0</v>
      </c>
      <c r="G71" s="118">
        <v>0</v>
      </c>
    </row>
    <row r="72" spans="2:7" ht="12.75">
      <c r="B72" s="10"/>
      <c r="C72" s="129"/>
      <c r="D72" s="118"/>
      <c r="E72" s="11" t="s">
        <v>113</v>
      </c>
      <c r="F72" s="129">
        <v>0</v>
      </c>
      <c r="G72" s="118">
        <v>0</v>
      </c>
    </row>
    <row r="73" spans="2:7" ht="12.75">
      <c r="B73" s="10"/>
      <c r="C73" s="129"/>
      <c r="D73" s="118"/>
      <c r="E73" s="11" t="s">
        <v>114</v>
      </c>
      <c r="F73" s="129">
        <v>0</v>
      </c>
      <c r="G73" s="118">
        <v>0</v>
      </c>
    </row>
    <row r="74" spans="2:7" ht="12.75">
      <c r="B74" s="10"/>
      <c r="C74" s="129"/>
      <c r="D74" s="118"/>
      <c r="E74" s="11"/>
      <c r="F74" s="129"/>
      <c r="G74" s="118"/>
    </row>
    <row r="75" spans="2:7" ht="25.5">
      <c r="B75" s="10"/>
      <c r="C75" s="129"/>
      <c r="D75" s="118"/>
      <c r="E75" s="8" t="s">
        <v>115</v>
      </c>
      <c r="F75" s="129">
        <f>SUM(F76:F77)</f>
        <v>0</v>
      </c>
      <c r="G75" s="118">
        <f>SUM(G76:G77)</f>
        <v>0</v>
      </c>
    </row>
    <row r="76" spans="2:7" ht="12.75">
      <c r="B76" s="10"/>
      <c r="C76" s="129"/>
      <c r="D76" s="118"/>
      <c r="E76" s="11" t="s">
        <v>116</v>
      </c>
      <c r="F76" s="129">
        <v>0</v>
      </c>
      <c r="G76" s="118">
        <v>0</v>
      </c>
    </row>
    <row r="77" spans="2:7" ht="12.75">
      <c r="B77" s="10"/>
      <c r="C77" s="129"/>
      <c r="D77" s="118"/>
      <c r="E77" s="11" t="s">
        <v>117</v>
      </c>
      <c r="F77" s="129">
        <v>0</v>
      </c>
      <c r="G77" s="118">
        <v>0</v>
      </c>
    </row>
    <row r="78" spans="2:7" ht="12.75">
      <c r="B78" s="10"/>
      <c r="C78" s="129"/>
      <c r="D78" s="118"/>
      <c r="E78" s="11"/>
      <c r="F78" s="129"/>
      <c r="G78" s="118"/>
    </row>
    <row r="79" spans="2:7" ht="12.75">
      <c r="B79" s="10"/>
      <c r="C79" s="129"/>
      <c r="D79" s="118"/>
      <c r="E79" s="8" t="s">
        <v>118</v>
      </c>
      <c r="F79" s="129">
        <f>F63+F68+F75</f>
        <v>46912787.32</v>
      </c>
      <c r="G79" s="118">
        <f>G63+G68+G75</f>
        <v>44491702.900000006</v>
      </c>
    </row>
    <row r="80" spans="2:7" ht="12.75">
      <c r="B80" s="10"/>
      <c r="C80" s="129"/>
      <c r="D80" s="118"/>
      <c r="E80" s="11"/>
      <c r="F80" s="129"/>
      <c r="G80" s="118"/>
    </row>
    <row r="81" spans="2:7" ht="12.75">
      <c r="B81" s="10"/>
      <c r="C81" s="129"/>
      <c r="D81" s="118"/>
      <c r="E81" s="8" t="s">
        <v>119</v>
      </c>
      <c r="F81" s="129">
        <f>F59+F79</f>
        <v>51450797.56</v>
      </c>
      <c r="G81" s="118">
        <f>G59+G79</f>
        <v>51734262.84</v>
      </c>
    </row>
    <row r="82" spans="2:7" ht="13.5" thickBot="1">
      <c r="B82" s="14"/>
      <c r="C82" s="135"/>
      <c r="D82" s="139"/>
      <c r="E82" s="15"/>
      <c r="F82" s="130"/>
      <c r="G82" s="134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8">
      <selection activeCell="G33" sqref="G33"/>
    </sheetView>
  </sheetViews>
  <sheetFormatPr defaultColWidth="11.421875" defaultRowHeight="15"/>
  <cols>
    <col min="1" max="1" width="43.00390625" style="0" customWidth="1"/>
    <col min="2" max="2" width="12.8515625" style="0" customWidth="1"/>
    <col min="3" max="3" width="13.28125" style="0" customWidth="1"/>
    <col min="4" max="4" width="15.00390625" style="0" customWidth="1"/>
    <col min="5" max="5" width="16.57421875" style="0" customWidth="1"/>
    <col min="6" max="6" width="13.421875" style="0" customWidth="1"/>
    <col min="7" max="7" width="14.00390625" style="0" customWidth="1"/>
    <col min="8" max="8" width="15.00390625" style="0" customWidth="1"/>
  </cols>
  <sheetData>
    <row r="1" spans="1:8" ht="15.75" thickBot="1">
      <c r="A1" s="211" t="s">
        <v>120</v>
      </c>
      <c r="B1" s="212"/>
      <c r="C1" s="212"/>
      <c r="D1" s="212"/>
      <c r="E1" s="212"/>
      <c r="F1" s="212"/>
      <c r="G1" s="212"/>
      <c r="H1" s="213"/>
    </row>
    <row r="2" spans="1:8" ht="15.75" thickBot="1">
      <c r="A2" s="214" t="s">
        <v>124</v>
      </c>
      <c r="B2" s="215"/>
      <c r="C2" s="215"/>
      <c r="D2" s="215"/>
      <c r="E2" s="215"/>
      <c r="F2" s="215"/>
      <c r="G2" s="215"/>
      <c r="H2" s="216"/>
    </row>
    <row r="3" spans="1:8" ht="15.75" thickBot="1">
      <c r="A3" s="214" t="s">
        <v>125</v>
      </c>
      <c r="B3" s="215"/>
      <c r="C3" s="215"/>
      <c r="D3" s="215"/>
      <c r="E3" s="215"/>
      <c r="F3" s="215"/>
      <c r="G3" s="215"/>
      <c r="H3" s="216"/>
    </row>
    <row r="4" spans="1:8" ht="15.75" thickBot="1">
      <c r="A4" s="214" t="s">
        <v>1</v>
      </c>
      <c r="B4" s="215"/>
      <c r="C4" s="215"/>
      <c r="D4" s="215"/>
      <c r="E4" s="215"/>
      <c r="F4" s="215"/>
      <c r="G4" s="215"/>
      <c r="H4" s="216"/>
    </row>
    <row r="5" spans="1:8" ht="76.5">
      <c r="A5" s="17" t="s">
        <v>126</v>
      </c>
      <c r="B5" s="17" t="s">
        <v>127</v>
      </c>
      <c r="C5" s="17" t="s">
        <v>128</v>
      </c>
      <c r="D5" s="17" t="s">
        <v>129</v>
      </c>
      <c r="E5" s="17" t="s">
        <v>130</v>
      </c>
      <c r="F5" s="17" t="s">
        <v>131</v>
      </c>
      <c r="G5" s="17" t="s">
        <v>132</v>
      </c>
      <c r="H5" s="17" t="s">
        <v>133</v>
      </c>
    </row>
    <row r="6" spans="1:8" ht="15.75" thickBot="1">
      <c r="A6" s="18" t="s">
        <v>134</v>
      </c>
      <c r="B6" s="18" t="s">
        <v>135</v>
      </c>
      <c r="C6" s="18" t="s">
        <v>136</v>
      </c>
      <c r="D6" s="18" t="s">
        <v>137</v>
      </c>
      <c r="E6" s="18" t="s">
        <v>138</v>
      </c>
      <c r="F6" s="18" t="s">
        <v>139</v>
      </c>
      <c r="G6" s="18" t="s">
        <v>140</v>
      </c>
      <c r="H6" s="18" t="s">
        <v>141</v>
      </c>
    </row>
    <row r="7" spans="1:8" ht="15">
      <c r="A7" s="19" t="s">
        <v>142</v>
      </c>
      <c r="B7" s="20">
        <f aca="true" t="shared" si="0" ref="B7:H7">B8+B12</f>
        <v>0</v>
      </c>
      <c r="C7" s="20">
        <f t="shared" si="0"/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8" ht="15">
      <c r="A8" s="19" t="s">
        <v>143</v>
      </c>
      <c r="B8" s="20">
        <f aca="true" t="shared" si="1" ref="B8:H8">SUM(B9:B11)</f>
        <v>0</v>
      </c>
      <c r="C8" s="20">
        <f t="shared" si="1"/>
        <v>0</v>
      </c>
      <c r="D8" s="20">
        <f t="shared" si="1"/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</row>
    <row r="9" spans="1:8" ht="15">
      <c r="A9" s="21" t="s">
        <v>144</v>
      </c>
      <c r="B9" s="20">
        <v>0</v>
      </c>
      <c r="C9" s="20">
        <v>0</v>
      </c>
      <c r="D9" s="20">
        <v>0</v>
      </c>
      <c r="E9" s="20"/>
      <c r="F9" s="22">
        <v>0</v>
      </c>
      <c r="G9" s="20">
        <v>0</v>
      </c>
      <c r="H9" s="20">
        <v>0</v>
      </c>
    </row>
    <row r="10" spans="1:8" ht="15">
      <c r="A10" s="21" t="s">
        <v>145</v>
      </c>
      <c r="B10" s="22">
        <v>0</v>
      </c>
      <c r="C10" s="22">
        <v>0</v>
      </c>
      <c r="D10" s="22">
        <v>0</v>
      </c>
      <c r="E10" s="22"/>
      <c r="F10" s="22">
        <v>0</v>
      </c>
      <c r="G10" s="22">
        <v>0</v>
      </c>
      <c r="H10" s="22">
        <v>0</v>
      </c>
    </row>
    <row r="11" spans="1:8" ht="15">
      <c r="A11" s="21" t="s">
        <v>146</v>
      </c>
      <c r="B11" s="22">
        <v>0</v>
      </c>
      <c r="C11" s="22">
        <v>0</v>
      </c>
      <c r="D11" s="22">
        <v>0</v>
      </c>
      <c r="E11" s="22"/>
      <c r="F11" s="22">
        <v>0</v>
      </c>
      <c r="G11" s="22">
        <v>0</v>
      </c>
      <c r="H11" s="22">
        <v>0</v>
      </c>
    </row>
    <row r="12" spans="1:8" ht="15">
      <c r="A12" s="19" t="s">
        <v>147</v>
      </c>
      <c r="B12" s="20">
        <f aca="true" t="shared" si="2" ref="B12:H12">SUM(B13:B15)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</row>
    <row r="13" spans="1:8" ht="15">
      <c r="A13" s="21" t="s">
        <v>148</v>
      </c>
      <c r="B13" s="20">
        <v>0</v>
      </c>
      <c r="C13" s="20">
        <v>0</v>
      </c>
      <c r="D13" s="20">
        <v>0</v>
      </c>
      <c r="E13" s="20"/>
      <c r="F13" s="22">
        <v>0</v>
      </c>
      <c r="G13" s="20">
        <v>0</v>
      </c>
      <c r="H13" s="20">
        <v>0</v>
      </c>
    </row>
    <row r="14" spans="1:8" ht="15">
      <c r="A14" s="21" t="s">
        <v>149</v>
      </c>
      <c r="B14" s="22">
        <v>0</v>
      </c>
      <c r="C14" s="22">
        <v>0</v>
      </c>
      <c r="D14" s="22">
        <v>0</v>
      </c>
      <c r="E14" s="22"/>
      <c r="F14" s="22">
        <v>0</v>
      </c>
      <c r="G14" s="22">
        <v>0</v>
      </c>
      <c r="H14" s="22">
        <v>0</v>
      </c>
    </row>
    <row r="15" spans="1:8" ht="15">
      <c r="A15" s="21" t="s">
        <v>150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</row>
    <row r="16" spans="1:8" ht="15">
      <c r="A16" s="19" t="s">
        <v>151</v>
      </c>
      <c r="B16" s="20">
        <v>7242559.94</v>
      </c>
      <c r="C16" s="23"/>
      <c r="D16" s="23"/>
      <c r="E16" s="23"/>
      <c r="F16" s="22">
        <v>4538010.24</v>
      </c>
      <c r="G16" s="23"/>
      <c r="H16" s="23"/>
    </row>
    <row r="17" spans="1:8" ht="15">
      <c r="A17" s="24"/>
      <c r="B17" s="22"/>
      <c r="C17" s="22"/>
      <c r="D17" s="22"/>
      <c r="E17" s="22"/>
      <c r="F17" s="22"/>
      <c r="G17" s="22"/>
      <c r="H17" s="22"/>
    </row>
    <row r="18" spans="1:8" ht="25.5">
      <c r="A18" s="25" t="s">
        <v>152</v>
      </c>
      <c r="B18" s="20">
        <f>B7+B16</f>
        <v>7242559.94</v>
      </c>
      <c r="C18" s="20">
        <f aca="true" t="shared" si="3" ref="C18:H18">C7+C16</f>
        <v>0</v>
      </c>
      <c r="D18" s="20">
        <f t="shared" si="3"/>
        <v>0</v>
      </c>
      <c r="E18" s="20">
        <f t="shared" si="3"/>
        <v>0</v>
      </c>
      <c r="F18" s="20">
        <f t="shared" si="3"/>
        <v>4538010.24</v>
      </c>
      <c r="G18" s="20">
        <f t="shared" si="3"/>
        <v>0</v>
      </c>
      <c r="H18" s="20">
        <f t="shared" si="3"/>
        <v>0</v>
      </c>
    </row>
    <row r="19" spans="1:8" ht="15">
      <c r="A19" s="19"/>
      <c r="B19" s="20"/>
      <c r="C19" s="20"/>
      <c r="D19" s="20"/>
      <c r="E19" s="20"/>
      <c r="F19" s="20"/>
      <c r="G19" s="20"/>
      <c r="H19" s="20"/>
    </row>
    <row r="20" spans="1:8" ht="15">
      <c r="A20" s="19" t="s">
        <v>153</v>
      </c>
      <c r="B20" s="20">
        <f aca="true" t="shared" si="4" ref="B20:H20">SUM(B21:B23)</f>
        <v>0</v>
      </c>
      <c r="C20" s="20">
        <f t="shared" si="4"/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</row>
    <row r="21" spans="1:8" ht="15">
      <c r="A21" s="24" t="s">
        <v>154</v>
      </c>
      <c r="B21" s="22"/>
      <c r="C21" s="22"/>
      <c r="D21" s="22"/>
      <c r="E21" s="22"/>
      <c r="F21" s="22">
        <f>B21+C21-D21+E21</f>
        <v>0</v>
      </c>
      <c r="G21" s="22"/>
      <c r="H21" s="22"/>
    </row>
    <row r="22" spans="1:8" ht="15">
      <c r="A22" s="24" t="s">
        <v>155</v>
      </c>
      <c r="B22" s="22"/>
      <c r="C22" s="22"/>
      <c r="D22" s="22"/>
      <c r="E22" s="22"/>
      <c r="F22" s="22">
        <f>B22+C22-D22+E22</f>
        <v>0</v>
      </c>
      <c r="G22" s="22"/>
      <c r="H22" s="22"/>
    </row>
    <row r="23" spans="1:8" ht="15">
      <c r="A23" s="24" t="s">
        <v>156</v>
      </c>
      <c r="B23" s="22"/>
      <c r="C23" s="22"/>
      <c r="D23" s="22"/>
      <c r="E23" s="22"/>
      <c r="F23" s="22">
        <f>B23+C23-D23+E23</f>
        <v>0</v>
      </c>
      <c r="G23" s="22"/>
      <c r="H23" s="22"/>
    </row>
    <row r="24" spans="1:8" ht="15">
      <c r="A24" s="26"/>
      <c r="B24" s="27"/>
      <c r="C24" s="27"/>
      <c r="D24" s="27"/>
      <c r="E24" s="27"/>
      <c r="F24" s="27"/>
      <c r="G24" s="27"/>
      <c r="H24" s="27"/>
    </row>
    <row r="25" spans="1:8" ht="25.5">
      <c r="A25" s="25" t="s">
        <v>157</v>
      </c>
      <c r="B25" s="20">
        <f aca="true" t="shared" si="5" ref="B25:H25">SUM(B26:B28)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</row>
    <row r="26" spans="1:8" ht="15">
      <c r="A26" s="24" t="s">
        <v>158</v>
      </c>
      <c r="B26" s="22"/>
      <c r="C26" s="22"/>
      <c r="D26" s="22"/>
      <c r="E26" s="22"/>
      <c r="F26" s="22">
        <f>B26+C26-D26+E26</f>
        <v>0</v>
      </c>
      <c r="G26" s="22"/>
      <c r="H26" s="22"/>
    </row>
    <row r="27" spans="1:8" ht="15">
      <c r="A27" s="24" t="s">
        <v>159</v>
      </c>
      <c r="B27" s="22"/>
      <c r="C27" s="22"/>
      <c r="D27" s="22"/>
      <c r="E27" s="22"/>
      <c r="F27" s="22">
        <f>B27+C27-D27+E27</f>
        <v>0</v>
      </c>
      <c r="G27" s="22"/>
      <c r="H27" s="22"/>
    </row>
    <row r="28" spans="1:8" ht="15">
      <c r="A28" s="24" t="s">
        <v>160</v>
      </c>
      <c r="B28" s="22"/>
      <c r="C28" s="22"/>
      <c r="D28" s="22"/>
      <c r="E28" s="22"/>
      <c r="F28" s="22">
        <f>B28+C28-D28+E28</f>
        <v>0</v>
      </c>
      <c r="G28" s="22"/>
      <c r="H28" s="22"/>
    </row>
    <row r="29" spans="1:8" ht="15.75" thickBot="1">
      <c r="A29" s="28"/>
      <c r="B29" s="29"/>
      <c r="C29" s="29"/>
      <c r="D29" s="29"/>
      <c r="E29" s="29"/>
      <c r="F29" s="29"/>
      <c r="G29" s="29"/>
      <c r="H29" s="29"/>
    </row>
    <row r="30" spans="1:8" ht="15">
      <c r="A30" s="217" t="s">
        <v>161</v>
      </c>
      <c r="B30" s="217"/>
      <c r="C30" s="217"/>
      <c r="D30" s="217"/>
      <c r="E30" s="217"/>
      <c r="F30" s="217"/>
      <c r="G30" s="217"/>
      <c r="H30" s="217"/>
    </row>
    <row r="31" spans="1:8" ht="15">
      <c r="A31" s="30" t="s">
        <v>162</v>
      </c>
      <c r="B31" s="31"/>
      <c r="C31" s="32"/>
      <c r="D31" s="32"/>
      <c r="E31" s="32"/>
      <c r="F31" s="32"/>
      <c r="G31" s="32"/>
      <c r="H31" s="32"/>
    </row>
    <row r="32" spans="1:8" ht="15.75" thickBot="1">
      <c r="A32" s="33"/>
      <c r="B32" s="31"/>
      <c r="C32" s="31"/>
      <c r="D32" s="31"/>
      <c r="E32" s="31"/>
      <c r="F32" s="31"/>
      <c r="G32" s="31"/>
      <c r="H32" s="31"/>
    </row>
    <row r="33" spans="1:8" ht="15">
      <c r="A33" s="218" t="s">
        <v>163</v>
      </c>
      <c r="B33" s="218" t="s">
        <v>164</v>
      </c>
      <c r="C33" s="218" t="s">
        <v>165</v>
      </c>
      <c r="D33" s="37" t="s">
        <v>166</v>
      </c>
      <c r="E33" s="220" t="s">
        <v>167</v>
      </c>
      <c r="F33" s="124" t="s">
        <v>168</v>
      </c>
      <c r="G33" s="195"/>
      <c r="H33" s="195"/>
    </row>
    <row r="34" spans="1:8" ht="15.75" thickBot="1">
      <c r="A34" s="219"/>
      <c r="B34" s="219"/>
      <c r="C34" s="219"/>
      <c r="D34" s="38" t="s">
        <v>169</v>
      </c>
      <c r="E34" s="221"/>
      <c r="F34" s="197" t="s">
        <v>170</v>
      </c>
      <c r="G34" s="196"/>
      <c r="H34" s="195"/>
    </row>
    <row r="35" spans="1:8" ht="15">
      <c r="A35" s="34" t="s">
        <v>171</v>
      </c>
      <c r="B35" s="20">
        <f>SUM(B36:B38)</f>
        <v>0</v>
      </c>
      <c r="C35" s="20">
        <f>SUM(C36:C38)</f>
        <v>0</v>
      </c>
      <c r="D35" s="20">
        <f>SUM(D36:D38)</f>
        <v>0</v>
      </c>
      <c r="E35" s="192">
        <f>SUM(E36:E38)</f>
        <v>0</v>
      </c>
      <c r="F35" s="198">
        <f>SUM(F36:F38)</f>
        <v>0</v>
      </c>
      <c r="G35" s="195"/>
      <c r="H35" s="195"/>
    </row>
    <row r="36" spans="1:8" ht="15">
      <c r="A36" s="24" t="s">
        <v>172</v>
      </c>
      <c r="B36" s="22"/>
      <c r="C36" s="22"/>
      <c r="D36" s="22"/>
      <c r="E36" s="193"/>
      <c r="F36" s="199"/>
      <c r="G36" s="195"/>
      <c r="H36" s="195"/>
    </row>
    <row r="37" spans="1:8" ht="15">
      <c r="A37" s="24" t="s">
        <v>173</v>
      </c>
      <c r="B37" s="22"/>
      <c r="C37" s="22"/>
      <c r="D37" s="22"/>
      <c r="E37" s="193"/>
      <c r="F37" s="199"/>
      <c r="G37" s="195"/>
      <c r="H37" s="195"/>
    </row>
    <row r="38" spans="1:8" ht="15.75" thickBot="1">
      <c r="A38" s="35" t="s">
        <v>174</v>
      </c>
      <c r="B38" s="36"/>
      <c r="C38" s="36"/>
      <c r="D38" s="36"/>
      <c r="E38" s="194"/>
      <c r="F38" s="200"/>
      <c r="G38" s="195"/>
      <c r="H38" s="195"/>
    </row>
  </sheetData>
  <sheetProtection/>
  <mergeCells count="9">
    <mergeCell ref="A1:H1"/>
    <mergeCell ref="A2:H2"/>
    <mergeCell ref="A3:H3"/>
    <mergeCell ref="A4:H4"/>
    <mergeCell ref="A30:H30"/>
    <mergeCell ref="A33:A34"/>
    <mergeCell ref="B33:B34"/>
    <mergeCell ref="C33:C34"/>
    <mergeCell ref="E33:E34"/>
  </mergeCells>
  <printOptions/>
  <pageMargins left="0.11811023622047245" right="0.11811023622047245" top="0" bottom="0.15748031496062992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3">
      <selection activeCell="M10" sqref="M10"/>
    </sheetView>
  </sheetViews>
  <sheetFormatPr defaultColWidth="11.421875" defaultRowHeight="15"/>
  <cols>
    <col min="1" max="1" width="32.8515625" style="0" customWidth="1"/>
    <col min="2" max="6" width="14.57421875" style="0" customWidth="1"/>
    <col min="7" max="7" width="17.57421875" style="0" customWidth="1"/>
    <col min="8" max="8" width="15.8515625" style="0" customWidth="1"/>
    <col min="9" max="9" width="11.57421875" style="0" customWidth="1"/>
    <col min="10" max="11" width="14.57421875" style="0" customWidth="1"/>
  </cols>
  <sheetData>
    <row r="1" spans="1:11" ht="15.75" thickBot="1">
      <c r="A1" s="211" t="s">
        <v>120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5.75" thickBot="1">
      <c r="A2" s="214" t="s">
        <v>175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5.75" thickBot="1">
      <c r="A3" s="214" t="s">
        <v>125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15.75" thickBot="1">
      <c r="A4" s="214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02">
      <c r="A5" s="39" t="s">
        <v>176</v>
      </c>
      <c r="B5" s="40" t="s">
        <v>177</v>
      </c>
      <c r="C5" s="40" t="s">
        <v>178</v>
      </c>
      <c r="D5" s="40" t="s">
        <v>179</v>
      </c>
      <c r="E5" s="40" t="s">
        <v>180</v>
      </c>
      <c r="F5" s="40" t="s">
        <v>181</v>
      </c>
      <c r="G5" s="40" t="s">
        <v>182</v>
      </c>
      <c r="H5" s="40" t="s">
        <v>183</v>
      </c>
      <c r="I5" s="40" t="s">
        <v>184</v>
      </c>
      <c r="J5" s="40" t="s">
        <v>185</v>
      </c>
      <c r="K5" s="40" t="s">
        <v>186</v>
      </c>
    </row>
    <row r="6" spans="1:11" ht="15.75" thickBot="1">
      <c r="A6" s="18" t="s">
        <v>134</v>
      </c>
      <c r="B6" s="18" t="s">
        <v>135</v>
      </c>
      <c r="C6" s="18" t="s">
        <v>136</v>
      </c>
      <c r="D6" s="18" t="s">
        <v>137</v>
      </c>
      <c r="E6" s="18" t="s">
        <v>138</v>
      </c>
      <c r="F6" s="18" t="s">
        <v>187</v>
      </c>
      <c r="G6" s="18" t="s">
        <v>140</v>
      </c>
      <c r="H6" s="18" t="s">
        <v>141</v>
      </c>
      <c r="I6" s="18" t="s">
        <v>188</v>
      </c>
      <c r="J6" s="18" t="s">
        <v>189</v>
      </c>
      <c r="K6" s="18" t="s">
        <v>190</v>
      </c>
    </row>
    <row r="7" spans="1:11" ht="1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25.5">
      <c r="A8" s="43" t="s">
        <v>191</v>
      </c>
      <c r="B8" s="20">
        <f>SUM(B9:B12)</f>
        <v>0</v>
      </c>
      <c r="C8" s="20">
        <f aca="true" t="shared" si="0" ref="C8:K8">SUM(C9:C12)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</row>
    <row r="9" spans="1:11" ht="15">
      <c r="A9" s="44" t="s">
        <v>192</v>
      </c>
      <c r="B9" s="22"/>
      <c r="C9" s="22"/>
      <c r="D9" s="22"/>
      <c r="E9" s="22"/>
      <c r="F9" s="22"/>
      <c r="G9" s="22"/>
      <c r="H9" s="22"/>
      <c r="I9" s="22"/>
      <c r="J9" s="22"/>
      <c r="K9" s="22">
        <f>E9-J9</f>
        <v>0</v>
      </c>
    </row>
    <row r="10" spans="1:11" ht="15">
      <c r="A10" s="44" t="s">
        <v>193</v>
      </c>
      <c r="B10" s="22"/>
      <c r="C10" s="22"/>
      <c r="D10" s="22"/>
      <c r="E10" s="22"/>
      <c r="F10" s="22"/>
      <c r="G10" s="22"/>
      <c r="H10" s="22"/>
      <c r="I10" s="22"/>
      <c r="J10" s="22"/>
      <c r="K10" s="22">
        <f aca="true" t="shared" si="1" ref="K10:K19">E10-J10</f>
        <v>0</v>
      </c>
    </row>
    <row r="11" spans="1:11" ht="15">
      <c r="A11" s="44" t="s">
        <v>194</v>
      </c>
      <c r="B11" s="22"/>
      <c r="C11" s="22"/>
      <c r="D11" s="22"/>
      <c r="E11" s="22"/>
      <c r="F11" s="22"/>
      <c r="G11" s="22"/>
      <c r="H11" s="22"/>
      <c r="I11" s="22"/>
      <c r="J11" s="22"/>
      <c r="K11" s="22">
        <f t="shared" si="1"/>
        <v>0</v>
      </c>
    </row>
    <row r="12" spans="1:11" ht="15">
      <c r="A12" s="44" t="s">
        <v>195</v>
      </c>
      <c r="B12" s="22"/>
      <c r="C12" s="22"/>
      <c r="D12" s="22"/>
      <c r="E12" s="22"/>
      <c r="F12" s="22"/>
      <c r="G12" s="22"/>
      <c r="H12" s="22"/>
      <c r="I12" s="22"/>
      <c r="J12" s="22"/>
      <c r="K12" s="22">
        <f t="shared" si="1"/>
        <v>0</v>
      </c>
    </row>
    <row r="13" spans="1:11" ht="15">
      <c r="A13" s="45"/>
      <c r="B13" s="22"/>
      <c r="C13" s="22"/>
      <c r="D13" s="22"/>
      <c r="E13" s="22"/>
      <c r="F13" s="22"/>
      <c r="G13" s="22"/>
      <c r="H13" s="22"/>
      <c r="I13" s="22"/>
      <c r="J13" s="22"/>
      <c r="K13" s="22">
        <f t="shared" si="1"/>
        <v>0</v>
      </c>
    </row>
    <row r="14" spans="1:11" ht="15">
      <c r="A14" s="43" t="s">
        <v>196</v>
      </c>
      <c r="B14" s="20">
        <f>SUM(B15:B18)</f>
        <v>0</v>
      </c>
      <c r="C14" s="20">
        <f aca="true" t="shared" si="2" ref="C14:K14">SUM(C15:C18)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</row>
    <row r="15" spans="1:11" ht="15">
      <c r="A15" s="44" t="s">
        <v>197</v>
      </c>
      <c r="B15" s="22"/>
      <c r="C15" s="22"/>
      <c r="D15" s="22"/>
      <c r="E15" s="22"/>
      <c r="F15" s="22"/>
      <c r="G15" s="22"/>
      <c r="H15" s="22"/>
      <c r="I15" s="22"/>
      <c r="J15" s="22"/>
      <c r="K15" s="22">
        <f t="shared" si="1"/>
        <v>0</v>
      </c>
    </row>
    <row r="16" spans="1:11" ht="15">
      <c r="A16" s="44" t="s">
        <v>198</v>
      </c>
      <c r="B16" s="22"/>
      <c r="C16" s="22"/>
      <c r="D16" s="22"/>
      <c r="E16" s="22"/>
      <c r="F16" s="22"/>
      <c r="G16" s="22"/>
      <c r="H16" s="22"/>
      <c r="I16" s="22"/>
      <c r="J16" s="22"/>
      <c r="K16" s="22">
        <f t="shared" si="1"/>
        <v>0</v>
      </c>
    </row>
    <row r="17" spans="1:11" ht="15">
      <c r="A17" s="44" t="s">
        <v>199</v>
      </c>
      <c r="B17" s="22"/>
      <c r="C17" s="22"/>
      <c r="D17" s="22"/>
      <c r="E17" s="22"/>
      <c r="F17" s="22"/>
      <c r="G17" s="22"/>
      <c r="H17" s="22"/>
      <c r="I17" s="22"/>
      <c r="J17" s="22"/>
      <c r="K17" s="22">
        <f t="shared" si="1"/>
        <v>0</v>
      </c>
    </row>
    <row r="18" spans="1:11" ht="15">
      <c r="A18" s="44" t="s">
        <v>200</v>
      </c>
      <c r="B18" s="22"/>
      <c r="C18" s="22"/>
      <c r="D18" s="22"/>
      <c r="E18" s="22"/>
      <c r="F18" s="22"/>
      <c r="G18" s="22"/>
      <c r="H18" s="22"/>
      <c r="I18" s="22"/>
      <c r="J18" s="22"/>
      <c r="K18" s="22">
        <f t="shared" si="1"/>
        <v>0</v>
      </c>
    </row>
    <row r="19" spans="1:11" ht="1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>
        <f t="shared" si="1"/>
        <v>0</v>
      </c>
    </row>
    <row r="20" spans="1:11" ht="38.25">
      <c r="A20" s="43" t="s">
        <v>201</v>
      </c>
      <c r="B20" s="20">
        <f>B8+B14</f>
        <v>0</v>
      </c>
      <c r="C20" s="20">
        <f aca="true" t="shared" si="3" ref="C20:K20">C8+C14</f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</v>
      </c>
    </row>
    <row r="21" spans="1:11" ht="15.75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7">
      <selection activeCell="G33" sqref="G33"/>
    </sheetView>
  </sheetViews>
  <sheetFormatPr defaultColWidth="11.421875" defaultRowHeight="15"/>
  <cols>
    <col min="1" max="1" width="69.7109375" style="0" bestFit="1" customWidth="1"/>
    <col min="2" max="2" width="17.7109375" style="0" customWidth="1"/>
    <col min="3" max="3" width="18.00390625" style="0" customWidth="1"/>
    <col min="4" max="4" width="20.8515625" style="0" customWidth="1"/>
  </cols>
  <sheetData>
    <row r="1" spans="1:4" ht="15">
      <c r="A1" s="202" t="s">
        <v>120</v>
      </c>
      <c r="B1" s="203"/>
      <c r="C1" s="203"/>
      <c r="D1" s="204"/>
    </row>
    <row r="2" spans="1:4" ht="15">
      <c r="A2" s="228" t="s">
        <v>202</v>
      </c>
      <c r="B2" s="229"/>
      <c r="C2" s="229"/>
      <c r="D2" s="230"/>
    </row>
    <row r="3" spans="1:4" ht="15">
      <c r="A3" s="228" t="s">
        <v>125</v>
      </c>
      <c r="B3" s="229"/>
      <c r="C3" s="229"/>
      <c r="D3" s="230"/>
    </row>
    <row r="4" spans="1:4" ht="15.75" thickBot="1">
      <c r="A4" s="231" t="s">
        <v>1</v>
      </c>
      <c r="B4" s="232"/>
      <c r="C4" s="232"/>
      <c r="D4" s="233"/>
    </row>
    <row r="5" spans="1:4" ht="15.75" thickBot="1">
      <c r="A5" s="48"/>
      <c r="B5" s="48"/>
      <c r="C5" s="48"/>
      <c r="D5" s="48"/>
    </row>
    <row r="6" spans="1:4" ht="15">
      <c r="A6" s="234" t="s">
        <v>2</v>
      </c>
      <c r="B6" s="49" t="s">
        <v>203</v>
      </c>
      <c r="C6" s="236" t="s">
        <v>204</v>
      </c>
      <c r="D6" s="49" t="s">
        <v>205</v>
      </c>
    </row>
    <row r="7" spans="1:4" ht="15.75" thickBot="1">
      <c r="A7" s="235"/>
      <c r="B7" s="50" t="s">
        <v>206</v>
      </c>
      <c r="C7" s="237"/>
      <c r="D7" s="50" t="s">
        <v>207</v>
      </c>
    </row>
    <row r="8" spans="1:4" ht="15">
      <c r="A8" s="51" t="s">
        <v>208</v>
      </c>
      <c r="B8" s="142">
        <f>SUM(B9:B11)</f>
        <v>0</v>
      </c>
      <c r="C8" s="146">
        <f>SUM(C9:C11)</f>
        <v>21261.81</v>
      </c>
      <c r="D8" s="146">
        <f>SUM(D9:D11)</f>
        <v>21261.81</v>
      </c>
    </row>
    <row r="9" spans="1:4" ht="15">
      <c r="A9" s="52" t="s">
        <v>209</v>
      </c>
      <c r="B9" s="143">
        <v>0</v>
      </c>
      <c r="C9" s="53">
        <v>21261.81</v>
      </c>
      <c r="D9" s="53">
        <v>21261.81</v>
      </c>
    </row>
    <row r="10" spans="1:4" ht="15">
      <c r="A10" s="52" t="s">
        <v>210</v>
      </c>
      <c r="B10" s="143"/>
      <c r="C10" s="53"/>
      <c r="D10" s="53"/>
    </row>
    <row r="11" spans="1:4" ht="15">
      <c r="A11" s="52" t="s">
        <v>211</v>
      </c>
      <c r="B11" s="143">
        <f>B46</f>
        <v>0</v>
      </c>
      <c r="C11" s="53">
        <f>C46</f>
        <v>0</v>
      </c>
      <c r="D11" s="53">
        <f>D46</f>
        <v>0</v>
      </c>
    </row>
    <row r="12" spans="1:4" ht="15">
      <c r="A12" s="51"/>
      <c r="B12" s="143"/>
      <c r="C12" s="53"/>
      <c r="D12" s="53"/>
    </row>
    <row r="13" spans="1:4" ht="15">
      <c r="A13" s="51" t="s">
        <v>212</v>
      </c>
      <c r="B13" s="142">
        <f>SUM(B14:B15)</f>
        <v>30277078</v>
      </c>
      <c r="C13" s="51">
        <f>SUM(C14:C15)</f>
        <v>12593269.899999999</v>
      </c>
      <c r="D13" s="51">
        <f>SUM(D14:D15)</f>
        <v>12593269.899999999</v>
      </c>
    </row>
    <row r="14" spans="1:4" ht="15">
      <c r="A14" s="52" t="s">
        <v>213</v>
      </c>
      <c r="B14" s="143">
        <v>15576195</v>
      </c>
      <c r="C14" s="53">
        <v>5827147.06</v>
      </c>
      <c r="D14" s="53">
        <v>5827147.06</v>
      </c>
    </row>
    <row r="15" spans="1:4" ht="15">
      <c r="A15" s="52" t="s">
        <v>214</v>
      </c>
      <c r="B15" s="143">
        <v>14700883</v>
      </c>
      <c r="C15" s="53">
        <v>6766122.84</v>
      </c>
      <c r="D15" s="53">
        <v>6766122.84</v>
      </c>
    </row>
    <row r="16" spans="1:4" ht="15">
      <c r="A16" s="53"/>
      <c r="B16" s="143"/>
      <c r="C16" s="53"/>
      <c r="D16" s="53"/>
    </row>
    <row r="17" spans="1:4" ht="15">
      <c r="A17" s="51" t="s">
        <v>215</v>
      </c>
      <c r="B17" s="142">
        <f>SUM(B18:B19)</f>
        <v>0</v>
      </c>
      <c r="C17" s="51">
        <f>SUM(C18:C19)</f>
        <v>0</v>
      </c>
      <c r="D17" s="51">
        <f>SUM(D18:D19)</f>
        <v>0</v>
      </c>
    </row>
    <row r="18" spans="1:4" ht="15">
      <c r="A18" s="52" t="s">
        <v>216</v>
      </c>
      <c r="B18" s="144"/>
      <c r="C18" s="53"/>
      <c r="D18" s="53"/>
    </row>
    <row r="19" spans="1:4" ht="15">
      <c r="A19" s="52" t="s">
        <v>217</v>
      </c>
      <c r="B19" s="144"/>
      <c r="C19" s="53"/>
      <c r="D19" s="53"/>
    </row>
    <row r="20" spans="1:4" ht="15">
      <c r="A20" s="53"/>
      <c r="B20" s="143"/>
      <c r="C20" s="53"/>
      <c r="D20" s="53"/>
    </row>
    <row r="21" spans="1:4" ht="15">
      <c r="A21" s="51" t="s">
        <v>218</v>
      </c>
      <c r="B21" s="127">
        <f>B8-B13+B17</f>
        <v>-30277078</v>
      </c>
      <c r="C21" s="132">
        <f>C8-C13+C17</f>
        <v>-12572008.089999998</v>
      </c>
      <c r="D21" s="132">
        <f>D8-D13+D17</f>
        <v>-12572008.089999998</v>
      </c>
    </row>
    <row r="22" spans="1:4" ht="15">
      <c r="A22" s="51"/>
      <c r="B22" s="127"/>
      <c r="C22" s="132"/>
      <c r="D22" s="132"/>
    </row>
    <row r="23" spans="1:4" ht="15">
      <c r="A23" s="51" t="s">
        <v>219</v>
      </c>
      <c r="B23" s="127">
        <f>B21-B11</f>
        <v>-30277078</v>
      </c>
      <c r="C23" s="132">
        <f>C21-C11</f>
        <v>-12572008.089999998</v>
      </c>
      <c r="D23" s="132">
        <f>D21-D11</f>
        <v>-12572008.089999998</v>
      </c>
    </row>
    <row r="24" spans="1:4" ht="15">
      <c r="A24" s="51"/>
      <c r="B24" s="127"/>
      <c r="C24" s="132"/>
      <c r="D24" s="132"/>
    </row>
    <row r="25" spans="1:4" ht="25.5">
      <c r="A25" s="51" t="s">
        <v>220</v>
      </c>
      <c r="B25" s="127">
        <f>B23-B17</f>
        <v>-30277078</v>
      </c>
      <c r="C25" s="132">
        <f>C23-C17</f>
        <v>-12572008.089999998</v>
      </c>
      <c r="D25" s="132">
        <f>D23-D17</f>
        <v>-12572008.089999998</v>
      </c>
    </row>
    <row r="26" spans="1:4" ht="15.75" thickBot="1">
      <c r="A26" s="54"/>
      <c r="B26" s="145"/>
      <c r="C26" s="54"/>
      <c r="D26" s="54"/>
    </row>
    <row r="27" spans="1:4" ht="15.75" thickBot="1">
      <c r="A27" s="55" t="s">
        <v>221</v>
      </c>
      <c r="B27" s="56" t="s">
        <v>222</v>
      </c>
      <c r="C27" s="56" t="s">
        <v>204</v>
      </c>
      <c r="D27" s="56" t="s">
        <v>223</v>
      </c>
    </row>
    <row r="28" spans="1:4" ht="15">
      <c r="A28" s="57"/>
      <c r="B28" s="57"/>
      <c r="C28" s="143"/>
      <c r="D28" s="57"/>
    </row>
    <row r="29" spans="1:4" ht="15">
      <c r="A29" s="51" t="s">
        <v>224</v>
      </c>
      <c r="B29" s="51">
        <f>SUM(B30:B31)</f>
        <v>0</v>
      </c>
      <c r="C29" s="142">
        <f>SUM(C30:C31)</f>
        <v>0</v>
      </c>
      <c r="D29" s="51">
        <f>SUM(D30:D31)</f>
        <v>0</v>
      </c>
    </row>
    <row r="30" spans="1:4" ht="15">
      <c r="A30" s="52" t="s">
        <v>225</v>
      </c>
      <c r="B30" s="53"/>
      <c r="C30" s="143"/>
      <c r="D30" s="53"/>
    </row>
    <row r="31" spans="1:4" ht="15">
      <c r="A31" s="52" t="s">
        <v>226</v>
      </c>
      <c r="B31" s="53"/>
      <c r="C31" s="143"/>
      <c r="D31" s="53"/>
    </row>
    <row r="32" spans="1:4" ht="15">
      <c r="A32" s="51"/>
      <c r="B32" s="53"/>
      <c r="C32" s="143"/>
      <c r="D32" s="53"/>
    </row>
    <row r="33" spans="1:4" ht="15">
      <c r="A33" s="51" t="s">
        <v>227</v>
      </c>
      <c r="B33" s="141">
        <f>B25+B29</f>
        <v>-30277078</v>
      </c>
      <c r="C33" s="140">
        <f>C25+C29</f>
        <v>-12572008.089999998</v>
      </c>
      <c r="D33" s="141">
        <f>D25+D29</f>
        <v>-12572008.089999998</v>
      </c>
    </row>
    <row r="34" spans="1:4" ht="15.75" thickBot="1">
      <c r="A34" s="58"/>
      <c r="B34" s="58"/>
      <c r="C34" s="147"/>
      <c r="D34" s="58"/>
    </row>
    <row r="35" spans="1:4" ht="15.75" thickBot="1">
      <c r="A35" s="59"/>
      <c r="B35" s="59"/>
      <c r="C35" s="59"/>
      <c r="D35" s="59"/>
    </row>
    <row r="36" spans="1:4" ht="15">
      <c r="A36" s="222" t="s">
        <v>221</v>
      </c>
      <c r="B36" s="224" t="s">
        <v>228</v>
      </c>
      <c r="C36" s="226" t="s">
        <v>204</v>
      </c>
      <c r="D36" s="60" t="s">
        <v>205</v>
      </c>
    </row>
    <row r="37" spans="1:4" ht="15.75" thickBot="1">
      <c r="A37" s="223"/>
      <c r="B37" s="225"/>
      <c r="C37" s="227"/>
      <c r="D37" s="61" t="s">
        <v>223</v>
      </c>
    </row>
    <row r="38" spans="1:4" ht="15">
      <c r="A38" s="62"/>
      <c r="B38" s="63"/>
      <c r="C38" s="63"/>
      <c r="D38" s="63"/>
    </row>
    <row r="39" spans="1:4" ht="15">
      <c r="A39" s="64" t="s">
        <v>229</v>
      </c>
      <c r="B39" s="65">
        <f>SUM(B40:B41)</f>
        <v>0</v>
      </c>
      <c r="C39" s="65">
        <f>SUM(C40:C41)</f>
        <v>0</v>
      </c>
      <c r="D39" s="65">
        <f>SUM(D40:D41)</f>
        <v>0</v>
      </c>
    </row>
    <row r="40" spans="1:4" ht="15">
      <c r="A40" s="66" t="s">
        <v>230</v>
      </c>
      <c r="B40" s="63"/>
      <c r="C40" s="67"/>
      <c r="D40" s="67"/>
    </row>
    <row r="41" spans="1:4" ht="15">
      <c r="A41" s="66" t="s">
        <v>231</v>
      </c>
      <c r="B41" s="63"/>
      <c r="C41" s="67"/>
      <c r="D41" s="67"/>
    </row>
    <row r="42" spans="1:4" ht="15">
      <c r="A42" s="64" t="s">
        <v>232</v>
      </c>
      <c r="B42" s="65">
        <f>SUM(B43:B44)</f>
        <v>0</v>
      </c>
      <c r="C42" s="65">
        <f>SUM(C43:C44)</f>
        <v>0</v>
      </c>
      <c r="D42" s="65">
        <f>SUM(D43:D44)</f>
        <v>0</v>
      </c>
    </row>
    <row r="43" spans="1:4" ht="15">
      <c r="A43" s="66" t="s">
        <v>233</v>
      </c>
      <c r="B43" s="63"/>
      <c r="C43" s="67"/>
      <c r="D43" s="67"/>
    </row>
    <row r="44" spans="1:4" ht="15">
      <c r="A44" s="66" t="s">
        <v>234</v>
      </c>
      <c r="B44" s="63"/>
      <c r="C44" s="67"/>
      <c r="D44" s="67"/>
    </row>
    <row r="45" spans="1:4" ht="15">
      <c r="A45" s="64"/>
      <c r="B45" s="63"/>
      <c r="C45" s="63"/>
      <c r="D45" s="63"/>
    </row>
    <row r="46" spans="1:4" ht="15">
      <c r="A46" s="64" t="s">
        <v>235</v>
      </c>
      <c r="B46" s="65">
        <f>B39-B42</f>
        <v>0</v>
      </c>
      <c r="C46" s="64">
        <f>C39-C42</f>
        <v>0</v>
      </c>
      <c r="D46" s="64">
        <f>D39-D42</f>
        <v>0</v>
      </c>
    </row>
    <row r="47" spans="1:4" ht="15.75" thickBot="1">
      <c r="A47" s="68"/>
      <c r="B47" s="69"/>
      <c r="C47" s="68"/>
      <c r="D47" s="68"/>
    </row>
    <row r="48" spans="1:4" ht="15">
      <c r="A48" s="222" t="s">
        <v>221</v>
      </c>
      <c r="B48" s="60" t="s">
        <v>203</v>
      </c>
      <c r="C48" s="226" t="s">
        <v>204</v>
      </c>
      <c r="D48" s="60" t="s">
        <v>205</v>
      </c>
    </row>
    <row r="49" spans="1:4" ht="15.75" thickBot="1">
      <c r="A49" s="223"/>
      <c r="B49" s="61" t="s">
        <v>222</v>
      </c>
      <c r="C49" s="227"/>
      <c r="D49" s="61" t="s">
        <v>223</v>
      </c>
    </row>
    <row r="50" spans="1:4" ht="15">
      <c r="A50" s="62"/>
      <c r="B50" s="62"/>
      <c r="C50" s="62"/>
      <c r="D50" s="62"/>
    </row>
    <row r="51" spans="1:4" ht="15">
      <c r="A51" s="67" t="s">
        <v>236</v>
      </c>
      <c r="B51" s="67">
        <f>B9</f>
        <v>0</v>
      </c>
      <c r="C51" s="67">
        <f>C9</f>
        <v>21261.81</v>
      </c>
      <c r="D51" s="67">
        <f>D9</f>
        <v>21261.81</v>
      </c>
    </row>
    <row r="52" spans="1:4" ht="15">
      <c r="A52" s="67"/>
      <c r="B52" s="67"/>
      <c r="C52" s="67"/>
      <c r="D52" s="67"/>
    </row>
    <row r="53" spans="1:4" ht="15">
      <c r="A53" s="70" t="s">
        <v>237</v>
      </c>
      <c r="B53" s="67">
        <f>B40-B43</f>
        <v>0</v>
      </c>
      <c r="C53" s="67">
        <f>C40-C43</f>
        <v>0</v>
      </c>
      <c r="D53" s="67">
        <f>D40-D43</f>
        <v>0</v>
      </c>
    </row>
    <row r="54" spans="1:4" ht="15">
      <c r="A54" s="66" t="s">
        <v>230</v>
      </c>
      <c r="B54" s="67">
        <f>B40</f>
        <v>0</v>
      </c>
      <c r="C54" s="67">
        <f>C40</f>
        <v>0</v>
      </c>
      <c r="D54" s="67">
        <f>D40</f>
        <v>0</v>
      </c>
    </row>
    <row r="55" spans="1:4" ht="15">
      <c r="A55" s="66" t="s">
        <v>233</v>
      </c>
      <c r="B55" s="67">
        <f>B43</f>
        <v>0</v>
      </c>
      <c r="C55" s="67">
        <f>C43</f>
        <v>0</v>
      </c>
      <c r="D55" s="67">
        <f>D43</f>
        <v>0</v>
      </c>
    </row>
    <row r="56" spans="1:4" ht="15">
      <c r="A56" s="71"/>
      <c r="B56" s="67"/>
      <c r="C56" s="67"/>
      <c r="D56" s="67"/>
    </row>
    <row r="57" spans="1:4" ht="15">
      <c r="A57" s="71" t="s">
        <v>213</v>
      </c>
      <c r="B57" s="67">
        <f>B14</f>
        <v>15576195</v>
      </c>
      <c r="C57" s="67">
        <f>C14</f>
        <v>5827147.06</v>
      </c>
      <c r="D57" s="67">
        <f>D14</f>
        <v>5827147.06</v>
      </c>
    </row>
    <row r="58" spans="1:4" ht="15">
      <c r="A58" s="71"/>
      <c r="B58" s="67"/>
      <c r="C58" s="67"/>
      <c r="D58" s="67"/>
    </row>
    <row r="59" spans="1:4" ht="15">
      <c r="A59" s="71" t="s">
        <v>216</v>
      </c>
      <c r="B59" s="148"/>
      <c r="C59" s="67">
        <f>C18</f>
        <v>0</v>
      </c>
      <c r="D59" s="67">
        <f>D18</f>
        <v>0</v>
      </c>
    </row>
    <row r="60" spans="1:4" ht="15">
      <c r="A60" s="71"/>
      <c r="B60" s="67"/>
      <c r="C60" s="67"/>
      <c r="D60" s="67"/>
    </row>
    <row r="61" spans="1:4" ht="15">
      <c r="A61" s="72" t="s">
        <v>238</v>
      </c>
      <c r="B61" s="141">
        <f>B51+B53-B57+B59</f>
        <v>-15576195</v>
      </c>
      <c r="C61" s="141">
        <f>C51+C53-C57+C59</f>
        <v>-5805885.25</v>
      </c>
      <c r="D61" s="141">
        <f>D51+D53-D57+D59</f>
        <v>-5805885.25</v>
      </c>
    </row>
    <row r="62" spans="1:4" ht="15">
      <c r="A62" s="72"/>
      <c r="B62" s="141"/>
      <c r="C62" s="141"/>
      <c r="D62" s="141"/>
    </row>
    <row r="63" spans="1:4" ht="25.5">
      <c r="A63" s="73" t="s">
        <v>239</v>
      </c>
      <c r="B63" s="141">
        <f>B61-B53</f>
        <v>-15576195</v>
      </c>
      <c r="C63" s="141">
        <f>C61-C53</f>
        <v>-5805885.25</v>
      </c>
      <c r="D63" s="141">
        <f>D61-D53</f>
        <v>-5805885.25</v>
      </c>
    </row>
    <row r="64" spans="1:4" ht="15.75" thickBot="1">
      <c r="A64" s="68"/>
      <c r="B64" s="68"/>
      <c r="C64" s="68"/>
      <c r="D64" s="68"/>
    </row>
    <row r="65" spans="1:4" ht="15">
      <c r="A65" s="222" t="s">
        <v>221</v>
      </c>
      <c r="B65" s="224" t="s">
        <v>228</v>
      </c>
      <c r="C65" s="226" t="s">
        <v>204</v>
      </c>
      <c r="D65" s="60" t="s">
        <v>205</v>
      </c>
    </row>
    <row r="66" spans="1:4" ht="15.75" thickBot="1">
      <c r="A66" s="223"/>
      <c r="B66" s="225"/>
      <c r="C66" s="227"/>
      <c r="D66" s="61" t="s">
        <v>223</v>
      </c>
    </row>
    <row r="67" spans="1:4" ht="15">
      <c r="A67" s="62"/>
      <c r="B67" s="62"/>
      <c r="C67" s="149"/>
      <c r="D67" s="62"/>
    </row>
    <row r="68" spans="1:4" ht="15">
      <c r="A68" s="67" t="s">
        <v>210</v>
      </c>
      <c r="B68" s="67">
        <f>B10</f>
        <v>0</v>
      </c>
      <c r="C68" s="149">
        <f>C10</f>
        <v>0</v>
      </c>
      <c r="D68" s="67">
        <f>D10</f>
        <v>0</v>
      </c>
    </row>
    <row r="69" spans="1:4" ht="15">
      <c r="A69" s="67"/>
      <c r="B69" s="67"/>
      <c r="C69" s="149"/>
      <c r="D69" s="67"/>
    </row>
    <row r="70" spans="1:4" ht="25.5">
      <c r="A70" s="74" t="s">
        <v>240</v>
      </c>
      <c r="B70" s="67">
        <f>B71-B72</f>
        <v>0</v>
      </c>
      <c r="C70" s="149">
        <f>C71-C72</f>
        <v>0</v>
      </c>
      <c r="D70" s="67">
        <f>D71-D72</f>
        <v>0</v>
      </c>
    </row>
    <row r="71" spans="1:4" ht="15">
      <c r="A71" s="66" t="s">
        <v>231</v>
      </c>
      <c r="B71" s="67">
        <f>B41</f>
        <v>0</v>
      </c>
      <c r="C71" s="149">
        <f>C41</f>
        <v>0</v>
      </c>
      <c r="D71" s="67">
        <f>D41</f>
        <v>0</v>
      </c>
    </row>
    <row r="72" spans="1:4" ht="15">
      <c r="A72" s="66" t="s">
        <v>234</v>
      </c>
      <c r="B72" s="67">
        <f>B44</f>
        <v>0</v>
      </c>
      <c r="C72" s="149">
        <f>C44</f>
        <v>0</v>
      </c>
      <c r="D72" s="67">
        <f>D44</f>
        <v>0</v>
      </c>
    </row>
    <row r="73" spans="1:4" ht="15">
      <c r="A73" s="71"/>
      <c r="B73" s="67"/>
      <c r="C73" s="149"/>
      <c r="D73" s="67"/>
    </row>
    <row r="74" spans="1:4" ht="15">
      <c r="A74" s="71" t="s">
        <v>241</v>
      </c>
      <c r="B74" s="67">
        <f>B15</f>
        <v>14700883</v>
      </c>
      <c r="C74" s="149">
        <f>C15</f>
        <v>6766122.84</v>
      </c>
      <c r="D74" s="67">
        <f>D15</f>
        <v>6766122.84</v>
      </c>
    </row>
    <row r="75" spans="1:4" ht="15">
      <c r="A75" s="71"/>
      <c r="B75" s="67"/>
      <c r="C75" s="149"/>
      <c r="D75" s="67"/>
    </row>
    <row r="76" spans="1:4" ht="15">
      <c r="A76" s="71" t="s">
        <v>217</v>
      </c>
      <c r="B76" s="148"/>
      <c r="C76" s="149">
        <f>C19</f>
        <v>0</v>
      </c>
      <c r="D76" s="67">
        <f>D19</f>
        <v>0</v>
      </c>
    </row>
    <row r="77" spans="1:4" ht="15">
      <c r="A77" s="71"/>
      <c r="B77" s="67"/>
      <c r="C77" s="149"/>
      <c r="D77" s="67"/>
    </row>
    <row r="78" spans="1:4" ht="15">
      <c r="A78" s="72" t="s">
        <v>242</v>
      </c>
      <c r="B78" s="141">
        <f>B68+B70-B74+B76</f>
        <v>-14700883</v>
      </c>
      <c r="C78" s="140">
        <f>C68+C70-C74+C76</f>
        <v>-6766122.84</v>
      </c>
      <c r="D78" s="141">
        <f>D68+D70-D74+D76</f>
        <v>-6766122.84</v>
      </c>
    </row>
    <row r="79" spans="1:4" ht="15">
      <c r="A79" s="72"/>
      <c r="B79" s="141"/>
      <c r="C79" s="140"/>
      <c r="D79" s="141"/>
    </row>
    <row r="80" spans="1:4" ht="25.5">
      <c r="A80" s="73" t="s">
        <v>243</v>
      </c>
      <c r="B80" s="141">
        <f>B78-B70</f>
        <v>-14700883</v>
      </c>
      <c r="C80" s="140">
        <f>C78-C70</f>
        <v>-6766122.84</v>
      </c>
      <c r="D80" s="141">
        <f>D78-D70</f>
        <v>-6766122.84</v>
      </c>
    </row>
    <row r="81" spans="1:4" ht="15.75" thickBot="1">
      <c r="A81" s="68"/>
      <c r="B81" s="68"/>
      <c r="C81" s="150"/>
      <c r="D81" s="68"/>
    </row>
  </sheetData>
  <sheetProtection/>
  <mergeCells count="14">
    <mergeCell ref="A1:D1"/>
    <mergeCell ref="A2:D2"/>
    <mergeCell ref="A3:D3"/>
    <mergeCell ref="A4:D4"/>
    <mergeCell ref="A6:A7"/>
    <mergeCell ref="C6:C7"/>
    <mergeCell ref="A65:A66"/>
    <mergeCell ref="B65:B66"/>
    <mergeCell ref="C65:C66"/>
    <mergeCell ref="A36:A37"/>
    <mergeCell ref="B36:B37"/>
    <mergeCell ref="C36:C37"/>
    <mergeCell ref="A48:A49"/>
    <mergeCell ref="C48:C49"/>
  </mergeCells>
  <printOptions/>
  <pageMargins left="0.31496062992125984" right="0.31496062992125984" top="0.7480314960629921" bottom="0.7480314960629921" header="0.31496062992125984" footer="0.31496062992125984"/>
  <pageSetup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6"/>
  <sheetViews>
    <sheetView zoomScalePageLayoutView="0" workbookViewId="0" topLeftCell="A67">
      <selection activeCell="I75" sqref="I7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51" customWidth="1"/>
    <col min="4" max="4" width="18.00390625" style="1" customWidth="1"/>
    <col min="5" max="5" width="14.7109375" style="151" customWidth="1"/>
    <col min="6" max="6" width="13.8515625" style="1" customWidth="1"/>
    <col min="7" max="7" width="14.8515625" style="1" customWidth="1"/>
    <col min="8" max="8" width="13.7109375" style="151" customWidth="1"/>
    <col min="9" max="16384" width="11.00390625" style="1" customWidth="1"/>
  </cols>
  <sheetData>
    <row r="1" ht="13.5" thickBot="1"/>
    <row r="2" spans="2:8" ht="12.75">
      <c r="B2" s="240" t="s">
        <v>120</v>
      </c>
      <c r="C2" s="241"/>
      <c r="D2" s="241"/>
      <c r="E2" s="241"/>
      <c r="F2" s="241"/>
      <c r="G2" s="241"/>
      <c r="H2" s="242"/>
    </row>
    <row r="3" spans="2:8" ht="12.75">
      <c r="B3" s="243" t="s">
        <v>387</v>
      </c>
      <c r="C3" s="244"/>
      <c r="D3" s="244"/>
      <c r="E3" s="244"/>
      <c r="F3" s="244"/>
      <c r="G3" s="244"/>
      <c r="H3" s="245"/>
    </row>
    <row r="4" spans="2:8" ht="12.75">
      <c r="B4" s="243" t="s">
        <v>125</v>
      </c>
      <c r="C4" s="244"/>
      <c r="D4" s="244"/>
      <c r="E4" s="244"/>
      <c r="F4" s="244"/>
      <c r="G4" s="244"/>
      <c r="H4" s="245"/>
    </row>
    <row r="5" spans="2:8" ht="13.5" thickBot="1">
      <c r="B5" s="246" t="s">
        <v>1</v>
      </c>
      <c r="C5" s="247"/>
      <c r="D5" s="247"/>
      <c r="E5" s="247"/>
      <c r="F5" s="247"/>
      <c r="G5" s="247"/>
      <c r="H5" s="248"/>
    </row>
    <row r="6" spans="2:8" ht="13.5" thickBot="1">
      <c r="B6" s="165"/>
      <c r="C6" s="249" t="s">
        <v>388</v>
      </c>
      <c r="D6" s="250"/>
      <c r="E6" s="250"/>
      <c r="F6" s="250"/>
      <c r="G6" s="251"/>
      <c r="H6" s="238" t="s">
        <v>389</v>
      </c>
    </row>
    <row r="7" spans="2:8" ht="12.75" customHeight="1">
      <c r="B7" s="166" t="s">
        <v>221</v>
      </c>
      <c r="C7" s="238" t="s">
        <v>390</v>
      </c>
      <c r="D7" s="253" t="s">
        <v>327</v>
      </c>
      <c r="E7" s="238" t="s">
        <v>328</v>
      </c>
      <c r="F7" s="238" t="s">
        <v>204</v>
      </c>
      <c r="G7" s="238" t="s">
        <v>391</v>
      </c>
      <c r="H7" s="252"/>
    </row>
    <row r="8" spans="2:8" ht="13.5" thickBot="1">
      <c r="B8" s="167" t="s">
        <v>134</v>
      </c>
      <c r="C8" s="239"/>
      <c r="D8" s="254"/>
      <c r="E8" s="239"/>
      <c r="F8" s="239"/>
      <c r="G8" s="239"/>
      <c r="H8" s="239"/>
    </row>
    <row r="9" spans="2:8" ht="12.75">
      <c r="B9" s="175" t="s">
        <v>392</v>
      </c>
      <c r="C9" s="176"/>
      <c r="D9" s="177"/>
      <c r="E9" s="176"/>
      <c r="F9" s="177"/>
      <c r="G9" s="177"/>
      <c r="H9" s="168"/>
    </row>
    <row r="10" spans="2:8" ht="12.75">
      <c r="B10" s="71" t="s">
        <v>393</v>
      </c>
      <c r="C10" s="84"/>
      <c r="D10" s="152"/>
      <c r="E10" s="84">
        <f>C10+D10</f>
        <v>0</v>
      </c>
      <c r="F10" s="152"/>
      <c r="G10" s="152"/>
      <c r="H10" s="81">
        <f>G10-C10</f>
        <v>0</v>
      </c>
    </row>
    <row r="11" spans="2:8" ht="12.75">
      <c r="B11" s="71" t="s">
        <v>394</v>
      </c>
      <c r="C11" s="84"/>
      <c r="D11" s="152"/>
      <c r="E11" s="84">
        <f aca="true" t="shared" si="0" ref="E11:E40">C11+D11</f>
        <v>0</v>
      </c>
      <c r="F11" s="152"/>
      <c r="G11" s="152"/>
      <c r="H11" s="81">
        <f aca="true" t="shared" si="1" ref="H11:H16">G11-C11</f>
        <v>0</v>
      </c>
    </row>
    <row r="12" spans="2:8" ht="12.75">
      <c r="B12" s="71" t="s">
        <v>395</v>
      </c>
      <c r="C12" s="84"/>
      <c r="D12" s="152"/>
      <c r="E12" s="84">
        <f t="shared" si="0"/>
        <v>0</v>
      </c>
      <c r="F12" s="152"/>
      <c r="G12" s="152"/>
      <c r="H12" s="81">
        <f t="shared" si="1"/>
        <v>0</v>
      </c>
    </row>
    <row r="13" spans="2:8" ht="12.75">
      <c r="B13" s="71" t="s">
        <v>396</v>
      </c>
      <c r="C13" s="84">
        <v>0</v>
      </c>
      <c r="D13" s="152">
        <v>20600</v>
      </c>
      <c r="E13" s="84">
        <f t="shared" si="0"/>
        <v>20600</v>
      </c>
      <c r="F13" s="152">
        <v>20600</v>
      </c>
      <c r="G13" s="152">
        <v>20600</v>
      </c>
      <c r="H13" s="81">
        <f t="shared" si="1"/>
        <v>20600</v>
      </c>
    </row>
    <row r="14" spans="2:8" ht="12.75">
      <c r="B14" s="71" t="s">
        <v>397</v>
      </c>
      <c r="C14" s="84">
        <v>0</v>
      </c>
      <c r="D14" s="152">
        <v>0</v>
      </c>
      <c r="E14" s="84">
        <f t="shared" si="0"/>
        <v>0</v>
      </c>
      <c r="F14" s="152">
        <v>661.81</v>
      </c>
      <c r="G14" s="152">
        <v>661.81</v>
      </c>
      <c r="H14" s="81">
        <f t="shared" si="1"/>
        <v>661.81</v>
      </c>
    </row>
    <row r="15" spans="2:8" ht="12.75">
      <c r="B15" s="71" t="s">
        <v>398</v>
      </c>
      <c r="C15" s="84"/>
      <c r="D15" s="152"/>
      <c r="E15" s="84">
        <f t="shared" si="0"/>
        <v>0</v>
      </c>
      <c r="F15" s="152"/>
      <c r="G15" s="152"/>
      <c r="H15" s="81">
        <f t="shared" si="1"/>
        <v>0</v>
      </c>
    </row>
    <row r="16" spans="2:8" ht="12.75">
      <c r="B16" s="71" t="s">
        <v>399</v>
      </c>
      <c r="C16" s="84"/>
      <c r="D16" s="152"/>
      <c r="E16" s="84">
        <f t="shared" si="0"/>
        <v>0</v>
      </c>
      <c r="F16" s="152"/>
      <c r="G16" s="152"/>
      <c r="H16" s="81">
        <f t="shared" si="1"/>
        <v>0</v>
      </c>
    </row>
    <row r="17" spans="2:8" ht="25.5">
      <c r="B17" s="74" t="s">
        <v>400</v>
      </c>
      <c r="C17" s="84">
        <f aca="true" t="shared" si="2" ref="C17:H17">SUM(C18:C28)</f>
        <v>0</v>
      </c>
      <c r="D17" s="153">
        <f t="shared" si="2"/>
        <v>0</v>
      </c>
      <c r="E17" s="153">
        <f t="shared" si="2"/>
        <v>0</v>
      </c>
      <c r="F17" s="153">
        <f t="shared" si="2"/>
        <v>0</v>
      </c>
      <c r="G17" s="153">
        <f t="shared" si="2"/>
        <v>0</v>
      </c>
      <c r="H17" s="81">
        <f t="shared" si="2"/>
        <v>0</v>
      </c>
    </row>
    <row r="18" spans="2:8" ht="12.75">
      <c r="B18" s="154" t="s">
        <v>401</v>
      </c>
      <c r="C18" s="84"/>
      <c r="D18" s="152"/>
      <c r="E18" s="84">
        <f t="shared" si="0"/>
        <v>0</v>
      </c>
      <c r="F18" s="152"/>
      <c r="G18" s="152"/>
      <c r="H18" s="81">
        <f>G18-C18</f>
        <v>0</v>
      </c>
    </row>
    <row r="19" spans="2:8" ht="12.75">
      <c r="B19" s="154" t="s">
        <v>402</v>
      </c>
      <c r="C19" s="84"/>
      <c r="D19" s="152"/>
      <c r="E19" s="84">
        <f t="shared" si="0"/>
        <v>0</v>
      </c>
      <c r="F19" s="152"/>
      <c r="G19" s="152"/>
      <c r="H19" s="81">
        <f aca="true" t="shared" si="3" ref="H19:H40">G19-C19</f>
        <v>0</v>
      </c>
    </row>
    <row r="20" spans="2:8" ht="12.75">
      <c r="B20" s="154" t="s">
        <v>403</v>
      </c>
      <c r="C20" s="84"/>
      <c r="D20" s="152"/>
      <c r="E20" s="84">
        <f t="shared" si="0"/>
        <v>0</v>
      </c>
      <c r="F20" s="152"/>
      <c r="G20" s="152"/>
      <c r="H20" s="81">
        <f t="shared" si="3"/>
        <v>0</v>
      </c>
    </row>
    <row r="21" spans="2:8" ht="12.75">
      <c r="B21" s="154" t="s">
        <v>404</v>
      </c>
      <c r="C21" s="84"/>
      <c r="D21" s="152"/>
      <c r="E21" s="84">
        <f t="shared" si="0"/>
        <v>0</v>
      </c>
      <c r="F21" s="152"/>
      <c r="G21" s="152"/>
      <c r="H21" s="81">
        <f t="shared" si="3"/>
        <v>0</v>
      </c>
    </row>
    <row r="22" spans="2:8" ht="12.75">
      <c r="B22" s="154" t="s">
        <v>405</v>
      </c>
      <c r="C22" s="84"/>
      <c r="D22" s="152"/>
      <c r="E22" s="84">
        <f t="shared" si="0"/>
        <v>0</v>
      </c>
      <c r="F22" s="152"/>
      <c r="G22" s="152"/>
      <c r="H22" s="81">
        <f t="shared" si="3"/>
        <v>0</v>
      </c>
    </row>
    <row r="23" spans="2:8" ht="25.5">
      <c r="B23" s="155" t="s">
        <v>406</v>
      </c>
      <c r="C23" s="84"/>
      <c r="D23" s="152"/>
      <c r="E23" s="84">
        <f t="shared" si="0"/>
        <v>0</v>
      </c>
      <c r="F23" s="152"/>
      <c r="G23" s="152"/>
      <c r="H23" s="81">
        <f t="shared" si="3"/>
        <v>0</v>
      </c>
    </row>
    <row r="24" spans="2:8" ht="25.5">
      <c r="B24" s="155" t="s">
        <v>407</v>
      </c>
      <c r="C24" s="84"/>
      <c r="D24" s="152"/>
      <c r="E24" s="84">
        <f t="shared" si="0"/>
        <v>0</v>
      </c>
      <c r="F24" s="152"/>
      <c r="G24" s="152"/>
      <c r="H24" s="81">
        <f t="shared" si="3"/>
        <v>0</v>
      </c>
    </row>
    <row r="25" spans="2:8" ht="12.75">
      <c r="B25" s="154" t="s">
        <v>408</v>
      </c>
      <c r="C25" s="84"/>
      <c r="D25" s="152"/>
      <c r="E25" s="84">
        <f t="shared" si="0"/>
        <v>0</v>
      </c>
      <c r="F25" s="152"/>
      <c r="G25" s="152"/>
      <c r="H25" s="81">
        <f t="shared" si="3"/>
        <v>0</v>
      </c>
    </row>
    <row r="26" spans="2:8" ht="12.75">
      <c r="B26" s="154" t="s">
        <v>409</v>
      </c>
      <c r="C26" s="84"/>
      <c r="D26" s="152"/>
      <c r="E26" s="84">
        <f t="shared" si="0"/>
        <v>0</v>
      </c>
      <c r="F26" s="152"/>
      <c r="G26" s="152"/>
      <c r="H26" s="81">
        <f t="shared" si="3"/>
        <v>0</v>
      </c>
    </row>
    <row r="27" spans="2:8" ht="12.75">
      <c r="B27" s="154" t="s">
        <v>410</v>
      </c>
      <c r="C27" s="84"/>
      <c r="D27" s="152"/>
      <c r="E27" s="84">
        <f t="shared" si="0"/>
        <v>0</v>
      </c>
      <c r="F27" s="152"/>
      <c r="G27" s="152"/>
      <c r="H27" s="81">
        <f t="shared" si="3"/>
        <v>0</v>
      </c>
    </row>
    <row r="28" spans="2:8" ht="25.5">
      <c r="B28" s="155" t="s">
        <v>411</v>
      </c>
      <c r="C28" s="84"/>
      <c r="D28" s="152"/>
      <c r="E28" s="84">
        <f t="shared" si="0"/>
        <v>0</v>
      </c>
      <c r="F28" s="152"/>
      <c r="G28" s="152"/>
      <c r="H28" s="81">
        <f t="shared" si="3"/>
        <v>0</v>
      </c>
    </row>
    <row r="29" spans="2:8" ht="25.5">
      <c r="B29" s="74" t="s">
        <v>412</v>
      </c>
      <c r="C29" s="84">
        <f aca="true" t="shared" si="4" ref="C29:H29">SUM(C30:C34)</f>
        <v>0</v>
      </c>
      <c r="D29" s="84">
        <f t="shared" si="4"/>
        <v>0</v>
      </c>
      <c r="E29" s="84">
        <f t="shared" si="4"/>
        <v>0</v>
      </c>
      <c r="F29" s="84">
        <f t="shared" si="4"/>
        <v>0</v>
      </c>
      <c r="G29" s="84">
        <f t="shared" si="4"/>
        <v>0</v>
      </c>
      <c r="H29" s="81">
        <f t="shared" si="4"/>
        <v>0</v>
      </c>
    </row>
    <row r="30" spans="2:8" ht="12.75">
      <c r="B30" s="154" t="s">
        <v>413</v>
      </c>
      <c r="C30" s="84"/>
      <c r="D30" s="152"/>
      <c r="E30" s="84">
        <f t="shared" si="0"/>
        <v>0</v>
      </c>
      <c r="F30" s="152"/>
      <c r="G30" s="152"/>
      <c r="H30" s="81">
        <f t="shared" si="3"/>
        <v>0</v>
      </c>
    </row>
    <row r="31" spans="2:8" ht="12.75">
      <c r="B31" s="154" t="s">
        <v>414</v>
      </c>
      <c r="C31" s="84"/>
      <c r="D31" s="152"/>
      <c r="E31" s="84">
        <f t="shared" si="0"/>
        <v>0</v>
      </c>
      <c r="F31" s="152"/>
      <c r="G31" s="152"/>
      <c r="H31" s="81">
        <f t="shared" si="3"/>
        <v>0</v>
      </c>
    </row>
    <row r="32" spans="2:8" ht="12.75">
      <c r="B32" s="154" t="s">
        <v>415</v>
      </c>
      <c r="C32" s="84"/>
      <c r="D32" s="152"/>
      <c r="E32" s="84">
        <f t="shared" si="0"/>
        <v>0</v>
      </c>
      <c r="F32" s="152"/>
      <c r="G32" s="152"/>
      <c r="H32" s="81">
        <f t="shared" si="3"/>
        <v>0</v>
      </c>
    </row>
    <row r="33" spans="2:8" ht="25.5">
      <c r="B33" s="155" t="s">
        <v>416</v>
      </c>
      <c r="C33" s="84"/>
      <c r="D33" s="152"/>
      <c r="E33" s="84">
        <f t="shared" si="0"/>
        <v>0</v>
      </c>
      <c r="F33" s="152"/>
      <c r="G33" s="152"/>
      <c r="H33" s="81">
        <f t="shared" si="3"/>
        <v>0</v>
      </c>
    </row>
    <row r="34" spans="2:8" ht="12.75">
      <c r="B34" s="154" t="s">
        <v>417</v>
      </c>
      <c r="C34" s="84"/>
      <c r="D34" s="152"/>
      <c r="E34" s="84">
        <f t="shared" si="0"/>
        <v>0</v>
      </c>
      <c r="F34" s="152"/>
      <c r="G34" s="152"/>
      <c r="H34" s="81">
        <f t="shared" si="3"/>
        <v>0</v>
      </c>
    </row>
    <row r="35" spans="2:8" ht="15">
      <c r="B35" s="71" t="s">
        <v>418</v>
      </c>
      <c r="C35" s="84">
        <v>1700288</v>
      </c>
      <c r="D35" s="152">
        <v>0</v>
      </c>
      <c r="E35" s="84">
        <f t="shared" si="0"/>
        <v>1700288</v>
      </c>
      <c r="F35" s="152">
        <v>1180562</v>
      </c>
      <c r="G35" s="152">
        <v>1180562</v>
      </c>
      <c r="H35" s="171">
        <f t="shared" si="3"/>
        <v>-519726</v>
      </c>
    </row>
    <row r="36" spans="2:8" ht="15">
      <c r="B36" s="71" t="s">
        <v>419</v>
      </c>
      <c r="C36" s="84">
        <f aca="true" t="shared" si="5" ref="C36:H36">C37</f>
        <v>0</v>
      </c>
      <c r="D36" s="84">
        <f t="shared" si="5"/>
        <v>0</v>
      </c>
      <c r="E36" s="84">
        <f t="shared" si="5"/>
        <v>0</v>
      </c>
      <c r="F36" s="84">
        <f t="shared" si="5"/>
        <v>0</v>
      </c>
      <c r="G36" s="84">
        <f t="shared" si="5"/>
        <v>0</v>
      </c>
      <c r="H36" s="171">
        <f t="shared" si="5"/>
        <v>0</v>
      </c>
    </row>
    <row r="37" spans="2:8" ht="15">
      <c r="B37" s="154" t="s">
        <v>420</v>
      </c>
      <c r="C37" s="84"/>
      <c r="D37" s="152"/>
      <c r="E37" s="84">
        <f t="shared" si="0"/>
        <v>0</v>
      </c>
      <c r="F37" s="152"/>
      <c r="G37" s="152"/>
      <c r="H37" s="171">
        <f t="shared" si="3"/>
        <v>0</v>
      </c>
    </row>
    <row r="38" spans="2:8" ht="15">
      <c r="B38" s="71" t="s">
        <v>421</v>
      </c>
      <c r="C38" s="84">
        <f aca="true" t="shared" si="6" ref="C38:H38">C39+C40</f>
        <v>0</v>
      </c>
      <c r="D38" s="84">
        <f t="shared" si="6"/>
        <v>0</v>
      </c>
      <c r="E38" s="84">
        <f t="shared" si="6"/>
        <v>0</v>
      </c>
      <c r="F38" s="84">
        <f t="shared" si="6"/>
        <v>0</v>
      </c>
      <c r="G38" s="84">
        <f t="shared" si="6"/>
        <v>0</v>
      </c>
      <c r="H38" s="171">
        <f t="shared" si="6"/>
        <v>0</v>
      </c>
    </row>
    <row r="39" spans="2:8" ht="15">
      <c r="B39" s="154" t="s">
        <v>422</v>
      </c>
      <c r="C39" s="84"/>
      <c r="D39" s="152"/>
      <c r="E39" s="84">
        <f t="shared" si="0"/>
        <v>0</v>
      </c>
      <c r="F39" s="152"/>
      <c r="G39" s="152"/>
      <c r="H39" s="171">
        <f t="shared" si="3"/>
        <v>0</v>
      </c>
    </row>
    <row r="40" spans="2:8" ht="15.75" thickBot="1">
      <c r="B40" s="178" t="s">
        <v>423</v>
      </c>
      <c r="C40" s="90"/>
      <c r="D40" s="179"/>
      <c r="E40" s="90">
        <f t="shared" si="0"/>
        <v>0</v>
      </c>
      <c r="F40" s="179"/>
      <c r="G40" s="179"/>
      <c r="H40" s="180">
        <f t="shared" si="3"/>
        <v>0</v>
      </c>
    </row>
    <row r="41" spans="2:8" ht="25.5">
      <c r="B41" s="51" t="s">
        <v>424</v>
      </c>
      <c r="C41" s="157">
        <f aca="true" t="shared" si="7" ref="C41:H41">C10+C11+C12+C13+C14+C15+C16+C17+C29+C35+C36+C38</f>
        <v>1700288</v>
      </c>
      <c r="D41" s="158">
        <f t="shared" si="7"/>
        <v>20600</v>
      </c>
      <c r="E41" s="158">
        <f t="shared" si="7"/>
        <v>1720888</v>
      </c>
      <c r="F41" s="158">
        <f t="shared" si="7"/>
        <v>1201823.81</v>
      </c>
      <c r="G41" s="158">
        <f t="shared" si="7"/>
        <v>1201823.81</v>
      </c>
      <c r="H41" s="169">
        <f t="shared" si="7"/>
        <v>-498464.19</v>
      </c>
    </row>
    <row r="42" spans="2:8" ht="15">
      <c r="B42" s="67"/>
      <c r="C42" s="84"/>
      <c r="D42" s="67"/>
      <c r="E42" s="81"/>
      <c r="F42" s="67"/>
      <c r="G42" s="67"/>
      <c r="H42" s="171"/>
    </row>
    <row r="43" spans="2:8" ht="25.5">
      <c r="B43" s="51" t="s">
        <v>425</v>
      </c>
      <c r="C43" s="159"/>
      <c r="D43" s="160"/>
      <c r="E43" s="159"/>
      <c r="F43" s="160"/>
      <c r="G43" s="160"/>
      <c r="H43" s="171"/>
    </row>
    <row r="44" spans="2:8" ht="15">
      <c r="B44" s="156"/>
      <c r="C44" s="84"/>
      <c r="D44" s="161"/>
      <c r="E44" s="84"/>
      <c r="F44" s="161"/>
      <c r="G44" s="161"/>
      <c r="H44" s="171"/>
    </row>
    <row r="45" spans="2:8" ht="15">
      <c r="B45" s="64" t="s">
        <v>426</v>
      </c>
      <c r="C45" s="84"/>
      <c r="D45" s="152"/>
      <c r="E45" s="84"/>
      <c r="F45" s="152"/>
      <c r="G45" s="152"/>
      <c r="H45" s="171"/>
    </row>
    <row r="46" spans="2:8" ht="15">
      <c r="B46" s="71" t="s">
        <v>427</v>
      </c>
      <c r="C46" s="84">
        <f aca="true" t="shared" si="8" ref="C46:H46">SUM(C47:C54)</f>
        <v>0</v>
      </c>
      <c r="D46" s="84">
        <f t="shared" si="8"/>
        <v>0</v>
      </c>
      <c r="E46" s="84">
        <f t="shared" si="8"/>
        <v>0</v>
      </c>
      <c r="F46" s="84">
        <f t="shared" si="8"/>
        <v>0</v>
      </c>
      <c r="G46" s="84">
        <f t="shared" si="8"/>
        <v>0</v>
      </c>
      <c r="H46" s="171">
        <f t="shared" si="8"/>
        <v>0</v>
      </c>
    </row>
    <row r="47" spans="2:8" ht="25.5">
      <c r="B47" s="155" t="s">
        <v>428</v>
      </c>
      <c r="C47" s="84"/>
      <c r="D47" s="152"/>
      <c r="E47" s="84">
        <f aca="true" t="shared" si="9" ref="E47:E64">C47+D47</f>
        <v>0</v>
      </c>
      <c r="F47" s="152"/>
      <c r="G47" s="152"/>
      <c r="H47" s="171">
        <f aca="true" t="shared" si="10" ref="H47:H64">G47-C47</f>
        <v>0</v>
      </c>
    </row>
    <row r="48" spans="2:8" ht="25.5">
      <c r="B48" s="155" t="s">
        <v>429</v>
      </c>
      <c r="C48" s="84"/>
      <c r="D48" s="152"/>
      <c r="E48" s="84">
        <f t="shared" si="9"/>
        <v>0</v>
      </c>
      <c r="F48" s="152"/>
      <c r="G48" s="152"/>
      <c r="H48" s="171">
        <f t="shared" si="10"/>
        <v>0</v>
      </c>
    </row>
    <row r="49" spans="2:8" ht="25.5">
      <c r="B49" s="155" t="s">
        <v>430</v>
      </c>
      <c r="C49" s="84"/>
      <c r="D49" s="152"/>
      <c r="E49" s="84">
        <f t="shared" si="9"/>
        <v>0</v>
      </c>
      <c r="F49" s="152"/>
      <c r="G49" s="152"/>
      <c r="H49" s="171">
        <f t="shared" si="10"/>
        <v>0</v>
      </c>
    </row>
    <row r="50" spans="2:8" ht="38.25">
      <c r="B50" s="155" t="s">
        <v>431</v>
      </c>
      <c r="C50" s="84"/>
      <c r="D50" s="152"/>
      <c r="E50" s="84">
        <f t="shared" si="9"/>
        <v>0</v>
      </c>
      <c r="F50" s="152"/>
      <c r="G50" s="152"/>
      <c r="H50" s="171">
        <f t="shared" si="10"/>
        <v>0</v>
      </c>
    </row>
    <row r="51" spans="2:8" ht="15">
      <c r="B51" s="155" t="s">
        <v>432</v>
      </c>
      <c r="C51" s="84"/>
      <c r="D51" s="152"/>
      <c r="E51" s="84">
        <f t="shared" si="9"/>
        <v>0</v>
      </c>
      <c r="F51" s="152"/>
      <c r="G51" s="152"/>
      <c r="H51" s="171">
        <f t="shared" si="10"/>
        <v>0</v>
      </c>
    </row>
    <row r="52" spans="2:8" ht="25.5">
      <c r="B52" s="155" t="s">
        <v>433</v>
      </c>
      <c r="C52" s="84"/>
      <c r="D52" s="152"/>
      <c r="E52" s="84">
        <f t="shared" si="9"/>
        <v>0</v>
      </c>
      <c r="F52" s="152"/>
      <c r="G52" s="152"/>
      <c r="H52" s="171">
        <f t="shared" si="10"/>
        <v>0</v>
      </c>
    </row>
    <row r="53" spans="2:8" ht="25.5">
      <c r="B53" s="155" t="s">
        <v>434</v>
      </c>
      <c r="C53" s="84"/>
      <c r="D53" s="152"/>
      <c r="E53" s="84">
        <f t="shared" si="9"/>
        <v>0</v>
      </c>
      <c r="F53" s="152"/>
      <c r="G53" s="152"/>
      <c r="H53" s="171">
        <f t="shared" si="10"/>
        <v>0</v>
      </c>
    </row>
    <row r="54" spans="2:8" ht="25.5">
      <c r="B54" s="155" t="s">
        <v>435</v>
      </c>
      <c r="C54" s="84"/>
      <c r="D54" s="152"/>
      <c r="E54" s="84">
        <f t="shared" si="9"/>
        <v>0</v>
      </c>
      <c r="F54" s="152"/>
      <c r="G54" s="152"/>
      <c r="H54" s="171">
        <f t="shared" si="10"/>
        <v>0</v>
      </c>
    </row>
    <row r="55" spans="2:8" ht="15">
      <c r="B55" s="74" t="s">
        <v>436</v>
      </c>
      <c r="C55" s="84">
        <f aca="true" t="shared" si="11" ref="C55:H55">SUM(C56:C59)</f>
        <v>14700883</v>
      </c>
      <c r="D55" s="84">
        <f t="shared" si="11"/>
        <v>30800</v>
      </c>
      <c r="E55" s="84">
        <f t="shared" si="11"/>
        <v>14731683</v>
      </c>
      <c r="F55" s="84">
        <f t="shared" si="11"/>
        <v>7133284</v>
      </c>
      <c r="G55" s="84">
        <f t="shared" si="11"/>
        <v>7133284</v>
      </c>
      <c r="H55" s="171">
        <f t="shared" si="11"/>
        <v>-7567599</v>
      </c>
    </row>
    <row r="56" spans="2:8" ht="15">
      <c r="B56" s="155" t="s">
        <v>437</v>
      </c>
      <c r="C56" s="84"/>
      <c r="D56" s="152"/>
      <c r="E56" s="84">
        <f t="shared" si="9"/>
        <v>0</v>
      </c>
      <c r="F56" s="152"/>
      <c r="G56" s="152"/>
      <c r="H56" s="171">
        <f t="shared" si="10"/>
        <v>0</v>
      </c>
    </row>
    <row r="57" spans="2:8" ht="15">
      <c r="B57" s="155" t="s">
        <v>438</v>
      </c>
      <c r="C57" s="84"/>
      <c r="D57" s="152"/>
      <c r="E57" s="84">
        <f t="shared" si="9"/>
        <v>0</v>
      </c>
      <c r="F57" s="152"/>
      <c r="G57" s="152"/>
      <c r="H57" s="171">
        <f t="shared" si="10"/>
        <v>0</v>
      </c>
    </row>
    <row r="58" spans="2:8" ht="15">
      <c r="B58" s="155" t="s">
        <v>439</v>
      </c>
      <c r="C58" s="84"/>
      <c r="D58" s="152"/>
      <c r="E58" s="84">
        <f t="shared" si="9"/>
        <v>0</v>
      </c>
      <c r="F58" s="152"/>
      <c r="G58" s="152"/>
      <c r="H58" s="171">
        <f t="shared" si="10"/>
        <v>0</v>
      </c>
    </row>
    <row r="59" spans="2:8" ht="15">
      <c r="B59" s="155" t="s">
        <v>440</v>
      </c>
      <c r="C59" s="84">
        <v>14700883</v>
      </c>
      <c r="D59" s="152">
        <v>30800</v>
      </c>
      <c r="E59" s="84">
        <f t="shared" si="9"/>
        <v>14731683</v>
      </c>
      <c r="F59" s="152">
        <v>7133284</v>
      </c>
      <c r="G59" s="152">
        <v>7133284</v>
      </c>
      <c r="H59" s="171">
        <f t="shared" si="10"/>
        <v>-7567599</v>
      </c>
    </row>
    <row r="60" spans="2:8" ht="15">
      <c r="B60" s="74" t="s">
        <v>441</v>
      </c>
      <c r="C60" s="84">
        <f aca="true" t="shared" si="12" ref="C60:H60">C61+C62</f>
        <v>0</v>
      </c>
      <c r="D60" s="84">
        <f t="shared" si="12"/>
        <v>0</v>
      </c>
      <c r="E60" s="84">
        <f t="shared" si="12"/>
        <v>0</v>
      </c>
      <c r="F60" s="84">
        <f t="shared" si="12"/>
        <v>0</v>
      </c>
      <c r="G60" s="84">
        <f t="shared" si="12"/>
        <v>0</v>
      </c>
      <c r="H60" s="171">
        <f t="shared" si="12"/>
        <v>0</v>
      </c>
    </row>
    <row r="61" spans="2:8" ht="25.5">
      <c r="B61" s="155" t="s">
        <v>442</v>
      </c>
      <c r="C61" s="84"/>
      <c r="D61" s="152"/>
      <c r="E61" s="84">
        <f t="shared" si="9"/>
        <v>0</v>
      </c>
      <c r="F61" s="152"/>
      <c r="G61" s="152"/>
      <c r="H61" s="171">
        <f t="shared" si="10"/>
        <v>0</v>
      </c>
    </row>
    <row r="62" spans="2:8" ht="15">
      <c r="B62" s="155" t="s">
        <v>443</v>
      </c>
      <c r="C62" s="84"/>
      <c r="D62" s="152"/>
      <c r="E62" s="84">
        <f t="shared" si="9"/>
        <v>0</v>
      </c>
      <c r="F62" s="152"/>
      <c r="G62" s="152"/>
      <c r="H62" s="171">
        <f t="shared" si="10"/>
        <v>0</v>
      </c>
    </row>
    <row r="63" spans="2:8" ht="38.25">
      <c r="B63" s="74" t="s">
        <v>444</v>
      </c>
      <c r="C63" s="84">
        <v>13875907</v>
      </c>
      <c r="D63" s="152">
        <v>0</v>
      </c>
      <c r="E63" s="84">
        <f t="shared" si="9"/>
        <v>13875907</v>
      </c>
      <c r="F63" s="152">
        <v>6650109</v>
      </c>
      <c r="G63" s="152">
        <v>6650109</v>
      </c>
      <c r="H63" s="171">
        <f t="shared" si="10"/>
        <v>-7225798</v>
      </c>
    </row>
    <row r="64" spans="2:8" ht="15.75" thickBot="1">
      <c r="B64" s="182" t="s">
        <v>445</v>
      </c>
      <c r="C64" s="90"/>
      <c r="D64" s="179"/>
      <c r="E64" s="90">
        <f t="shared" si="9"/>
        <v>0</v>
      </c>
      <c r="F64" s="179"/>
      <c r="G64" s="179"/>
      <c r="H64" s="180">
        <f t="shared" si="10"/>
        <v>0</v>
      </c>
    </row>
    <row r="65" spans="2:8" ht="25.5">
      <c r="B65" s="51" t="s">
        <v>446</v>
      </c>
      <c r="C65" s="157">
        <f aca="true" t="shared" si="13" ref="C65:H65">C46+C55+C60+C63+C64</f>
        <v>28576790</v>
      </c>
      <c r="D65" s="157">
        <f t="shared" si="13"/>
        <v>30800</v>
      </c>
      <c r="E65" s="157">
        <f t="shared" si="13"/>
        <v>28607590</v>
      </c>
      <c r="F65" s="157">
        <f t="shared" si="13"/>
        <v>13783393</v>
      </c>
      <c r="G65" s="157">
        <f t="shared" si="13"/>
        <v>13783393</v>
      </c>
      <c r="H65" s="169">
        <f t="shared" si="13"/>
        <v>-14793397</v>
      </c>
    </row>
    <row r="66" spans="2:8" ht="15">
      <c r="B66" s="162"/>
      <c r="C66" s="84"/>
      <c r="D66" s="161"/>
      <c r="E66" s="84"/>
      <c r="F66" s="161"/>
      <c r="G66" s="161"/>
      <c r="H66" s="132"/>
    </row>
    <row r="67" spans="2:8" ht="25.5">
      <c r="B67" s="51" t="s">
        <v>447</v>
      </c>
      <c r="C67" s="157">
        <f aca="true" t="shared" si="14" ref="C67:H67">C68</f>
        <v>0</v>
      </c>
      <c r="D67" s="157">
        <f t="shared" si="14"/>
        <v>0</v>
      </c>
      <c r="E67" s="157">
        <f t="shared" si="14"/>
        <v>0</v>
      </c>
      <c r="F67" s="157">
        <f t="shared" si="14"/>
        <v>0</v>
      </c>
      <c r="G67" s="157">
        <f t="shared" si="14"/>
        <v>0</v>
      </c>
      <c r="H67" s="132">
        <f t="shared" si="14"/>
        <v>0</v>
      </c>
    </row>
    <row r="68" spans="2:8" ht="15">
      <c r="B68" s="162" t="s">
        <v>448</v>
      </c>
      <c r="C68" s="84"/>
      <c r="D68" s="152"/>
      <c r="E68" s="84">
        <f>C68+D68</f>
        <v>0</v>
      </c>
      <c r="F68" s="152"/>
      <c r="G68" s="152"/>
      <c r="H68" s="132">
        <f>G68-C68</f>
        <v>0</v>
      </c>
    </row>
    <row r="69" spans="2:8" ht="15">
      <c r="B69" s="162"/>
      <c r="C69" s="84"/>
      <c r="D69" s="152"/>
      <c r="E69" s="84"/>
      <c r="F69" s="152"/>
      <c r="G69" s="152"/>
      <c r="H69" s="132"/>
    </row>
    <row r="70" spans="2:8" ht="15">
      <c r="B70" s="51" t="s">
        <v>449</v>
      </c>
      <c r="C70" s="157">
        <f aca="true" t="shared" si="15" ref="C70:H70">C41+C65+C67</f>
        <v>30277078</v>
      </c>
      <c r="D70" s="157">
        <f t="shared" si="15"/>
        <v>51400</v>
      </c>
      <c r="E70" s="157">
        <f t="shared" si="15"/>
        <v>30328478</v>
      </c>
      <c r="F70" s="157">
        <f t="shared" si="15"/>
        <v>14985216.81</v>
      </c>
      <c r="G70" s="157">
        <f t="shared" si="15"/>
        <v>14985216.81</v>
      </c>
      <c r="H70" s="169">
        <f t="shared" si="15"/>
        <v>-15291861.19</v>
      </c>
    </row>
    <row r="71" spans="2:8" ht="15">
      <c r="B71" s="162"/>
      <c r="C71" s="84"/>
      <c r="D71" s="152"/>
      <c r="E71" s="84"/>
      <c r="F71" s="152"/>
      <c r="G71" s="152"/>
      <c r="H71" s="132"/>
    </row>
    <row r="72" spans="2:8" ht="12.75">
      <c r="B72" s="51" t="s">
        <v>371</v>
      </c>
      <c r="C72" s="84"/>
      <c r="D72" s="152"/>
      <c r="E72" s="84"/>
      <c r="F72" s="152"/>
      <c r="G72" s="152"/>
      <c r="H72" s="81"/>
    </row>
    <row r="73" spans="2:8" ht="25.5">
      <c r="B73" s="162" t="s">
        <v>450</v>
      </c>
      <c r="C73" s="84"/>
      <c r="D73" s="152"/>
      <c r="E73" s="84">
        <f>C73+D73</f>
        <v>0</v>
      </c>
      <c r="F73" s="152"/>
      <c r="G73" s="152"/>
      <c r="H73" s="81">
        <f>G73-C73</f>
        <v>0</v>
      </c>
    </row>
    <row r="74" spans="2:8" ht="25.5">
      <c r="B74" s="162" t="s">
        <v>451</v>
      </c>
      <c r="C74" s="84"/>
      <c r="D74" s="152"/>
      <c r="E74" s="84">
        <f>C74+D74</f>
        <v>0</v>
      </c>
      <c r="F74" s="152"/>
      <c r="G74" s="152"/>
      <c r="H74" s="81">
        <f>G74-C74</f>
        <v>0</v>
      </c>
    </row>
    <row r="75" spans="2:8" ht="25.5">
      <c r="B75" s="51" t="s">
        <v>452</v>
      </c>
      <c r="C75" s="157">
        <f aca="true" t="shared" si="16" ref="C75:H75">SUM(C73:C74)</f>
        <v>0</v>
      </c>
      <c r="D75" s="157">
        <f t="shared" si="16"/>
        <v>0</v>
      </c>
      <c r="E75" s="157">
        <f t="shared" si="16"/>
        <v>0</v>
      </c>
      <c r="F75" s="157">
        <f t="shared" si="16"/>
        <v>0</v>
      </c>
      <c r="G75" s="157">
        <f t="shared" si="16"/>
        <v>0</v>
      </c>
      <c r="H75" s="78">
        <f t="shared" si="16"/>
        <v>0</v>
      </c>
    </row>
    <row r="76" spans="2:8" ht="13.5" thickBot="1">
      <c r="B76" s="163"/>
      <c r="C76" s="90"/>
      <c r="D76" s="164"/>
      <c r="E76" s="90"/>
      <c r="F76" s="164"/>
      <c r="G76" s="164"/>
      <c r="H76" s="89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7">
      <selection activeCell="A44" sqref="A44:IV47"/>
    </sheetView>
  </sheetViews>
  <sheetFormatPr defaultColWidth="11.421875" defaultRowHeight="15"/>
  <cols>
    <col min="1" max="1" width="11.00390625" style="0" customWidth="1"/>
    <col min="2" max="2" width="46.00390625" style="0" customWidth="1"/>
    <col min="3" max="3" width="16.00390625" style="0" customWidth="1"/>
    <col min="4" max="4" width="19.140625" style="0" customWidth="1"/>
    <col min="5" max="5" width="13.57421875" style="0" customWidth="1"/>
    <col min="6" max="6" width="13.140625" style="0" customWidth="1"/>
    <col min="7" max="7" width="14.7109375" style="0" customWidth="1"/>
    <col min="8" max="8" width="15.28125" style="0" bestFit="1" customWidth="1"/>
  </cols>
  <sheetData>
    <row r="1" spans="1:8" ht="15">
      <c r="A1" s="202" t="s">
        <v>120</v>
      </c>
      <c r="B1" s="203"/>
      <c r="C1" s="203"/>
      <c r="D1" s="203"/>
      <c r="E1" s="203"/>
      <c r="F1" s="203"/>
      <c r="G1" s="203"/>
      <c r="H1" s="260"/>
    </row>
    <row r="2" spans="1:8" ht="15">
      <c r="A2" s="228" t="s">
        <v>244</v>
      </c>
      <c r="B2" s="229"/>
      <c r="C2" s="229"/>
      <c r="D2" s="229"/>
      <c r="E2" s="229"/>
      <c r="F2" s="229"/>
      <c r="G2" s="229"/>
      <c r="H2" s="261"/>
    </row>
    <row r="3" spans="1:8" ht="15">
      <c r="A3" s="228" t="s">
        <v>245</v>
      </c>
      <c r="B3" s="229"/>
      <c r="C3" s="229"/>
      <c r="D3" s="229"/>
      <c r="E3" s="229"/>
      <c r="F3" s="229"/>
      <c r="G3" s="229"/>
      <c r="H3" s="261"/>
    </row>
    <row r="4" spans="1:8" ht="15">
      <c r="A4" s="228" t="s">
        <v>125</v>
      </c>
      <c r="B4" s="229"/>
      <c r="C4" s="229"/>
      <c r="D4" s="229"/>
      <c r="E4" s="229"/>
      <c r="F4" s="229"/>
      <c r="G4" s="229"/>
      <c r="H4" s="261"/>
    </row>
    <row r="5" spans="1:8" ht="15.75" thickBot="1">
      <c r="A5" s="231" t="s">
        <v>1</v>
      </c>
      <c r="B5" s="232"/>
      <c r="C5" s="232"/>
      <c r="D5" s="232"/>
      <c r="E5" s="232"/>
      <c r="F5" s="232"/>
      <c r="G5" s="232"/>
      <c r="H5" s="262"/>
    </row>
    <row r="6" spans="1:8" ht="15">
      <c r="A6" s="202" t="s">
        <v>2</v>
      </c>
      <c r="B6" s="204"/>
      <c r="C6" s="202" t="s">
        <v>246</v>
      </c>
      <c r="D6" s="203"/>
      <c r="E6" s="203"/>
      <c r="F6" s="203"/>
      <c r="G6" s="204"/>
      <c r="H6" s="255" t="s">
        <v>247</v>
      </c>
    </row>
    <row r="7" spans="1:8" ht="15.75" thickBot="1">
      <c r="A7" s="228"/>
      <c r="B7" s="230"/>
      <c r="C7" s="231"/>
      <c r="D7" s="232"/>
      <c r="E7" s="232"/>
      <c r="F7" s="232"/>
      <c r="G7" s="233"/>
      <c r="H7" s="256"/>
    </row>
    <row r="8" spans="1:8" ht="26.25" thickBot="1">
      <c r="A8" s="231"/>
      <c r="B8" s="233"/>
      <c r="C8" s="75" t="s">
        <v>206</v>
      </c>
      <c r="D8" s="50" t="s">
        <v>248</v>
      </c>
      <c r="E8" s="75" t="s">
        <v>249</v>
      </c>
      <c r="F8" s="75" t="s">
        <v>204</v>
      </c>
      <c r="G8" s="75" t="s">
        <v>207</v>
      </c>
      <c r="H8" s="257"/>
    </row>
    <row r="9" spans="1:8" ht="15">
      <c r="A9" s="76" t="s">
        <v>250</v>
      </c>
      <c r="B9" s="77"/>
      <c r="C9" s="170">
        <f aca="true" t="shared" si="0" ref="C9:H9">C10+C18+C28+C38+C48+C58+C71+C75+C62</f>
        <v>15576195</v>
      </c>
      <c r="D9" s="170">
        <f t="shared" si="0"/>
        <v>20599.999999999993</v>
      </c>
      <c r="E9" s="181">
        <f t="shared" si="0"/>
        <v>15596795</v>
      </c>
      <c r="F9" s="170">
        <f t="shared" si="0"/>
        <v>5827147.0600000005</v>
      </c>
      <c r="G9" s="170">
        <f t="shared" si="0"/>
        <v>5827147.0600000005</v>
      </c>
      <c r="H9" s="170">
        <f t="shared" si="0"/>
        <v>9769647.94</v>
      </c>
    </row>
    <row r="10" spans="1:8" ht="15">
      <c r="A10" s="79" t="s">
        <v>251</v>
      </c>
      <c r="B10" s="80"/>
      <c r="C10" s="81">
        <f aca="true" t="shared" si="1" ref="C10:H10">SUM(C11:C17)</f>
        <v>12606896</v>
      </c>
      <c r="D10" s="81">
        <f t="shared" si="1"/>
        <v>0</v>
      </c>
      <c r="E10" s="84">
        <f t="shared" si="1"/>
        <v>12606896</v>
      </c>
      <c r="F10" s="81">
        <f t="shared" si="1"/>
        <v>4890376.41</v>
      </c>
      <c r="G10" s="81">
        <f t="shared" si="1"/>
        <v>4890376.41</v>
      </c>
      <c r="H10" s="81">
        <f t="shared" si="1"/>
        <v>7716519.59</v>
      </c>
    </row>
    <row r="11" spans="1:8" ht="15">
      <c r="A11" s="82" t="s">
        <v>252</v>
      </c>
      <c r="B11" s="83"/>
      <c r="C11" s="81">
        <v>7737648</v>
      </c>
      <c r="D11" s="81">
        <v>0</v>
      </c>
      <c r="E11" s="84">
        <f>C11+D11</f>
        <v>7737648</v>
      </c>
      <c r="F11" s="84">
        <v>3104920.67</v>
      </c>
      <c r="G11" s="84">
        <v>3104920.67</v>
      </c>
      <c r="H11" s="84">
        <f>E11-F11</f>
        <v>4632727.33</v>
      </c>
    </row>
    <row r="12" spans="1:8" ht="15">
      <c r="A12" s="82" t="s">
        <v>253</v>
      </c>
      <c r="B12" s="83"/>
      <c r="C12" s="81"/>
      <c r="D12" s="81"/>
      <c r="E12" s="84">
        <f aca="true" t="shared" si="2" ref="E12:E17">C12+D12</f>
        <v>0</v>
      </c>
      <c r="F12" s="84"/>
      <c r="G12" s="84"/>
      <c r="H12" s="84">
        <f aca="true" t="shared" si="3" ref="H12:H17">E12-F12</f>
        <v>0</v>
      </c>
    </row>
    <row r="13" spans="1:8" ht="15">
      <c r="A13" s="82" t="s">
        <v>254</v>
      </c>
      <c r="B13" s="83"/>
      <c r="C13" s="81">
        <v>2047102</v>
      </c>
      <c r="D13" s="81">
        <v>0</v>
      </c>
      <c r="E13" s="84">
        <f t="shared" si="2"/>
        <v>2047102</v>
      </c>
      <c r="F13" s="84">
        <v>322752.34</v>
      </c>
      <c r="G13" s="84">
        <v>322752.34</v>
      </c>
      <c r="H13" s="84">
        <f t="shared" si="3"/>
        <v>1724349.66</v>
      </c>
    </row>
    <row r="14" spans="1:8" ht="15">
      <c r="A14" s="82" t="s">
        <v>255</v>
      </c>
      <c r="B14" s="83"/>
      <c r="C14" s="81">
        <v>1791948</v>
      </c>
      <c r="D14" s="81">
        <v>0</v>
      </c>
      <c r="E14" s="84">
        <f t="shared" si="2"/>
        <v>1791948</v>
      </c>
      <c r="F14" s="84">
        <v>1168668.15</v>
      </c>
      <c r="G14" s="84">
        <v>1168668.15</v>
      </c>
      <c r="H14" s="84">
        <f t="shared" si="3"/>
        <v>623279.8500000001</v>
      </c>
    </row>
    <row r="15" spans="1:8" ht="15">
      <c r="A15" s="82" t="s">
        <v>256</v>
      </c>
      <c r="B15" s="83"/>
      <c r="C15" s="81">
        <v>721470</v>
      </c>
      <c r="D15" s="81">
        <v>0</v>
      </c>
      <c r="E15" s="84">
        <f t="shared" si="2"/>
        <v>721470</v>
      </c>
      <c r="F15" s="84">
        <v>294035.25</v>
      </c>
      <c r="G15" s="84">
        <v>294035.25</v>
      </c>
      <c r="H15" s="84">
        <f t="shared" si="3"/>
        <v>427434.75</v>
      </c>
    </row>
    <row r="16" spans="1:8" ht="15">
      <c r="A16" s="82" t="s">
        <v>257</v>
      </c>
      <c r="B16" s="83"/>
      <c r="C16" s="81"/>
      <c r="D16" s="81"/>
      <c r="E16" s="84">
        <f t="shared" si="2"/>
        <v>0</v>
      </c>
      <c r="F16" s="84"/>
      <c r="G16" s="84"/>
      <c r="H16" s="84">
        <f t="shared" si="3"/>
        <v>0</v>
      </c>
    </row>
    <row r="17" spans="1:8" ht="15">
      <c r="A17" s="82" t="s">
        <v>258</v>
      </c>
      <c r="B17" s="83"/>
      <c r="C17" s="81">
        <v>308728</v>
      </c>
      <c r="D17" s="81">
        <v>0</v>
      </c>
      <c r="E17" s="84">
        <f t="shared" si="2"/>
        <v>308728</v>
      </c>
      <c r="F17" s="84">
        <v>0</v>
      </c>
      <c r="G17" s="84">
        <v>0</v>
      </c>
      <c r="H17" s="84">
        <f t="shared" si="3"/>
        <v>308728</v>
      </c>
    </row>
    <row r="18" spans="1:8" ht="15">
      <c r="A18" s="79" t="s">
        <v>259</v>
      </c>
      <c r="B18" s="80"/>
      <c r="C18" s="81">
        <f aca="true" t="shared" si="4" ref="C18:H18">SUM(C19:C27)</f>
        <v>898233</v>
      </c>
      <c r="D18" s="81">
        <f t="shared" si="4"/>
        <v>64468.74999999999</v>
      </c>
      <c r="E18" s="84">
        <f t="shared" si="4"/>
        <v>962701.75</v>
      </c>
      <c r="F18" s="81">
        <f t="shared" si="4"/>
        <v>427536.98999999993</v>
      </c>
      <c r="G18" s="81">
        <f t="shared" si="4"/>
        <v>427536.98999999993</v>
      </c>
      <c r="H18" s="81">
        <f t="shared" si="4"/>
        <v>535164.76</v>
      </c>
    </row>
    <row r="19" spans="1:8" ht="15">
      <c r="A19" s="82" t="s">
        <v>260</v>
      </c>
      <c r="B19" s="83"/>
      <c r="C19" s="81">
        <v>227714</v>
      </c>
      <c r="D19" s="81">
        <v>14107.91</v>
      </c>
      <c r="E19" s="84">
        <f aca="true" t="shared" si="5" ref="E19:E27">C19+D19</f>
        <v>241821.91</v>
      </c>
      <c r="F19" s="84">
        <v>146226.36</v>
      </c>
      <c r="G19" s="84">
        <v>146226.36</v>
      </c>
      <c r="H19" s="84">
        <f>E19-F19</f>
        <v>95595.55000000002</v>
      </c>
    </row>
    <row r="20" spans="1:8" ht="15">
      <c r="A20" s="82" t="s">
        <v>261</v>
      </c>
      <c r="B20" s="83"/>
      <c r="C20" s="81">
        <v>62028</v>
      </c>
      <c r="D20" s="81">
        <v>45008.4</v>
      </c>
      <c r="E20" s="84">
        <f t="shared" si="5"/>
        <v>107036.4</v>
      </c>
      <c r="F20" s="84">
        <v>79074.26</v>
      </c>
      <c r="G20" s="84">
        <v>79074.26</v>
      </c>
      <c r="H20" s="84">
        <f aca="true" t="shared" si="6" ref="H20:H82">E20-F20</f>
        <v>27962.14</v>
      </c>
    </row>
    <row r="21" spans="1:8" ht="15">
      <c r="A21" s="82" t="s">
        <v>262</v>
      </c>
      <c r="B21" s="83"/>
      <c r="C21" s="81"/>
      <c r="D21" s="81"/>
      <c r="E21" s="84">
        <f t="shared" si="5"/>
        <v>0</v>
      </c>
      <c r="F21" s="84"/>
      <c r="G21" s="84"/>
      <c r="H21" s="84">
        <f t="shared" si="6"/>
        <v>0</v>
      </c>
    </row>
    <row r="22" spans="1:8" ht="15">
      <c r="A22" s="82" t="s">
        <v>263</v>
      </c>
      <c r="B22" s="83"/>
      <c r="C22" s="81">
        <v>280158</v>
      </c>
      <c r="D22" s="171">
        <v>-12427.91</v>
      </c>
      <c r="E22" s="84">
        <f t="shared" si="5"/>
        <v>267730.09</v>
      </c>
      <c r="F22" s="84">
        <v>53697.37</v>
      </c>
      <c r="G22" s="84">
        <v>53697.37</v>
      </c>
      <c r="H22" s="84">
        <f t="shared" si="6"/>
        <v>214032.72000000003</v>
      </c>
    </row>
    <row r="23" spans="1:8" ht="15">
      <c r="A23" s="82" t="s">
        <v>264</v>
      </c>
      <c r="B23" s="83"/>
      <c r="C23" s="81">
        <v>69370</v>
      </c>
      <c r="D23" s="81">
        <v>0</v>
      </c>
      <c r="E23" s="84">
        <f t="shared" si="5"/>
        <v>69370</v>
      </c>
      <c r="F23" s="84">
        <v>0</v>
      </c>
      <c r="G23" s="84">
        <v>0</v>
      </c>
      <c r="H23" s="84">
        <f t="shared" si="6"/>
        <v>69370</v>
      </c>
    </row>
    <row r="24" spans="1:8" ht="15">
      <c r="A24" s="82" t="s">
        <v>265</v>
      </c>
      <c r="B24" s="83"/>
      <c r="C24" s="81">
        <v>93948</v>
      </c>
      <c r="D24" s="81">
        <v>17780.35</v>
      </c>
      <c r="E24" s="84">
        <f t="shared" si="5"/>
        <v>111728.35</v>
      </c>
      <c r="F24" s="84">
        <v>111728.35</v>
      </c>
      <c r="G24" s="84">
        <v>111728.35</v>
      </c>
      <c r="H24" s="84">
        <f t="shared" si="6"/>
        <v>0</v>
      </c>
    </row>
    <row r="25" spans="1:8" ht="15">
      <c r="A25" s="82" t="s">
        <v>266</v>
      </c>
      <c r="B25" s="83"/>
      <c r="C25" s="81">
        <v>24732</v>
      </c>
      <c r="D25" s="81">
        <v>0</v>
      </c>
      <c r="E25" s="84">
        <f t="shared" si="5"/>
        <v>24732</v>
      </c>
      <c r="F25" s="84">
        <v>9909.3</v>
      </c>
      <c r="G25" s="84">
        <v>9909.3</v>
      </c>
      <c r="H25" s="84">
        <f t="shared" si="6"/>
        <v>14822.7</v>
      </c>
    </row>
    <row r="26" spans="1:8" ht="15">
      <c r="A26" s="82" t="s">
        <v>267</v>
      </c>
      <c r="B26" s="83"/>
      <c r="C26" s="81"/>
      <c r="D26" s="81"/>
      <c r="E26" s="84">
        <f t="shared" si="5"/>
        <v>0</v>
      </c>
      <c r="F26" s="84"/>
      <c r="G26" s="84"/>
      <c r="H26" s="84">
        <f t="shared" si="6"/>
        <v>0</v>
      </c>
    </row>
    <row r="27" spans="1:8" ht="15">
      <c r="A27" s="82" t="s">
        <v>268</v>
      </c>
      <c r="B27" s="83"/>
      <c r="C27" s="81">
        <v>140283</v>
      </c>
      <c r="D27" s="81">
        <v>0</v>
      </c>
      <c r="E27" s="84">
        <f t="shared" si="5"/>
        <v>140283</v>
      </c>
      <c r="F27" s="84">
        <v>26901.35</v>
      </c>
      <c r="G27" s="84">
        <v>26901.35</v>
      </c>
      <c r="H27" s="84">
        <f t="shared" si="6"/>
        <v>113381.65</v>
      </c>
    </row>
    <row r="28" spans="1:8" ht="15">
      <c r="A28" s="79" t="s">
        <v>269</v>
      </c>
      <c r="B28" s="80"/>
      <c r="C28" s="81">
        <f aca="true" t="shared" si="7" ref="C28:H28">SUM(C29:C37)</f>
        <v>2071066</v>
      </c>
      <c r="D28" s="171">
        <f t="shared" si="7"/>
        <v>-43868.75</v>
      </c>
      <c r="E28" s="84">
        <f t="shared" si="7"/>
        <v>2027197.25</v>
      </c>
      <c r="F28" s="81">
        <f t="shared" si="7"/>
        <v>509233.66000000003</v>
      </c>
      <c r="G28" s="81">
        <f t="shared" si="7"/>
        <v>509233.66000000003</v>
      </c>
      <c r="H28" s="81">
        <f t="shared" si="7"/>
        <v>1517963.5899999999</v>
      </c>
    </row>
    <row r="29" spans="1:8" ht="15">
      <c r="A29" s="82" t="s">
        <v>270</v>
      </c>
      <c r="B29" s="83"/>
      <c r="C29" s="81">
        <v>166686</v>
      </c>
      <c r="D29" s="171">
        <v>-53868.75</v>
      </c>
      <c r="E29" s="84">
        <f aca="true" t="shared" si="8" ref="E29:E37">C29+D29</f>
        <v>112817.25</v>
      </c>
      <c r="F29" s="84">
        <v>35127</v>
      </c>
      <c r="G29" s="84">
        <v>35127</v>
      </c>
      <c r="H29" s="84">
        <f t="shared" si="6"/>
        <v>77690.25</v>
      </c>
    </row>
    <row r="30" spans="1:8" ht="15">
      <c r="A30" s="82" t="s">
        <v>271</v>
      </c>
      <c r="B30" s="83"/>
      <c r="C30" s="81">
        <v>141108</v>
      </c>
      <c r="D30" s="81">
        <v>0</v>
      </c>
      <c r="E30" s="84">
        <f t="shared" si="8"/>
        <v>141108</v>
      </c>
      <c r="F30" s="84">
        <v>31898.99</v>
      </c>
      <c r="G30" s="84">
        <v>31898.99</v>
      </c>
      <c r="H30" s="84">
        <f t="shared" si="6"/>
        <v>109209.01</v>
      </c>
    </row>
    <row r="31" spans="1:8" ht="15">
      <c r="A31" s="82" t="s">
        <v>272</v>
      </c>
      <c r="B31" s="83"/>
      <c r="C31" s="81">
        <v>238898</v>
      </c>
      <c r="D31" s="81">
        <v>0</v>
      </c>
      <c r="E31" s="84">
        <f t="shared" si="8"/>
        <v>238898</v>
      </c>
      <c r="F31" s="84">
        <v>52309.53</v>
      </c>
      <c r="G31" s="84">
        <v>52309.53</v>
      </c>
      <c r="H31" s="84">
        <f t="shared" si="6"/>
        <v>186588.47</v>
      </c>
    </row>
    <row r="32" spans="1:8" ht="15">
      <c r="A32" s="82" t="s">
        <v>273</v>
      </c>
      <c r="B32" s="83"/>
      <c r="C32" s="81">
        <v>104084</v>
      </c>
      <c r="D32" s="81">
        <v>10000</v>
      </c>
      <c r="E32" s="84">
        <f t="shared" si="8"/>
        <v>114084</v>
      </c>
      <c r="F32" s="84">
        <v>27821.25</v>
      </c>
      <c r="G32" s="84">
        <v>27821.25</v>
      </c>
      <c r="H32" s="84">
        <f t="shared" si="6"/>
        <v>86262.75</v>
      </c>
    </row>
    <row r="33" spans="1:8" ht="15">
      <c r="A33" s="82" t="s">
        <v>274</v>
      </c>
      <c r="B33" s="83"/>
      <c r="C33" s="81">
        <v>621907</v>
      </c>
      <c r="D33" s="81">
        <v>0</v>
      </c>
      <c r="E33" s="84">
        <f t="shared" si="8"/>
        <v>621907</v>
      </c>
      <c r="F33" s="84">
        <v>41081.35</v>
      </c>
      <c r="G33" s="84">
        <v>41081.35</v>
      </c>
      <c r="H33" s="84">
        <f t="shared" si="6"/>
        <v>580825.65</v>
      </c>
    </row>
    <row r="34" spans="1:8" ht="15">
      <c r="A34" s="82" t="s">
        <v>275</v>
      </c>
      <c r="B34" s="83"/>
      <c r="C34" s="81">
        <v>77710</v>
      </c>
      <c r="D34" s="81">
        <v>0</v>
      </c>
      <c r="E34" s="84">
        <f t="shared" si="8"/>
        <v>77710</v>
      </c>
      <c r="F34" s="84">
        <v>11083.47</v>
      </c>
      <c r="G34" s="84">
        <v>11083.47</v>
      </c>
      <c r="H34" s="84">
        <f t="shared" si="6"/>
        <v>66626.53</v>
      </c>
    </row>
    <row r="35" spans="1:8" ht="15">
      <c r="A35" s="82" t="s">
        <v>276</v>
      </c>
      <c r="B35" s="83"/>
      <c r="C35" s="81">
        <v>81528</v>
      </c>
      <c r="D35" s="81">
        <v>0</v>
      </c>
      <c r="E35" s="84">
        <f t="shared" si="8"/>
        <v>81528</v>
      </c>
      <c r="F35" s="84">
        <v>29991.07</v>
      </c>
      <c r="G35" s="84">
        <v>29991.07</v>
      </c>
      <c r="H35" s="84">
        <f t="shared" si="6"/>
        <v>51536.93</v>
      </c>
    </row>
    <row r="36" spans="1:8" ht="15">
      <c r="A36" s="82" t="s">
        <v>277</v>
      </c>
      <c r="B36" s="83"/>
      <c r="C36" s="81">
        <v>155296</v>
      </c>
      <c r="D36" s="81">
        <v>0</v>
      </c>
      <c r="E36" s="84">
        <f t="shared" si="8"/>
        <v>155296</v>
      </c>
      <c r="F36" s="84">
        <v>36996</v>
      </c>
      <c r="G36" s="84">
        <v>36996</v>
      </c>
      <c r="H36" s="84">
        <f t="shared" si="6"/>
        <v>118300</v>
      </c>
    </row>
    <row r="37" spans="1:8" ht="15">
      <c r="A37" s="82" t="s">
        <v>278</v>
      </c>
      <c r="B37" s="83"/>
      <c r="C37" s="81">
        <v>483849</v>
      </c>
      <c r="D37" s="81">
        <v>0</v>
      </c>
      <c r="E37" s="84">
        <f t="shared" si="8"/>
        <v>483849</v>
      </c>
      <c r="F37" s="84">
        <v>242925</v>
      </c>
      <c r="G37" s="84">
        <v>242925</v>
      </c>
      <c r="H37" s="84">
        <f t="shared" si="6"/>
        <v>240924</v>
      </c>
    </row>
    <row r="38" spans="1:8" ht="15">
      <c r="A38" s="258" t="s">
        <v>279</v>
      </c>
      <c r="B38" s="259"/>
      <c r="C38" s="81">
        <f aca="true" t="shared" si="9" ref="C38:H38">SUM(C39:C47)</f>
        <v>0</v>
      </c>
      <c r="D38" s="81">
        <f t="shared" si="9"/>
        <v>0</v>
      </c>
      <c r="E38" s="84">
        <f t="shared" si="9"/>
        <v>0</v>
      </c>
      <c r="F38" s="81">
        <f t="shared" si="9"/>
        <v>0</v>
      </c>
      <c r="G38" s="81">
        <f t="shared" si="9"/>
        <v>0</v>
      </c>
      <c r="H38" s="81">
        <f t="shared" si="9"/>
        <v>0</v>
      </c>
    </row>
    <row r="39" spans="1:8" ht="15">
      <c r="A39" s="82" t="s">
        <v>280</v>
      </c>
      <c r="B39" s="83"/>
      <c r="C39" s="81"/>
      <c r="D39" s="81"/>
      <c r="E39" s="84">
        <f>C39+D39</f>
        <v>0</v>
      </c>
      <c r="F39" s="84"/>
      <c r="G39" s="84"/>
      <c r="H39" s="84">
        <f t="shared" si="6"/>
        <v>0</v>
      </c>
    </row>
    <row r="40" spans="1:8" ht="15">
      <c r="A40" s="82" t="s">
        <v>281</v>
      </c>
      <c r="B40" s="83"/>
      <c r="C40" s="81"/>
      <c r="D40" s="81"/>
      <c r="E40" s="84">
        <f aca="true" t="shared" si="10" ref="E40:E82">C40+D40</f>
        <v>0</v>
      </c>
      <c r="F40" s="84"/>
      <c r="G40" s="84"/>
      <c r="H40" s="84">
        <f t="shared" si="6"/>
        <v>0</v>
      </c>
    </row>
    <row r="41" spans="1:8" ht="15">
      <c r="A41" s="82" t="s">
        <v>282</v>
      </c>
      <c r="B41" s="83"/>
      <c r="C41" s="81"/>
      <c r="D41" s="81"/>
      <c r="E41" s="84">
        <f t="shared" si="10"/>
        <v>0</v>
      </c>
      <c r="F41" s="84"/>
      <c r="G41" s="84"/>
      <c r="H41" s="84">
        <f t="shared" si="6"/>
        <v>0</v>
      </c>
    </row>
    <row r="42" spans="1:8" ht="15">
      <c r="A42" s="82" t="s">
        <v>283</v>
      </c>
      <c r="B42" s="83"/>
      <c r="C42" s="81"/>
      <c r="D42" s="81"/>
      <c r="E42" s="84">
        <f t="shared" si="10"/>
        <v>0</v>
      </c>
      <c r="F42" s="84"/>
      <c r="G42" s="84"/>
      <c r="H42" s="84">
        <f t="shared" si="6"/>
        <v>0</v>
      </c>
    </row>
    <row r="43" spans="1:8" ht="15.75" thickBot="1">
      <c r="A43" s="186" t="s">
        <v>284</v>
      </c>
      <c r="B43" s="187"/>
      <c r="C43" s="89"/>
      <c r="D43" s="89"/>
      <c r="E43" s="90">
        <f t="shared" si="10"/>
        <v>0</v>
      </c>
      <c r="F43" s="90"/>
      <c r="G43" s="90"/>
      <c r="H43" s="90">
        <f t="shared" si="6"/>
        <v>0</v>
      </c>
    </row>
    <row r="44" spans="1:8" ht="15">
      <c r="A44" s="82" t="s">
        <v>285</v>
      </c>
      <c r="B44" s="83"/>
      <c r="C44" s="81"/>
      <c r="D44" s="81"/>
      <c r="E44" s="84">
        <f t="shared" si="10"/>
        <v>0</v>
      </c>
      <c r="F44" s="84"/>
      <c r="G44" s="84"/>
      <c r="H44" s="84">
        <f t="shared" si="6"/>
        <v>0</v>
      </c>
    </row>
    <row r="45" spans="1:8" ht="15">
      <c r="A45" s="82" t="s">
        <v>286</v>
      </c>
      <c r="B45" s="83"/>
      <c r="C45" s="81"/>
      <c r="D45" s="81"/>
      <c r="E45" s="84">
        <f t="shared" si="10"/>
        <v>0</v>
      </c>
      <c r="F45" s="84"/>
      <c r="G45" s="84"/>
      <c r="H45" s="84">
        <f t="shared" si="6"/>
        <v>0</v>
      </c>
    </row>
    <row r="46" spans="1:8" ht="15">
      <c r="A46" s="82" t="s">
        <v>287</v>
      </c>
      <c r="B46" s="83"/>
      <c r="C46" s="81"/>
      <c r="D46" s="81"/>
      <c r="E46" s="84">
        <f t="shared" si="10"/>
        <v>0</v>
      </c>
      <c r="F46" s="84"/>
      <c r="G46" s="84"/>
      <c r="H46" s="84">
        <f t="shared" si="6"/>
        <v>0</v>
      </c>
    </row>
    <row r="47" spans="1:8" ht="15">
      <c r="A47" s="82" t="s">
        <v>288</v>
      </c>
      <c r="B47" s="83"/>
      <c r="C47" s="81"/>
      <c r="D47" s="81"/>
      <c r="E47" s="84">
        <f t="shared" si="10"/>
        <v>0</v>
      </c>
      <c r="F47" s="84"/>
      <c r="G47" s="84"/>
      <c r="H47" s="84">
        <f t="shared" si="6"/>
        <v>0</v>
      </c>
    </row>
    <row r="48" spans="1:8" ht="15">
      <c r="A48" s="258" t="s">
        <v>289</v>
      </c>
      <c r="B48" s="259"/>
      <c r="C48" s="81">
        <f aca="true" t="shared" si="11" ref="C48:H48">SUM(C49:C57)</f>
        <v>0</v>
      </c>
      <c r="D48" s="81">
        <f t="shared" si="11"/>
        <v>0</v>
      </c>
      <c r="E48" s="84">
        <f t="shared" si="11"/>
        <v>0</v>
      </c>
      <c r="F48" s="81">
        <f t="shared" si="11"/>
        <v>0</v>
      </c>
      <c r="G48" s="81">
        <f t="shared" si="11"/>
        <v>0</v>
      </c>
      <c r="H48" s="81">
        <f t="shared" si="11"/>
        <v>0</v>
      </c>
    </row>
    <row r="49" spans="1:8" ht="15">
      <c r="A49" s="82" t="s">
        <v>290</v>
      </c>
      <c r="B49" s="83"/>
      <c r="C49" s="81"/>
      <c r="D49" s="81"/>
      <c r="E49" s="84">
        <f t="shared" si="10"/>
        <v>0</v>
      </c>
      <c r="F49" s="84"/>
      <c r="G49" s="84"/>
      <c r="H49" s="84">
        <f t="shared" si="6"/>
        <v>0</v>
      </c>
    </row>
    <row r="50" spans="1:8" ht="15">
      <c r="A50" s="82" t="s">
        <v>291</v>
      </c>
      <c r="B50" s="83"/>
      <c r="C50" s="81"/>
      <c r="D50" s="81"/>
      <c r="E50" s="84">
        <f t="shared" si="10"/>
        <v>0</v>
      </c>
      <c r="F50" s="84"/>
      <c r="G50" s="84"/>
      <c r="H50" s="84">
        <f t="shared" si="6"/>
        <v>0</v>
      </c>
    </row>
    <row r="51" spans="1:8" ht="15">
      <c r="A51" s="82" t="s">
        <v>292</v>
      </c>
      <c r="B51" s="83"/>
      <c r="C51" s="81"/>
      <c r="D51" s="81"/>
      <c r="E51" s="84">
        <f t="shared" si="10"/>
        <v>0</v>
      </c>
      <c r="F51" s="84"/>
      <c r="G51" s="84"/>
      <c r="H51" s="84">
        <f t="shared" si="6"/>
        <v>0</v>
      </c>
    </row>
    <row r="52" spans="1:8" ht="15">
      <c r="A52" s="82" t="s">
        <v>293</v>
      </c>
      <c r="B52" s="83"/>
      <c r="C52" s="81"/>
      <c r="D52" s="81"/>
      <c r="E52" s="84">
        <f t="shared" si="10"/>
        <v>0</v>
      </c>
      <c r="F52" s="84"/>
      <c r="G52" s="84"/>
      <c r="H52" s="84">
        <f t="shared" si="6"/>
        <v>0</v>
      </c>
    </row>
    <row r="53" spans="1:8" ht="15">
      <c r="A53" s="82" t="s">
        <v>294</v>
      </c>
      <c r="B53" s="83"/>
      <c r="C53" s="81"/>
      <c r="D53" s="81"/>
      <c r="E53" s="84">
        <f t="shared" si="10"/>
        <v>0</v>
      </c>
      <c r="F53" s="84"/>
      <c r="G53" s="84"/>
      <c r="H53" s="84">
        <f t="shared" si="6"/>
        <v>0</v>
      </c>
    </row>
    <row r="54" spans="1:8" ht="15">
      <c r="A54" s="82" t="s">
        <v>295</v>
      </c>
      <c r="B54" s="83"/>
      <c r="C54" s="81"/>
      <c r="D54" s="81"/>
      <c r="E54" s="84">
        <f t="shared" si="10"/>
        <v>0</v>
      </c>
      <c r="F54" s="84"/>
      <c r="G54" s="84"/>
      <c r="H54" s="84">
        <f t="shared" si="6"/>
        <v>0</v>
      </c>
    </row>
    <row r="55" spans="1:8" ht="15">
      <c r="A55" s="82" t="s">
        <v>296</v>
      </c>
      <c r="B55" s="83"/>
      <c r="C55" s="81"/>
      <c r="D55" s="81"/>
      <c r="E55" s="84">
        <f t="shared" si="10"/>
        <v>0</v>
      </c>
      <c r="F55" s="84"/>
      <c r="G55" s="84"/>
      <c r="H55" s="84">
        <f t="shared" si="6"/>
        <v>0</v>
      </c>
    </row>
    <row r="56" spans="1:8" ht="15">
      <c r="A56" s="82" t="s">
        <v>297</v>
      </c>
      <c r="B56" s="83"/>
      <c r="C56" s="81"/>
      <c r="D56" s="81"/>
      <c r="E56" s="84">
        <f t="shared" si="10"/>
        <v>0</v>
      </c>
      <c r="F56" s="84"/>
      <c r="G56" s="84"/>
      <c r="H56" s="84">
        <f t="shared" si="6"/>
        <v>0</v>
      </c>
    </row>
    <row r="57" spans="1:8" ht="15">
      <c r="A57" s="82" t="s">
        <v>298</v>
      </c>
      <c r="B57" s="83"/>
      <c r="C57" s="81"/>
      <c r="D57" s="81"/>
      <c r="E57" s="84">
        <f t="shared" si="10"/>
        <v>0</v>
      </c>
      <c r="F57" s="84"/>
      <c r="G57" s="84"/>
      <c r="H57" s="84">
        <f t="shared" si="6"/>
        <v>0</v>
      </c>
    </row>
    <row r="58" spans="1:8" ht="15">
      <c r="A58" s="79" t="s">
        <v>299</v>
      </c>
      <c r="B58" s="80"/>
      <c r="C58" s="81">
        <f>SUM(C59:C61)</f>
        <v>0</v>
      </c>
      <c r="D58" s="81">
        <f>SUM(D59:D61)</f>
        <v>0</v>
      </c>
      <c r="E58" s="84">
        <f>SUM(E59:E61)</f>
        <v>0</v>
      </c>
      <c r="F58" s="81">
        <f>SUM(F59:F61)</f>
        <v>0</v>
      </c>
      <c r="G58" s="81">
        <f>SUM(G59:G61)</f>
        <v>0</v>
      </c>
      <c r="H58" s="84">
        <f t="shared" si="6"/>
        <v>0</v>
      </c>
    </row>
    <row r="59" spans="1:8" ht="15">
      <c r="A59" s="82" t="s">
        <v>300</v>
      </c>
      <c r="B59" s="83"/>
      <c r="C59" s="81"/>
      <c r="D59" s="81"/>
      <c r="E59" s="84">
        <f t="shared" si="10"/>
        <v>0</v>
      </c>
      <c r="F59" s="84"/>
      <c r="G59" s="84"/>
      <c r="H59" s="84">
        <f t="shared" si="6"/>
        <v>0</v>
      </c>
    </row>
    <row r="60" spans="1:8" ht="15">
      <c r="A60" s="82" t="s">
        <v>301</v>
      </c>
      <c r="B60" s="83"/>
      <c r="C60" s="81"/>
      <c r="D60" s="81"/>
      <c r="E60" s="84">
        <f t="shared" si="10"/>
        <v>0</v>
      </c>
      <c r="F60" s="84"/>
      <c r="G60" s="84"/>
      <c r="H60" s="84">
        <f t="shared" si="6"/>
        <v>0</v>
      </c>
    </row>
    <row r="61" spans="1:8" ht="15">
      <c r="A61" s="82" t="s">
        <v>302</v>
      </c>
      <c r="B61" s="83"/>
      <c r="C61" s="81"/>
      <c r="D61" s="81"/>
      <c r="E61" s="84">
        <f t="shared" si="10"/>
        <v>0</v>
      </c>
      <c r="F61" s="84"/>
      <c r="G61" s="84"/>
      <c r="H61" s="84">
        <f t="shared" si="6"/>
        <v>0</v>
      </c>
    </row>
    <row r="62" spans="1:8" ht="15">
      <c r="A62" s="258" t="s">
        <v>303</v>
      </c>
      <c r="B62" s="259"/>
      <c r="C62" s="81">
        <f>SUM(C63:C70)</f>
        <v>0</v>
      </c>
      <c r="D62" s="81">
        <f>SUM(D63:D70)</f>
        <v>0</v>
      </c>
      <c r="E62" s="84">
        <f>E63+E64+E65+E66+E67+E69+E70</f>
        <v>0</v>
      </c>
      <c r="F62" s="81">
        <f>SUM(F63:F70)</f>
        <v>0</v>
      </c>
      <c r="G62" s="81">
        <f>SUM(G63:G70)</f>
        <v>0</v>
      </c>
      <c r="H62" s="84">
        <f t="shared" si="6"/>
        <v>0</v>
      </c>
    </row>
    <row r="63" spans="1:8" ht="15">
      <c r="A63" s="82" t="s">
        <v>304</v>
      </c>
      <c r="B63" s="83"/>
      <c r="C63" s="81"/>
      <c r="D63" s="81"/>
      <c r="E63" s="84">
        <f t="shared" si="10"/>
        <v>0</v>
      </c>
      <c r="F63" s="84"/>
      <c r="G63" s="84"/>
      <c r="H63" s="84">
        <f t="shared" si="6"/>
        <v>0</v>
      </c>
    </row>
    <row r="64" spans="1:8" ht="15">
      <c r="A64" s="82" t="s">
        <v>305</v>
      </c>
      <c r="B64" s="83"/>
      <c r="C64" s="81"/>
      <c r="D64" s="81"/>
      <c r="E64" s="84">
        <f t="shared" si="10"/>
        <v>0</v>
      </c>
      <c r="F64" s="84"/>
      <c r="G64" s="84"/>
      <c r="H64" s="84">
        <f t="shared" si="6"/>
        <v>0</v>
      </c>
    </row>
    <row r="65" spans="1:8" ht="15">
      <c r="A65" s="82" t="s">
        <v>306</v>
      </c>
      <c r="B65" s="83"/>
      <c r="C65" s="81"/>
      <c r="D65" s="81"/>
      <c r="E65" s="84">
        <f t="shared" si="10"/>
        <v>0</v>
      </c>
      <c r="F65" s="84"/>
      <c r="G65" s="84"/>
      <c r="H65" s="84">
        <f t="shared" si="6"/>
        <v>0</v>
      </c>
    </row>
    <row r="66" spans="1:8" ht="15">
      <c r="A66" s="82" t="s">
        <v>307</v>
      </c>
      <c r="B66" s="83"/>
      <c r="C66" s="81"/>
      <c r="D66" s="81"/>
      <c r="E66" s="84">
        <f t="shared" si="10"/>
        <v>0</v>
      </c>
      <c r="F66" s="84"/>
      <c r="G66" s="84"/>
      <c r="H66" s="84">
        <f t="shared" si="6"/>
        <v>0</v>
      </c>
    </row>
    <row r="67" spans="1:8" ht="15">
      <c r="A67" s="82" t="s">
        <v>308</v>
      </c>
      <c r="B67" s="83"/>
      <c r="C67" s="81"/>
      <c r="D67" s="81"/>
      <c r="E67" s="84">
        <f t="shared" si="10"/>
        <v>0</v>
      </c>
      <c r="F67" s="84"/>
      <c r="G67" s="84"/>
      <c r="H67" s="84">
        <f t="shared" si="6"/>
        <v>0</v>
      </c>
    </row>
    <row r="68" spans="1:8" ht="15">
      <c r="A68" s="82" t="s">
        <v>309</v>
      </c>
      <c r="B68" s="83"/>
      <c r="C68" s="81"/>
      <c r="D68" s="81"/>
      <c r="E68" s="84">
        <f t="shared" si="10"/>
        <v>0</v>
      </c>
      <c r="F68" s="84"/>
      <c r="G68" s="84"/>
      <c r="H68" s="84">
        <f t="shared" si="6"/>
        <v>0</v>
      </c>
    </row>
    <row r="69" spans="1:8" ht="15">
      <c r="A69" s="82" t="s">
        <v>310</v>
      </c>
      <c r="B69" s="83"/>
      <c r="C69" s="81"/>
      <c r="D69" s="81"/>
      <c r="E69" s="84">
        <f t="shared" si="10"/>
        <v>0</v>
      </c>
      <c r="F69" s="84"/>
      <c r="G69" s="84"/>
      <c r="H69" s="84">
        <f t="shared" si="6"/>
        <v>0</v>
      </c>
    </row>
    <row r="70" spans="1:8" ht="15">
      <c r="A70" s="82" t="s">
        <v>311</v>
      </c>
      <c r="B70" s="83"/>
      <c r="C70" s="81"/>
      <c r="D70" s="81"/>
      <c r="E70" s="84">
        <f t="shared" si="10"/>
        <v>0</v>
      </c>
      <c r="F70" s="84"/>
      <c r="G70" s="84"/>
      <c r="H70" s="84">
        <f t="shared" si="6"/>
        <v>0</v>
      </c>
    </row>
    <row r="71" spans="1:8" ht="15">
      <c r="A71" s="79" t="s">
        <v>312</v>
      </c>
      <c r="B71" s="80"/>
      <c r="C71" s="81">
        <f>SUM(C72:C74)</f>
        <v>0</v>
      </c>
      <c r="D71" s="81">
        <f>SUM(D72:D74)</f>
        <v>0</v>
      </c>
      <c r="E71" s="84">
        <f>SUM(E72:E74)</f>
        <v>0</v>
      </c>
      <c r="F71" s="81">
        <f>SUM(F72:F74)</f>
        <v>0</v>
      </c>
      <c r="G71" s="81">
        <f>SUM(G72:G74)</f>
        <v>0</v>
      </c>
      <c r="H71" s="84">
        <f t="shared" si="6"/>
        <v>0</v>
      </c>
    </row>
    <row r="72" spans="1:8" ht="15">
      <c r="A72" s="82" t="s">
        <v>313</v>
      </c>
      <c r="B72" s="83"/>
      <c r="C72" s="81"/>
      <c r="D72" s="81"/>
      <c r="E72" s="84">
        <f t="shared" si="10"/>
        <v>0</v>
      </c>
      <c r="F72" s="84"/>
      <c r="G72" s="84"/>
      <c r="H72" s="84">
        <f t="shared" si="6"/>
        <v>0</v>
      </c>
    </row>
    <row r="73" spans="1:8" ht="15">
      <c r="A73" s="82" t="s">
        <v>314</v>
      </c>
      <c r="B73" s="83"/>
      <c r="C73" s="81"/>
      <c r="D73" s="81"/>
      <c r="E73" s="84">
        <f t="shared" si="10"/>
        <v>0</v>
      </c>
      <c r="F73" s="84"/>
      <c r="G73" s="84"/>
      <c r="H73" s="84">
        <f t="shared" si="6"/>
        <v>0</v>
      </c>
    </row>
    <row r="74" spans="1:8" ht="15">
      <c r="A74" s="82" t="s">
        <v>315</v>
      </c>
      <c r="B74" s="83"/>
      <c r="C74" s="81"/>
      <c r="D74" s="81"/>
      <c r="E74" s="84">
        <f t="shared" si="10"/>
        <v>0</v>
      </c>
      <c r="F74" s="84"/>
      <c r="G74" s="84"/>
      <c r="H74" s="84">
        <f t="shared" si="6"/>
        <v>0</v>
      </c>
    </row>
    <row r="75" spans="1:8" ht="15">
      <c r="A75" s="79" t="s">
        <v>316</v>
      </c>
      <c r="B75" s="80"/>
      <c r="C75" s="81">
        <f>SUM(C76:C82)</f>
        <v>0</v>
      </c>
      <c r="D75" s="81">
        <f>SUM(D76:D82)</f>
        <v>0</v>
      </c>
      <c r="E75" s="84">
        <f>SUM(E76:E82)</f>
        <v>0</v>
      </c>
      <c r="F75" s="81">
        <f>SUM(F76:F82)</f>
        <v>0</v>
      </c>
      <c r="G75" s="81">
        <f>SUM(G76:G82)</f>
        <v>0</v>
      </c>
      <c r="H75" s="84">
        <f t="shared" si="6"/>
        <v>0</v>
      </c>
    </row>
    <row r="76" spans="1:8" ht="15">
      <c r="A76" s="82" t="s">
        <v>317</v>
      </c>
      <c r="B76" s="83"/>
      <c r="C76" s="81"/>
      <c r="D76" s="81"/>
      <c r="E76" s="84">
        <f t="shared" si="10"/>
        <v>0</v>
      </c>
      <c r="F76" s="84"/>
      <c r="G76" s="84"/>
      <c r="H76" s="84">
        <f t="shared" si="6"/>
        <v>0</v>
      </c>
    </row>
    <row r="77" spans="1:8" ht="15">
      <c r="A77" s="82" t="s">
        <v>318</v>
      </c>
      <c r="B77" s="83"/>
      <c r="C77" s="81"/>
      <c r="D77" s="81"/>
      <c r="E77" s="84">
        <f t="shared" si="10"/>
        <v>0</v>
      </c>
      <c r="F77" s="84"/>
      <c r="G77" s="84"/>
      <c r="H77" s="84">
        <f t="shared" si="6"/>
        <v>0</v>
      </c>
    </row>
    <row r="78" spans="1:8" ht="15">
      <c r="A78" s="82" t="s">
        <v>319</v>
      </c>
      <c r="B78" s="83"/>
      <c r="C78" s="81"/>
      <c r="D78" s="81"/>
      <c r="E78" s="84">
        <f t="shared" si="10"/>
        <v>0</v>
      </c>
      <c r="F78" s="84"/>
      <c r="G78" s="84"/>
      <c r="H78" s="84">
        <f t="shared" si="6"/>
        <v>0</v>
      </c>
    </row>
    <row r="79" spans="1:8" ht="15">
      <c r="A79" s="82" t="s">
        <v>320</v>
      </c>
      <c r="B79" s="83"/>
      <c r="C79" s="81"/>
      <c r="D79" s="81"/>
      <c r="E79" s="84">
        <f t="shared" si="10"/>
        <v>0</v>
      </c>
      <c r="F79" s="84"/>
      <c r="G79" s="84"/>
      <c r="H79" s="84">
        <f t="shared" si="6"/>
        <v>0</v>
      </c>
    </row>
    <row r="80" spans="1:8" ht="15">
      <c r="A80" s="82" t="s">
        <v>321</v>
      </c>
      <c r="B80" s="83"/>
      <c r="C80" s="81"/>
      <c r="D80" s="81"/>
      <c r="E80" s="84">
        <f t="shared" si="10"/>
        <v>0</v>
      </c>
      <c r="F80" s="84"/>
      <c r="G80" s="84"/>
      <c r="H80" s="84">
        <f t="shared" si="6"/>
        <v>0</v>
      </c>
    </row>
    <row r="81" spans="1:8" ht="15">
      <c r="A81" s="82" t="s">
        <v>322</v>
      </c>
      <c r="B81" s="83"/>
      <c r="C81" s="81"/>
      <c r="D81" s="81"/>
      <c r="E81" s="84">
        <f t="shared" si="10"/>
        <v>0</v>
      </c>
      <c r="F81" s="84"/>
      <c r="G81" s="84"/>
      <c r="H81" s="84">
        <f t="shared" si="6"/>
        <v>0</v>
      </c>
    </row>
    <row r="82" spans="1:8" ht="15.75" thickBot="1">
      <c r="A82" s="186" t="s">
        <v>323</v>
      </c>
      <c r="B82" s="187"/>
      <c r="C82" s="89"/>
      <c r="D82" s="89"/>
      <c r="E82" s="90">
        <f t="shared" si="10"/>
        <v>0</v>
      </c>
      <c r="F82" s="90"/>
      <c r="G82" s="90"/>
      <c r="H82" s="90">
        <f t="shared" si="6"/>
        <v>0</v>
      </c>
    </row>
    <row r="83" spans="1:8" s="109" customFormat="1" ht="15">
      <c r="A83" s="185"/>
      <c r="B83" s="183"/>
      <c r="C83" s="174"/>
      <c r="D83" s="174"/>
      <c r="E83" s="174"/>
      <c r="F83" s="174"/>
      <c r="G83" s="174"/>
      <c r="H83" s="174"/>
    </row>
    <row r="84" spans="1:8" s="109" customFormat="1" ht="15">
      <c r="A84" s="185"/>
      <c r="B84" s="183"/>
      <c r="C84" s="174"/>
      <c r="D84" s="174"/>
      <c r="E84" s="174"/>
      <c r="F84" s="174"/>
      <c r="G84" s="174"/>
      <c r="H84" s="174"/>
    </row>
    <row r="85" spans="1:8" s="109" customFormat="1" ht="15">
      <c r="A85" s="185"/>
      <c r="B85" s="183"/>
      <c r="C85" s="174"/>
      <c r="D85" s="174"/>
      <c r="E85" s="174"/>
      <c r="F85" s="174"/>
      <c r="G85" s="174"/>
      <c r="H85" s="174"/>
    </row>
    <row r="86" spans="1:8" s="109" customFormat="1" ht="15">
      <c r="A86" s="185"/>
      <c r="B86" s="183"/>
      <c r="C86" s="174"/>
      <c r="D86" s="174"/>
      <c r="E86" s="174"/>
      <c r="F86" s="174"/>
      <c r="G86" s="174"/>
      <c r="H86" s="174"/>
    </row>
    <row r="87" spans="1:8" ht="15.75" thickBot="1">
      <c r="A87" s="190"/>
      <c r="B87" s="190"/>
      <c r="C87" s="184"/>
      <c r="D87" s="184"/>
      <c r="E87" s="184"/>
      <c r="F87" s="184"/>
      <c r="G87" s="184"/>
      <c r="H87" s="184"/>
    </row>
    <row r="88" spans="1:8" ht="15">
      <c r="A88" s="85" t="s">
        <v>324</v>
      </c>
      <c r="B88" s="80"/>
      <c r="C88" s="78">
        <f aca="true" t="shared" si="12" ref="C88:H88">C89+C107+C97+C117+C127+C141+C145+C154+C158</f>
        <v>14700883.000000002</v>
      </c>
      <c r="D88" s="78">
        <f>D89+D107+D97+D117+D127+D141+D145+D154+D158</f>
        <v>30800.000000000044</v>
      </c>
      <c r="E88" s="157">
        <f t="shared" si="12"/>
        <v>14731683.000000002</v>
      </c>
      <c r="F88" s="78">
        <f>F89+F107+F97+F117+F127+F141+F145+F154+F158</f>
        <v>6766122.839999999</v>
      </c>
      <c r="G88" s="78">
        <f>G89+G107+G97+G117+G127+G141+G145+G154+G158</f>
        <v>6766122.839999999</v>
      </c>
      <c r="H88" s="78">
        <f t="shared" si="12"/>
        <v>7965560.160000001</v>
      </c>
    </row>
    <row r="89" spans="1:8" ht="15">
      <c r="A89" s="79" t="s">
        <v>251</v>
      </c>
      <c r="B89" s="80"/>
      <c r="C89" s="81">
        <f>SUM(C90:C96)</f>
        <v>13585095.000000002</v>
      </c>
      <c r="D89" s="171">
        <f>SUM(D90:D96)</f>
        <v>-231978.52</v>
      </c>
      <c r="E89" s="84">
        <f>SUM(E90:E96)</f>
        <v>13353116.48</v>
      </c>
      <c r="F89" s="81">
        <f>SUM(F90:F96)</f>
        <v>5902970.7299999995</v>
      </c>
      <c r="G89" s="81">
        <f>SUM(G90:G96)</f>
        <v>5902970.7299999995</v>
      </c>
      <c r="H89" s="84">
        <f aca="true" t="shared" si="13" ref="H89:H156">E89-F89</f>
        <v>7450145.750000001</v>
      </c>
    </row>
    <row r="90" spans="1:8" ht="15">
      <c r="A90" s="82" t="s">
        <v>252</v>
      </c>
      <c r="B90" s="83"/>
      <c r="C90" s="81">
        <v>8088131.06</v>
      </c>
      <c r="D90" s="81">
        <v>0</v>
      </c>
      <c r="E90" s="84">
        <f aca="true" t="shared" si="14" ref="E90:E106">C90+D90</f>
        <v>8088131.06</v>
      </c>
      <c r="F90" s="84">
        <v>4372584.21</v>
      </c>
      <c r="G90" s="84">
        <v>4372584.21</v>
      </c>
      <c r="H90" s="84">
        <f t="shared" si="13"/>
        <v>3715546.8499999996</v>
      </c>
    </row>
    <row r="91" spans="1:8" ht="15">
      <c r="A91" s="82" t="s">
        <v>253</v>
      </c>
      <c r="B91" s="83"/>
      <c r="C91" s="81"/>
      <c r="D91" s="81"/>
      <c r="E91" s="84">
        <f t="shared" si="14"/>
        <v>0</v>
      </c>
      <c r="F91" s="84"/>
      <c r="G91" s="84"/>
      <c r="H91" s="84">
        <f t="shared" si="13"/>
        <v>0</v>
      </c>
    </row>
    <row r="92" spans="1:8" ht="15">
      <c r="A92" s="82" t="s">
        <v>254</v>
      </c>
      <c r="B92" s="83"/>
      <c r="C92" s="81">
        <v>2365192.17</v>
      </c>
      <c r="D92" s="81">
        <v>0</v>
      </c>
      <c r="E92" s="84">
        <f t="shared" si="14"/>
        <v>2365192.17</v>
      </c>
      <c r="F92" s="84">
        <v>933103.56</v>
      </c>
      <c r="G92" s="84">
        <v>933103.56</v>
      </c>
      <c r="H92" s="84">
        <f t="shared" si="13"/>
        <v>1432088.6099999999</v>
      </c>
    </row>
    <row r="93" spans="1:8" ht="15">
      <c r="A93" s="82" t="s">
        <v>255</v>
      </c>
      <c r="B93" s="83"/>
      <c r="C93" s="81">
        <v>1951101.96</v>
      </c>
      <c r="D93" s="171">
        <v>-231978.52</v>
      </c>
      <c r="E93" s="84">
        <f t="shared" si="14"/>
        <v>1719123.44</v>
      </c>
      <c r="F93" s="84">
        <v>303896.21</v>
      </c>
      <c r="G93" s="84">
        <v>303896.21</v>
      </c>
      <c r="H93" s="84">
        <f t="shared" si="13"/>
        <v>1415227.23</v>
      </c>
    </row>
    <row r="94" spans="1:8" ht="15">
      <c r="A94" s="82" t="s">
        <v>256</v>
      </c>
      <c r="B94" s="83"/>
      <c r="C94" s="81">
        <v>726971.85</v>
      </c>
      <c r="D94" s="81">
        <v>0</v>
      </c>
      <c r="E94" s="84">
        <f t="shared" si="14"/>
        <v>726971.85</v>
      </c>
      <c r="F94" s="84">
        <v>293386.75</v>
      </c>
      <c r="G94" s="84">
        <v>293386.75</v>
      </c>
      <c r="H94" s="84">
        <f t="shared" si="13"/>
        <v>433585.1</v>
      </c>
    </row>
    <row r="95" spans="1:8" ht="15">
      <c r="A95" s="82" t="s">
        <v>257</v>
      </c>
      <c r="B95" s="83"/>
      <c r="C95" s="81"/>
      <c r="D95" s="81"/>
      <c r="E95" s="84">
        <f t="shared" si="14"/>
        <v>0</v>
      </c>
      <c r="F95" s="84"/>
      <c r="G95" s="84"/>
      <c r="H95" s="84">
        <f t="shared" si="13"/>
        <v>0</v>
      </c>
    </row>
    <row r="96" spans="1:8" ht="15">
      <c r="A96" s="82" t="s">
        <v>258</v>
      </c>
      <c r="B96" s="83"/>
      <c r="C96" s="81">
        <v>453697.96</v>
      </c>
      <c r="D96" s="81">
        <v>0</v>
      </c>
      <c r="E96" s="84">
        <f t="shared" si="14"/>
        <v>453697.96</v>
      </c>
      <c r="F96" s="84">
        <v>0</v>
      </c>
      <c r="G96" s="84">
        <v>0</v>
      </c>
      <c r="H96" s="84">
        <f t="shared" si="13"/>
        <v>453697.96</v>
      </c>
    </row>
    <row r="97" spans="1:8" ht="15">
      <c r="A97" s="79" t="s">
        <v>259</v>
      </c>
      <c r="B97" s="80"/>
      <c r="C97" s="81">
        <f>SUM(C98:C106)</f>
        <v>566057</v>
      </c>
      <c r="D97" s="81">
        <f>SUM(D98:D106)</f>
        <v>125731.05</v>
      </c>
      <c r="E97" s="84">
        <f>SUM(E98:E106)</f>
        <v>691788.0499999999</v>
      </c>
      <c r="F97" s="81">
        <f>SUM(F98:F106)</f>
        <v>432286.9300000001</v>
      </c>
      <c r="G97" s="81">
        <f>SUM(G98:G106)</f>
        <v>432286.9300000001</v>
      </c>
      <c r="H97" s="84">
        <f t="shared" si="13"/>
        <v>259501.11999999982</v>
      </c>
    </row>
    <row r="98" spans="1:8" ht="15">
      <c r="A98" s="82" t="s">
        <v>260</v>
      </c>
      <c r="B98" s="83"/>
      <c r="C98" s="81">
        <v>207200</v>
      </c>
      <c r="D98" s="81">
        <v>109776.89</v>
      </c>
      <c r="E98" s="84">
        <f t="shared" si="14"/>
        <v>316976.89</v>
      </c>
      <c r="F98" s="84">
        <v>268741.96</v>
      </c>
      <c r="G98" s="84">
        <v>268741.96</v>
      </c>
      <c r="H98" s="84">
        <f t="shared" si="13"/>
        <v>48234.92999999999</v>
      </c>
    </row>
    <row r="99" spans="1:8" ht="15">
      <c r="A99" s="82" t="s">
        <v>261</v>
      </c>
      <c r="B99" s="83"/>
      <c r="C99" s="81">
        <v>97200</v>
      </c>
      <c r="D99" s="81">
        <v>2432.64</v>
      </c>
      <c r="E99" s="84">
        <f t="shared" si="14"/>
        <v>99632.64</v>
      </c>
      <c r="F99" s="84">
        <v>98867.6</v>
      </c>
      <c r="G99" s="84">
        <v>98867.6</v>
      </c>
      <c r="H99" s="84">
        <f t="shared" si="13"/>
        <v>765.0399999999936</v>
      </c>
    </row>
    <row r="100" spans="1:8" ht="15">
      <c r="A100" s="82" t="s">
        <v>262</v>
      </c>
      <c r="B100" s="83"/>
      <c r="C100" s="81"/>
      <c r="D100" s="81"/>
      <c r="E100" s="84">
        <f t="shared" si="14"/>
        <v>0</v>
      </c>
      <c r="F100" s="84"/>
      <c r="G100" s="84"/>
      <c r="H100" s="84">
        <f t="shared" si="13"/>
        <v>0</v>
      </c>
    </row>
    <row r="101" spans="1:8" ht="15">
      <c r="A101" s="82" t="s">
        <v>263</v>
      </c>
      <c r="B101" s="83"/>
      <c r="C101" s="81">
        <v>120605</v>
      </c>
      <c r="D101" s="81">
        <v>8854.1</v>
      </c>
      <c r="E101" s="84">
        <f t="shared" si="14"/>
        <v>129459.1</v>
      </c>
      <c r="F101" s="84">
        <v>33430.03</v>
      </c>
      <c r="G101" s="84">
        <v>33430.03</v>
      </c>
      <c r="H101" s="84">
        <f t="shared" si="13"/>
        <v>96029.07</v>
      </c>
    </row>
    <row r="102" spans="1:8" ht="15">
      <c r="A102" s="82" t="s">
        <v>264</v>
      </c>
      <c r="B102" s="83"/>
      <c r="C102" s="81">
        <v>35000</v>
      </c>
      <c r="D102" s="81">
        <v>0</v>
      </c>
      <c r="E102" s="84">
        <f t="shared" si="14"/>
        <v>35000</v>
      </c>
      <c r="F102" s="84">
        <v>6739.52</v>
      </c>
      <c r="G102" s="84">
        <v>6739.52</v>
      </c>
      <c r="H102" s="84">
        <f t="shared" si="13"/>
        <v>28260.48</v>
      </c>
    </row>
    <row r="103" spans="1:8" ht="15">
      <c r="A103" s="82" t="s">
        <v>265</v>
      </c>
      <c r="B103" s="83"/>
      <c r="C103" s="81">
        <v>106052</v>
      </c>
      <c r="D103" s="81">
        <v>0</v>
      </c>
      <c r="E103" s="84">
        <f t="shared" si="14"/>
        <v>106052</v>
      </c>
      <c r="F103" s="84">
        <v>21840.4</v>
      </c>
      <c r="G103" s="84">
        <v>21840.4</v>
      </c>
      <c r="H103" s="84">
        <f t="shared" si="13"/>
        <v>84211.6</v>
      </c>
    </row>
    <row r="104" spans="1:8" ht="15">
      <c r="A104" s="82" t="s">
        <v>266</v>
      </c>
      <c r="B104" s="83"/>
      <c r="C104" s="81">
        <v>0</v>
      </c>
      <c r="D104" s="81">
        <v>1242.94</v>
      </c>
      <c r="E104" s="84">
        <f t="shared" si="14"/>
        <v>1242.94</v>
      </c>
      <c r="F104" s="84">
        <v>1242.94</v>
      </c>
      <c r="G104" s="84">
        <v>1242.94</v>
      </c>
      <c r="H104" s="84">
        <f t="shared" si="13"/>
        <v>0</v>
      </c>
    </row>
    <row r="105" spans="1:8" ht="15">
      <c r="A105" s="82" t="s">
        <v>267</v>
      </c>
      <c r="B105" s="83"/>
      <c r="C105" s="81"/>
      <c r="D105" s="81"/>
      <c r="E105" s="84">
        <f t="shared" si="14"/>
        <v>0</v>
      </c>
      <c r="F105" s="84"/>
      <c r="G105" s="84"/>
      <c r="H105" s="84">
        <f t="shared" si="13"/>
        <v>0</v>
      </c>
    </row>
    <row r="106" spans="1:8" ht="15">
      <c r="A106" s="82" t="s">
        <v>268</v>
      </c>
      <c r="B106" s="83"/>
      <c r="C106" s="81">
        <v>0</v>
      </c>
      <c r="D106" s="81">
        <v>3424.48</v>
      </c>
      <c r="E106" s="84">
        <f t="shared" si="14"/>
        <v>3424.48</v>
      </c>
      <c r="F106" s="84">
        <v>1424.48</v>
      </c>
      <c r="G106" s="84">
        <v>1424.48</v>
      </c>
      <c r="H106" s="84">
        <f t="shared" si="13"/>
        <v>2000</v>
      </c>
    </row>
    <row r="107" spans="1:8" ht="15">
      <c r="A107" s="79" t="s">
        <v>269</v>
      </c>
      <c r="B107" s="80"/>
      <c r="C107" s="81">
        <f>SUM(C108:C116)</f>
        <v>519681</v>
      </c>
      <c r="D107" s="81">
        <f>SUM(D108:D116)</f>
        <v>137047.47000000003</v>
      </c>
      <c r="E107" s="84">
        <f>SUM(E108:E116)</f>
        <v>656728.4700000001</v>
      </c>
      <c r="F107" s="81">
        <f>SUM(F108:F116)</f>
        <v>400815.18</v>
      </c>
      <c r="G107" s="81">
        <f>SUM(G108:G116)</f>
        <v>400815.18</v>
      </c>
      <c r="H107" s="84">
        <f t="shared" si="13"/>
        <v>255913.2900000001</v>
      </c>
    </row>
    <row r="108" spans="1:8" ht="15">
      <c r="A108" s="82" t="s">
        <v>270</v>
      </c>
      <c r="B108" s="83"/>
      <c r="C108" s="81">
        <v>499731</v>
      </c>
      <c r="D108" s="172">
        <v>-134632.36</v>
      </c>
      <c r="E108" s="84">
        <f>C108+D108</f>
        <v>365098.64</v>
      </c>
      <c r="F108" s="84">
        <v>114322.24</v>
      </c>
      <c r="G108" s="84">
        <v>114322.24</v>
      </c>
      <c r="H108" s="84">
        <f t="shared" si="13"/>
        <v>250776.40000000002</v>
      </c>
    </row>
    <row r="109" spans="1:8" ht="15">
      <c r="A109" s="82" t="s">
        <v>271</v>
      </c>
      <c r="B109" s="83"/>
      <c r="C109" s="81">
        <v>0</v>
      </c>
      <c r="D109" s="81">
        <v>21992</v>
      </c>
      <c r="E109" s="84">
        <f aca="true" t="shared" si="15" ref="E109:E116">C109+D109</f>
        <v>21992</v>
      </c>
      <c r="F109" s="84">
        <v>21992</v>
      </c>
      <c r="G109" s="84">
        <v>21992</v>
      </c>
      <c r="H109" s="84">
        <f t="shared" si="13"/>
        <v>0</v>
      </c>
    </row>
    <row r="110" spans="1:8" ht="15">
      <c r="A110" s="82" t="s">
        <v>272</v>
      </c>
      <c r="B110" s="83"/>
      <c r="C110" s="81"/>
      <c r="D110" s="81"/>
      <c r="E110" s="84">
        <f t="shared" si="15"/>
        <v>0</v>
      </c>
      <c r="F110" s="84"/>
      <c r="G110" s="84"/>
      <c r="H110" s="84">
        <f t="shared" si="13"/>
        <v>0</v>
      </c>
    </row>
    <row r="111" spans="1:8" ht="15">
      <c r="A111" s="82" t="s">
        <v>273</v>
      </c>
      <c r="B111" s="83"/>
      <c r="C111" s="81">
        <v>0</v>
      </c>
      <c r="D111" s="81">
        <v>104.4</v>
      </c>
      <c r="E111" s="84">
        <f t="shared" si="15"/>
        <v>104.4</v>
      </c>
      <c r="F111" s="84">
        <v>104.4</v>
      </c>
      <c r="G111" s="84">
        <v>104.4</v>
      </c>
      <c r="H111" s="84">
        <f t="shared" si="13"/>
        <v>0</v>
      </c>
    </row>
    <row r="112" spans="1:8" ht="15">
      <c r="A112" s="82" t="s">
        <v>274</v>
      </c>
      <c r="B112" s="83"/>
      <c r="C112" s="81">
        <v>19950</v>
      </c>
      <c r="D112" s="81">
        <v>56961.02</v>
      </c>
      <c r="E112" s="84">
        <f t="shared" si="15"/>
        <v>76911.01999999999</v>
      </c>
      <c r="F112" s="84">
        <v>76911.02</v>
      </c>
      <c r="G112" s="84">
        <v>76911.02</v>
      </c>
      <c r="H112" s="84">
        <f t="shared" si="13"/>
        <v>0</v>
      </c>
    </row>
    <row r="113" spans="1:8" ht="15">
      <c r="A113" s="82" t="s">
        <v>275</v>
      </c>
      <c r="B113" s="83"/>
      <c r="C113" s="81">
        <v>0</v>
      </c>
      <c r="D113" s="81">
        <v>21278.51</v>
      </c>
      <c r="E113" s="84">
        <f t="shared" si="15"/>
        <v>21278.51</v>
      </c>
      <c r="F113" s="84">
        <v>21278.51</v>
      </c>
      <c r="G113" s="84">
        <v>21278.51</v>
      </c>
      <c r="H113" s="84">
        <f t="shared" si="13"/>
        <v>0</v>
      </c>
    </row>
    <row r="114" spans="1:8" ht="15">
      <c r="A114" s="82" t="s">
        <v>276</v>
      </c>
      <c r="B114" s="83"/>
      <c r="C114" s="81">
        <v>0</v>
      </c>
      <c r="D114" s="81">
        <v>13224.27</v>
      </c>
      <c r="E114" s="84">
        <f t="shared" si="15"/>
        <v>13224.27</v>
      </c>
      <c r="F114" s="84">
        <v>10227.27</v>
      </c>
      <c r="G114" s="84">
        <v>10227.27</v>
      </c>
      <c r="H114" s="84">
        <f t="shared" si="13"/>
        <v>2997</v>
      </c>
    </row>
    <row r="115" spans="1:8" ht="15">
      <c r="A115" s="82" t="s">
        <v>277</v>
      </c>
      <c r="B115" s="83"/>
      <c r="C115" s="81">
        <v>0</v>
      </c>
      <c r="D115" s="81">
        <v>74779.5</v>
      </c>
      <c r="E115" s="84">
        <f t="shared" si="15"/>
        <v>74779.5</v>
      </c>
      <c r="F115" s="84">
        <v>72639.61</v>
      </c>
      <c r="G115" s="84">
        <v>72639.61</v>
      </c>
      <c r="H115" s="84">
        <f t="shared" si="13"/>
        <v>2139.8899999999994</v>
      </c>
    </row>
    <row r="116" spans="1:8" ht="15">
      <c r="A116" s="82" t="s">
        <v>278</v>
      </c>
      <c r="B116" s="83"/>
      <c r="C116" s="81">
        <v>0</v>
      </c>
      <c r="D116" s="81">
        <v>83340.13</v>
      </c>
      <c r="E116" s="84">
        <f t="shared" si="15"/>
        <v>83340.13</v>
      </c>
      <c r="F116" s="84">
        <v>83340.13</v>
      </c>
      <c r="G116" s="84">
        <v>83340.13</v>
      </c>
      <c r="H116" s="84">
        <f t="shared" si="13"/>
        <v>0</v>
      </c>
    </row>
    <row r="117" spans="1:8" ht="15">
      <c r="A117" s="258" t="s">
        <v>279</v>
      </c>
      <c r="B117" s="259"/>
      <c r="C117" s="81">
        <f>SUM(C118:C126)</f>
        <v>0</v>
      </c>
      <c r="D117" s="81">
        <f>SUM(D118:D126)</f>
        <v>0</v>
      </c>
      <c r="E117" s="84">
        <f>SUM(E118:E126)</f>
        <v>0</v>
      </c>
      <c r="F117" s="81">
        <f>SUM(F118:F126)</f>
        <v>0</v>
      </c>
      <c r="G117" s="81">
        <f>SUM(G118:G126)</f>
        <v>0</v>
      </c>
      <c r="H117" s="84">
        <f t="shared" si="13"/>
        <v>0</v>
      </c>
    </row>
    <row r="118" spans="1:8" ht="15">
      <c r="A118" s="82" t="s">
        <v>280</v>
      </c>
      <c r="B118" s="83"/>
      <c r="C118" s="81"/>
      <c r="D118" s="81"/>
      <c r="E118" s="84">
        <f>C118+D118</f>
        <v>0</v>
      </c>
      <c r="F118" s="84"/>
      <c r="G118" s="84"/>
      <c r="H118" s="84">
        <f t="shared" si="13"/>
        <v>0</v>
      </c>
    </row>
    <row r="119" spans="1:8" ht="15">
      <c r="A119" s="82" t="s">
        <v>281</v>
      </c>
      <c r="B119" s="83"/>
      <c r="C119" s="81"/>
      <c r="D119" s="81"/>
      <c r="E119" s="84">
        <f aca="true" t="shared" si="16" ref="E119:E126">C119+D119</f>
        <v>0</v>
      </c>
      <c r="F119" s="84"/>
      <c r="G119" s="84"/>
      <c r="H119" s="84">
        <f t="shared" si="13"/>
        <v>0</v>
      </c>
    </row>
    <row r="120" spans="1:8" ht="15">
      <c r="A120" s="82" t="s">
        <v>282</v>
      </c>
      <c r="B120" s="83"/>
      <c r="C120" s="81"/>
      <c r="D120" s="81"/>
      <c r="E120" s="84">
        <f t="shared" si="16"/>
        <v>0</v>
      </c>
      <c r="F120" s="84"/>
      <c r="G120" s="84"/>
      <c r="H120" s="84">
        <f t="shared" si="13"/>
        <v>0</v>
      </c>
    </row>
    <row r="121" spans="1:8" ht="15">
      <c r="A121" s="82" t="s">
        <v>283</v>
      </c>
      <c r="B121" s="83"/>
      <c r="C121" s="81"/>
      <c r="D121" s="81"/>
      <c r="E121" s="84">
        <f t="shared" si="16"/>
        <v>0</v>
      </c>
      <c r="F121" s="84"/>
      <c r="G121" s="84"/>
      <c r="H121" s="84">
        <f t="shared" si="13"/>
        <v>0</v>
      </c>
    </row>
    <row r="122" spans="1:8" ht="15">
      <c r="A122" s="82" t="s">
        <v>284</v>
      </c>
      <c r="B122" s="83"/>
      <c r="C122" s="81"/>
      <c r="D122" s="81"/>
      <c r="E122" s="84">
        <f t="shared" si="16"/>
        <v>0</v>
      </c>
      <c r="F122" s="84"/>
      <c r="G122" s="84"/>
      <c r="H122" s="84">
        <f t="shared" si="13"/>
        <v>0</v>
      </c>
    </row>
    <row r="123" spans="1:8" ht="15">
      <c r="A123" s="82" t="s">
        <v>285</v>
      </c>
      <c r="B123" s="83"/>
      <c r="C123" s="81"/>
      <c r="D123" s="81"/>
      <c r="E123" s="84">
        <f t="shared" si="16"/>
        <v>0</v>
      </c>
      <c r="F123" s="84"/>
      <c r="G123" s="84"/>
      <c r="H123" s="84">
        <f t="shared" si="13"/>
        <v>0</v>
      </c>
    </row>
    <row r="124" spans="1:8" ht="15">
      <c r="A124" s="82" t="s">
        <v>286</v>
      </c>
      <c r="B124" s="83"/>
      <c r="C124" s="81"/>
      <c r="D124" s="81"/>
      <c r="E124" s="84">
        <f t="shared" si="16"/>
        <v>0</v>
      </c>
      <c r="F124" s="84"/>
      <c r="G124" s="84"/>
      <c r="H124" s="84">
        <f t="shared" si="13"/>
        <v>0</v>
      </c>
    </row>
    <row r="125" spans="1:8" ht="15">
      <c r="A125" s="82" t="s">
        <v>287</v>
      </c>
      <c r="B125" s="83"/>
      <c r="C125" s="81"/>
      <c r="D125" s="81"/>
      <c r="E125" s="84">
        <f t="shared" si="16"/>
        <v>0</v>
      </c>
      <c r="F125" s="84"/>
      <c r="G125" s="84"/>
      <c r="H125" s="84">
        <f t="shared" si="13"/>
        <v>0</v>
      </c>
    </row>
    <row r="126" spans="1:8" ht="15">
      <c r="A126" s="82" t="s">
        <v>288</v>
      </c>
      <c r="B126" s="83"/>
      <c r="C126" s="81"/>
      <c r="D126" s="81"/>
      <c r="E126" s="84">
        <f t="shared" si="16"/>
        <v>0</v>
      </c>
      <c r="F126" s="84"/>
      <c r="G126" s="84"/>
      <c r="H126" s="84">
        <f t="shared" si="13"/>
        <v>0</v>
      </c>
    </row>
    <row r="127" spans="1:8" ht="15">
      <c r="A127" s="79" t="s">
        <v>289</v>
      </c>
      <c r="B127" s="80"/>
      <c r="C127" s="81">
        <f>SUM(C128:C140)</f>
        <v>30050</v>
      </c>
      <c r="D127" s="81">
        <f>SUM(D128:D140)</f>
        <v>0</v>
      </c>
      <c r="E127" s="84">
        <f>SUM(E128:E140)</f>
        <v>30050</v>
      </c>
      <c r="F127" s="81">
        <f>SUM(F128:F140)</f>
        <v>30050</v>
      </c>
      <c r="G127" s="81">
        <f>SUM(G128:G140)</f>
        <v>30050</v>
      </c>
      <c r="H127" s="84">
        <f t="shared" si="13"/>
        <v>0</v>
      </c>
    </row>
    <row r="128" spans="1:8" ht="15.75" thickBot="1">
      <c r="A128" s="186" t="s">
        <v>290</v>
      </c>
      <c r="B128" s="187"/>
      <c r="C128" s="89">
        <v>30050</v>
      </c>
      <c r="D128" s="89">
        <v>0</v>
      </c>
      <c r="E128" s="90">
        <f>C128+D128</f>
        <v>30050</v>
      </c>
      <c r="F128" s="90">
        <v>30050</v>
      </c>
      <c r="G128" s="90">
        <v>30050</v>
      </c>
      <c r="H128" s="89">
        <f t="shared" si="13"/>
        <v>0</v>
      </c>
    </row>
    <row r="129" spans="1:8" s="109" customFormat="1" ht="15">
      <c r="A129" s="185"/>
      <c r="B129" s="183"/>
      <c r="C129" s="174"/>
      <c r="D129" s="174"/>
      <c r="E129" s="174"/>
      <c r="F129" s="174"/>
      <c r="G129" s="174"/>
      <c r="H129" s="174"/>
    </row>
    <row r="130" spans="1:8" s="109" customFormat="1" ht="15">
      <c r="A130" s="185"/>
      <c r="B130" s="183"/>
      <c r="C130" s="174"/>
      <c r="D130" s="174"/>
      <c r="E130" s="174"/>
      <c r="F130" s="174"/>
      <c r="G130" s="174"/>
      <c r="H130" s="174"/>
    </row>
    <row r="131" spans="1:8" s="109" customFormat="1" ht="15">
      <c r="A131" s="185"/>
      <c r="B131" s="183"/>
      <c r="C131" s="174"/>
      <c r="D131" s="174"/>
      <c r="E131" s="174"/>
      <c r="F131" s="174"/>
      <c r="G131" s="174"/>
      <c r="H131" s="174"/>
    </row>
    <row r="132" spans="1:8" s="109" customFormat="1" ht="15.75" thickBot="1">
      <c r="A132" s="188"/>
      <c r="B132" s="189"/>
      <c r="C132" s="184"/>
      <c r="D132" s="184"/>
      <c r="E132" s="184"/>
      <c r="F132" s="184"/>
      <c r="G132" s="184"/>
      <c r="H132" s="184"/>
    </row>
    <row r="133" spans="1:8" ht="15">
      <c r="A133" s="82" t="s">
        <v>291</v>
      </c>
      <c r="B133" s="83"/>
      <c r="C133" s="81"/>
      <c r="D133" s="81"/>
      <c r="E133" s="84">
        <f aca="true" t="shared" si="17" ref="E133:E140">C133+D133</f>
        <v>0</v>
      </c>
      <c r="F133" s="84"/>
      <c r="G133" s="84"/>
      <c r="H133" s="84">
        <f t="shared" si="13"/>
        <v>0</v>
      </c>
    </row>
    <row r="134" spans="1:8" ht="15">
      <c r="A134" s="82" t="s">
        <v>292</v>
      </c>
      <c r="B134" s="83"/>
      <c r="C134" s="81"/>
      <c r="D134" s="81"/>
      <c r="E134" s="84">
        <f t="shared" si="17"/>
        <v>0</v>
      </c>
      <c r="F134" s="84"/>
      <c r="G134" s="84"/>
      <c r="H134" s="84">
        <f t="shared" si="13"/>
        <v>0</v>
      </c>
    </row>
    <row r="135" spans="1:8" ht="15">
      <c r="A135" s="82" t="s">
        <v>293</v>
      </c>
      <c r="B135" s="83"/>
      <c r="C135" s="81"/>
      <c r="D135" s="81"/>
      <c r="E135" s="84">
        <f t="shared" si="17"/>
        <v>0</v>
      </c>
      <c r="F135" s="84"/>
      <c r="G135" s="84"/>
      <c r="H135" s="84">
        <f t="shared" si="13"/>
        <v>0</v>
      </c>
    </row>
    <row r="136" spans="1:8" ht="15">
      <c r="A136" s="82" t="s">
        <v>294</v>
      </c>
      <c r="B136" s="83"/>
      <c r="C136" s="81"/>
      <c r="D136" s="81"/>
      <c r="E136" s="84">
        <f t="shared" si="17"/>
        <v>0</v>
      </c>
      <c r="F136" s="84"/>
      <c r="G136" s="84"/>
      <c r="H136" s="84">
        <f t="shared" si="13"/>
        <v>0</v>
      </c>
    </row>
    <row r="137" spans="1:8" ht="15">
      <c r="A137" s="82" t="s">
        <v>295</v>
      </c>
      <c r="B137" s="83"/>
      <c r="C137" s="81"/>
      <c r="D137" s="81"/>
      <c r="E137" s="84">
        <f t="shared" si="17"/>
        <v>0</v>
      </c>
      <c r="F137" s="84"/>
      <c r="G137" s="84"/>
      <c r="H137" s="84">
        <f t="shared" si="13"/>
        <v>0</v>
      </c>
    </row>
    <row r="138" spans="1:8" ht="15">
      <c r="A138" s="82" t="s">
        <v>296</v>
      </c>
      <c r="B138" s="83"/>
      <c r="C138" s="81"/>
      <c r="D138" s="81"/>
      <c r="E138" s="84">
        <f t="shared" si="17"/>
        <v>0</v>
      </c>
      <c r="F138" s="84"/>
      <c r="G138" s="84"/>
      <c r="H138" s="84">
        <f t="shared" si="13"/>
        <v>0</v>
      </c>
    </row>
    <row r="139" spans="1:8" ht="15">
      <c r="A139" s="82" t="s">
        <v>297</v>
      </c>
      <c r="B139" s="83"/>
      <c r="C139" s="81"/>
      <c r="D139" s="81"/>
      <c r="E139" s="84">
        <f t="shared" si="17"/>
        <v>0</v>
      </c>
      <c r="F139" s="84"/>
      <c r="G139" s="84"/>
      <c r="H139" s="84">
        <f t="shared" si="13"/>
        <v>0</v>
      </c>
    </row>
    <row r="140" spans="1:8" ht="15">
      <c r="A140" s="82" t="s">
        <v>298</v>
      </c>
      <c r="B140" s="83"/>
      <c r="C140" s="81"/>
      <c r="D140" s="81"/>
      <c r="E140" s="84">
        <f t="shared" si="17"/>
        <v>0</v>
      </c>
      <c r="F140" s="84"/>
      <c r="G140" s="84"/>
      <c r="H140" s="84">
        <f t="shared" si="13"/>
        <v>0</v>
      </c>
    </row>
    <row r="141" spans="1:8" ht="15">
      <c r="A141" s="79" t="s">
        <v>299</v>
      </c>
      <c r="B141" s="80"/>
      <c r="C141" s="81">
        <f>SUM(C142:C144)</f>
        <v>0</v>
      </c>
      <c r="D141" s="81">
        <f>SUM(D142:D144)</f>
        <v>0</v>
      </c>
      <c r="E141" s="84">
        <f>SUM(E142:E144)</f>
        <v>0</v>
      </c>
      <c r="F141" s="81">
        <f>SUM(F142:F144)</f>
        <v>0</v>
      </c>
      <c r="G141" s="81">
        <f>SUM(G142:G144)</f>
        <v>0</v>
      </c>
      <c r="H141" s="84">
        <f t="shared" si="13"/>
        <v>0</v>
      </c>
    </row>
    <row r="142" spans="1:8" ht="15">
      <c r="A142" s="82" t="s">
        <v>300</v>
      </c>
      <c r="B142" s="83"/>
      <c r="C142" s="81"/>
      <c r="D142" s="81"/>
      <c r="E142" s="84">
        <f>C142+D142</f>
        <v>0</v>
      </c>
      <c r="F142" s="84"/>
      <c r="G142" s="84"/>
      <c r="H142" s="84">
        <f t="shared" si="13"/>
        <v>0</v>
      </c>
    </row>
    <row r="143" spans="1:8" ht="15">
      <c r="A143" s="82" t="s">
        <v>301</v>
      </c>
      <c r="B143" s="83"/>
      <c r="C143" s="81"/>
      <c r="D143" s="81"/>
      <c r="E143" s="84">
        <f>C143+D143</f>
        <v>0</v>
      </c>
      <c r="F143" s="84"/>
      <c r="G143" s="84"/>
      <c r="H143" s="84">
        <f t="shared" si="13"/>
        <v>0</v>
      </c>
    </row>
    <row r="144" spans="1:8" ht="15">
      <c r="A144" s="82" t="s">
        <v>302</v>
      </c>
      <c r="B144" s="83"/>
      <c r="C144" s="81"/>
      <c r="D144" s="81"/>
      <c r="E144" s="84">
        <f>C144+D144</f>
        <v>0</v>
      </c>
      <c r="F144" s="84"/>
      <c r="G144" s="84"/>
      <c r="H144" s="84">
        <f t="shared" si="13"/>
        <v>0</v>
      </c>
    </row>
    <row r="145" spans="1:8" ht="15">
      <c r="A145" s="79" t="s">
        <v>303</v>
      </c>
      <c r="B145" s="80"/>
      <c r="C145" s="81">
        <f>SUM(C146:C153)</f>
        <v>0</v>
      </c>
      <c r="D145" s="81">
        <f>SUM(D146:D153)</f>
        <v>0</v>
      </c>
      <c r="E145" s="84">
        <f>E146+E147+E148+E149+E150+E152+E153</f>
        <v>0</v>
      </c>
      <c r="F145" s="81">
        <f>SUM(F146:F153)</f>
        <v>0</v>
      </c>
      <c r="G145" s="81">
        <f>SUM(G146:G153)</f>
        <v>0</v>
      </c>
      <c r="H145" s="84">
        <f t="shared" si="13"/>
        <v>0</v>
      </c>
    </row>
    <row r="146" spans="1:8" ht="15">
      <c r="A146" s="82" t="s">
        <v>304</v>
      </c>
      <c r="B146" s="83"/>
      <c r="C146" s="81"/>
      <c r="D146" s="81"/>
      <c r="E146" s="84">
        <f>C146+D146</f>
        <v>0</v>
      </c>
      <c r="F146" s="84"/>
      <c r="G146" s="84"/>
      <c r="H146" s="84">
        <f t="shared" si="13"/>
        <v>0</v>
      </c>
    </row>
    <row r="147" spans="1:8" ht="15">
      <c r="A147" s="82" t="s">
        <v>305</v>
      </c>
      <c r="B147" s="83"/>
      <c r="C147" s="81"/>
      <c r="D147" s="81"/>
      <c r="E147" s="84">
        <f aca="true" t="shared" si="18" ref="E147:E153">C147+D147</f>
        <v>0</v>
      </c>
      <c r="F147" s="84"/>
      <c r="G147" s="84"/>
      <c r="H147" s="84">
        <f t="shared" si="13"/>
        <v>0</v>
      </c>
    </row>
    <row r="148" spans="1:8" ht="15">
      <c r="A148" s="82" t="s">
        <v>306</v>
      </c>
      <c r="B148" s="83"/>
      <c r="C148" s="81"/>
      <c r="D148" s="81"/>
      <c r="E148" s="84">
        <f t="shared" si="18"/>
        <v>0</v>
      </c>
      <c r="F148" s="84"/>
      <c r="G148" s="84"/>
      <c r="H148" s="84">
        <f t="shared" si="13"/>
        <v>0</v>
      </c>
    </row>
    <row r="149" spans="1:8" ht="15">
      <c r="A149" s="82" t="s">
        <v>307</v>
      </c>
      <c r="B149" s="83"/>
      <c r="C149" s="81"/>
      <c r="D149" s="81"/>
      <c r="E149" s="84">
        <f t="shared" si="18"/>
        <v>0</v>
      </c>
      <c r="F149" s="84"/>
      <c r="G149" s="84"/>
      <c r="H149" s="84">
        <f t="shared" si="13"/>
        <v>0</v>
      </c>
    </row>
    <row r="150" spans="1:8" ht="15">
      <c r="A150" s="82" t="s">
        <v>308</v>
      </c>
      <c r="B150" s="83"/>
      <c r="C150" s="81"/>
      <c r="D150" s="81"/>
      <c r="E150" s="84">
        <f t="shared" si="18"/>
        <v>0</v>
      </c>
      <c r="F150" s="84"/>
      <c r="G150" s="84"/>
      <c r="H150" s="84">
        <f t="shared" si="13"/>
        <v>0</v>
      </c>
    </row>
    <row r="151" spans="1:8" ht="15">
      <c r="A151" s="82" t="s">
        <v>309</v>
      </c>
      <c r="B151" s="83"/>
      <c r="C151" s="81"/>
      <c r="D151" s="81"/>
      <c r="E151" s="84">
        <f t="shared" si="18"/>
        <v>0</v>
      </c>
      <c r="F151" s="84"/>
      <c r="G151" s="84"/>
      <c r="H151" s="84">
        <f t="shared" si="13"/>
        <v>0</v>
      </c>
    </row>
    <row r="152" spans="1:8" ht="15">
      <c r="A152" s="82" t="s">
        <v>310</v>
      </c>
      <c r="B152" s="83"/>
      <c r="C152" s="81"/>
      <c r="D152" s="81"/>
      <c r="E152" s="84">
        <f t="shared" si="18"/>
        <v>0</v>
      </c>
      <c r="F152" s="84"/>
      <c r="G152" s="84"/>
      <c r="H152" s="84">
        <f t="shared" si="13"/>
        <v>0</v>
      </c>
    </row>
    <row r="153" spans="1:8" ht="15">
      <c r="A153" s="82" t="s">
        <v>311</v>
      </c>
      <c r="B153" s="83"/>
      <c r="C153" s="81"/>
      <c r="D153" s="81"/>
      <c r="E153" s="84">
        <f t="shared" si="18"/>
        <v>0</v>
      </c>
      <c r="F153" s="84"/>
      <c r="G153" s="84"/>
      <c r="H153" s="84">
        <f t="shared" si="13"/>
        <v>0</v>
      </c>
    </row>
    <row r="154" spans="1:8" ht="15">
      <c r="A154" s="79" t="s">
        <v>312</v>
      </c>
      <c r="B154" s="80"/>
      <c r="C154" s="81">
        <f>SUM(C155:C157)</f>
        <v>0</v>
      </c>
      <c r="D154" s="81">
        <f>SUM(D155:D157)</f>
        <v>0</v>
      </c>
      <c r="E154" s="84">
        <f>SUM(E155:E157)</f>
        <v>0</v>
      </c>
      <c r="F154" s="81">
        <f>SUM(F155:F157)</f>
        <v>0</v>
      </c>
      <c r="G154" s="81">
        <f>SUM(G155:G157)</f>
        <v>0</v>
      </c>
      <c r="H154" s="84">
        <f t="shared" si="13"/>
        <v>0</v>
      </c>
    </row>
    <row r="155" spans="1:8" ht="15">
      <c r="A155" s="82" t="s">
        <v>313</v>
      </c>
      <c r="B155" s="83"/>
      <c r="C155" s="81"/>
      <c r="D155" s="81"/>
      <c r="E155" s="84">
        <f>C155+D155</f>
        <v>0</v>
      </c>
      <c r="F155" s="84"/>
      <c r="G155" s="84"/>
      <c r="H155" s="84">
        <f t="shared" si="13"/>
        <v>0</v>
      </c>
    </row>
    <row r="156" spans="1:8" ht="15">
      <c r="A156" s="82" t="s">
        <v>314</v>
      </c>
      <c r="B156" s="83"/>
      <c r="C156" s="81"/>
      <c r="D156" s="81"/>
      <c r="E156" s="84">
        <f>C156+D156</f>
        <v>0</v>
      </c>
      <c r="F156" s="84"/>
      <c r="G156" s="84"/>
      <c r="H156" s="84">
        <f t="shared" si="13"/>
        <v>0</v>
      </c>
    </row>
    <row r="157" spans="1:8" ht="15">
      <c r="A157" s="82" t="s">
        <v>315</v>
      </c>
      <c r="B157" s="83"/>
      <c r="C157" s="81"/>
      <c r="D157" s="81"/>
      <c r="E157" s="84">
        <f>C157+D157</f>
        <v>0</v>
      </c>
      <c r="F157" s="84"/>
      <c r="G157" s="84"/>
      <c r="H157" s="84">
        <f aca="true" t="shared" si="19" ref="H157:H165">E157-F157</f>
        <v>0</v>
      </c>
    </row>
    <row r="158" spans="1:8" ht="15">
      <c r="A158" s="79" t="s">
        <v>316</v>
      </c>
      <c r="B158" s="80"/>
      <c r="C158" s="81">
        <f>SUM(C159:C165)</f>
        <v>0</v>
      </c>
      <c r="D158" s="81">
        <f>SUM(D159:D165)</f>
        <v>0</v>
      </c>
      <c r="E158" s="84">
        <f>SUM(E159:E165)</f>
        <v>0</v>
      </c>
      <c r="F158" s="81">
        <f>SUM(F159:F165)</f>
        <v>0</v>
      </c>
      <c r="G158" s="81">
        <f>SUM(G159:G165)</f>
        <v>0</v>
      </c>
      <c r="H158" s="84">
        <f t="shared" si="19"/>
        <v>0</v>
      </c>
    </row>
    <row r="159" spans="1:8" ht="15">
      <c r="A159" s="82" t="s">
        <v>317</v>
      </c>
      <c r="B159" s="83"/>
      <c r="C159" s="81"/>
      <c r="D159" s="81"/>
      <c r="E159" s="84">
        <f>C159+D159</f>
        <v>0</v>
      </c>
      <c r="F159" s="84"/>
      <c r="G159" s="84"/>
      <c r="H159" s="84">
        <f t="shared" si="19"/>
        <v>0</v>
      </c>
    </row>
    <row r="160" spans="1:8" ht="15">
      <c r="A160" s="82" t="s">
        <v>318</v>
      </c>
      <c r="B160" s="83"/>
      <c r="C160" s="81"/>
      <c r="D160" s="81"/>
      <c r="E160" s="84">
        <f aca="true" t="shared" si="20" ref="E160:E165">C160+D160</f>
        <v>0</v>
      </c>
      <c r="F160" s="84"/>
      <c r="G160" s="84"/>
      <c r="H160" s="84">
        <f t="shared" si="19"/>
        <v>0</v>
      </c>
    </row>
    <row r="161" spans="1:8" ht="15">
      <c r="A161" s="82" t="s">
        <v>319</v>
      </c>
      <c r="B161" s="83"/>
      <c r="C161" s="81"/>
      <c r="D161" s="81"/>
      <c r="E161" s="84">
        <f t="shared" si="20"/>
        <v>0</v>
      </c>
      <c r="F161" s="84"/>
      <c r="G161" s="84"/>
      <c r="H161" s="84">
        <f t="shared" si="19"/>
        <v>0</v>
      </c>
    </row>
    <row r="162" spans="1:8" ht="15">
      <c r="A162" s="82" t="s">
        <v>320</v>
      </c>
      <c r="B162" s="83"/>
      <c r="C162" s="81"/>
      <c r="D162" s="81"/>
      <c r="E162" s="84">
        <f t="shared" si="20"/>
        <v>0</v>
      </c>
      <c r="F162" s="84"/>
      <c r="G162" s="84"/>
      <c r="H162" s="84">
        <f t="shared" si="19"/>
        <v>0</v>
      </c>
    </row>
    <row r="163" spans="1:8" ht="15">
      <c r="A163" s="82" t="s">
        <v>321</v>
      </c>
      <c r="B163" s="83"/>
      <c r="C163" s="81"/>
      <c r="D163" s="81"/>
      <c r="E163" s="84">
        <f t="shared" si="20"/>
        <v>0</v>
      </c>
      <c r="F163" s="84"/>
      <c r="G163" s="84"/>
      <c r="H163" s="84">
        <f t="shared" si="19"/>
        <v>0</v>
      </c>
    </row>
    <row r="164" spans="1:8" ht="15">
      <c r="A164" s="82" t="s">
        <v>322</v>
      </c>
      <c r="B164" s="83"/>
      <c r="C164" s="81"/>
      <c r="D164" s="81"/>
      <c r="E164" s="84">
        <f t="shared" si="20"/>
        <v>0</v>
      </c>
      <c r="F164" s="84"/>
      <c r="G164" s="84"/>
      <c r="H164" s="84">
        <f t="shared" si="19"/>
        <v>0</v>
      </c>
    </row>
    <row r="165" spans="1:8" ht="15">
      <c r="A165" s="82" t="s">
        <v>323</v>
      </c>
      <c r="B165" s="83"/>
      <c r="C165" s="81"/>
      <c r="D165" s="81"/>
      <c r="E165" s="84">
        <f t="shared" si="20"/>
        <v>0</v>
      </c>
      <c r="F165" s="84"/>
      <c r="G165" s="84"/>
      <c r="H165" s="84">
        <f t="shared" si="19"/>
        <v>0</v>
      </c>
    </row>
    <row r="166" spans="1:8" ht="15">
      <c r="A166" s="79"/>
      <c r="B166" s="80"/>
      <c r="C166" s="81"/>
      <c r="D166" s="81"/>
      <c r="E166" s="84"/>
      <c r="F166" s="84"/>
      <c r="G166" s="84"/>
      <c r="H166" s="84"/>
    </row>
    <row r="167" spans="1:8" ht="15">
      <c r="A167" s="85" t="s">
        <v>325</v>
      </c>
      <c r="B167" s="86"/>
      <c r="C167" s="78">
        <f aca="true" t="shared" si="21" ref="C167:H167">C9+C88</f>
        <v>30277078</v>
      </c>
      <c r="D167" s="78">
        <f t="shared" si="21"/>
        <v>51400.00000000004</v>
      </c>
      <c r="E167" s="157">
        <f t="shared" si="21"/>
        <v>30328478</v>
      </c>
      <c r="F167" s="78">
        <f t="shared" si="21"/>
        <v>12593269.899999999</v>
      </c>
      <c r="G167" s="78">
        <f t="shared" si="21"/>
        <v>12593269.899999999</v>
      </c>
      <c r="H167" s="78">
        <f t="shared" si="21"/>
        <v>17735208.1</v>
      </c>
    </row>
    <row r="168" spans="1:8" ht="15.75" thickBot="1">
      <c r="A168" s="87"/>
      <c r="B168" s="88"/>
      <c r="C168" s="89"/>
      <c r="D168" s="89"/>
      <c r="E168" s="90"/>
      <c r="F168" s="90"/>
      <c r="G168" s="90"/>
      <c r="H168" s="90"/>
    </row>
  </sheetData>
  <sheetProtection/>
  <mergeCells count="12">
    <mergeCell ref="A1:H1"/>
    <mergeCell ref="A2:H2"/>
    <mergeCell ref="A3:H3"/>
    <mergeCell ref="A4:H4"/>
    <mergeCell ref="A5:H5"/>
    <mergeCell ref="A6:B8"/>
    <mergeCell ref="C6:G7"/>
    <mergeCell ref="H6:H8"/>
    <mergeCell ref="A38:B38"/>
    <mergeCell ref="A48:B48"/>
    <mergeCell ref="A62:B62"/>
    <mergeCell ref="A117:B117"/>
  </mergeCells>
  <printOptions/>
  <pageMargins left="0.7086614173228347" right="0.7086614173228347" top="0.7480314960629921" bottom="0.7480314960629921" header="0.31496062992125984" footer="0.31496062992125984"/>
  <pageSetup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F15" sqref="F15"/>
    </sheetView>
  </sheetViews>
  <sheetFormatPr defaultColWidth="11.421875" defaultRowHeight="15"/>
  <cols>
    <col min="1" max="1" width="4.421875" style="0" customWidth="1"/>
    <col min="2" max="2" width="39.00390625" style="0" customWidth="1"/>
    <col min="3" max="3" width="14.00390625" style="0" customWidth="1"/>
    <col min="4" max="4" width="13.28125" style="0" customWidth="1"/>
    <col min="5" max="5" width="12.8515625" style="0" customWidth="1"/>
    <col min="6" max="6" width="13.00390625" style="0" customWidth="1"/>
    <col min="7" max="7" width="14.28125" style="0" customWidth="1"/>
    <col min="8" max="8" width="13.57421875" style="0" customWidth="1"/>
  </cols>
  <sheetData>
    <row r="1" spans="1:8" ht="15">
      <c r="A1" s="1"/>
      <c r="B1" s="263" t="s">
        <v>120</v>
      </c>
      <c r="C1" s="264"/>
      <c r="D1" s="264"/>
      <c r="E1" s="264"/>
      <c r="F1" s="264"/>
      <c r="G1" s="264"/>
      <c r="H1" s="265"/>
    </row>
    <row r="2" spans="1:8" ht="15">
      <c r="A2" s="1"/>
      <c r="B2" s="205" t="s">
        <v>244</v>
      </c>
      <c r="C2" s="266"/>
      <c r="D2" s="266"/>
      <c r="E2" s="266"/>
      <c r="F2" s="266"/>
      <c r="G2" s="266"/>
      <c r="H2" s="207"/>
    </row>
    <row r="3" spans="1:8" ht="15">
      <c r="A3" s="1"/>
      <c r="B3" s="205" t="s">
        <v>326</v>
      </c>
      <c r="C3" s="266"/>
      <c r="D3" s="266"/>
      <c r="E3" s="266"/>
      <c r="F3" s="266"/>
      <c r="G3" s="266"/>
      <c r="H3" s="207"/>
    </row>
    <row r="4" spans="1:8" ht="15">
      <c r="A4" s="1"/>
      <c r="B4" s="205" t="s">
        <v>125</v>
      </c>
      <c r="C4" s="266"/>
      <c r="D4" s="266"/>
      <c r="E4" s="266"/>
      <c r="F4" s="266"/>
      <c r="G4" s="266"/>
      <c r="H4" s="207"/>
    </row>
    <row r="5" spans="1:8" ht="15.75" thickBot="1">
      <c r="A5" s="1"/>
      <c r="B5" s="208" t="s">
        <v>1</v>
      </c>
      <c r="C5" s="209"/>
      <c r="D5" s="209"/>
      <c r="E5" s="209"/>
      <c r="F5" s="209"/>
      <c r="G5" s="209"/>
      <c r="H5" s="210"/>
    </row>
    <row r="6" spans="1:8" ht="15.75" thickBot="1">
      <c r="A6" s="1"/>
      <c r="B6" s="236" t="s">
        <v>2</v>
      </c>
      <c r="C6" s="267" t="s">
        <v>246</v>
      </c>
      <c r="D6" s="268"/>
      <c r="E6" s="268"/>
      <c r="F6" s="268"/>
      <c r="G6" s="269"/>
      <c r="H6" s="236" t="s">
        <v>247</v>
      </c>
    </row>
    <row r="7" spans="1:8" ht="26.25" thickBot="1">
      <c r="A7" s="1"/>
      <c r="B7" s="237"/>
      <c r="C7" s="50" t="s">
        <v>206</v>
      </c>
      <c r="D7" s="50" t="s">
        <v>327</v>
      </c>
      <c r="E7" s="50" t="s">
        <v>328</v>
      </c>
      <c r="F7" s="50" t="s">
        <v>204</v>
      </c>
      <c r="G7" s="50" t="s">
        <v>223</v>
      </c>
      <c r="H7" s="237"/>
    </row>
    <row r="8" spans="1:8" ht="15">
      <c r="A8" s="1"/>
      <c r="B8" s="91" t="s">
        <v>329</v>
      </c>
      <c r="C8" s="92">
        <f aca="true" t="shared" si="0" ref="C8:H8">SUM(C9:C16)</f>
        <v>15576195</v>
      </c>
      <c r="D8" s="92">
        <f t="shared" si="0"/>
        <v>20600</v>
      </c>
      <c r="E8" s="92">
        <f t="shared" si="0"/>
        <v>15596795</v>
      </c>
      <c r="F8" s="92">
        <f t="shared" si="0"/>
        <v>5827147.06</v>
      </c>
      <c r="G8" s="92">
        <f t="shared" si="0"/>
        <v>5827147.06</v>
      </c>
      <c r="H8" s="92">
        <f t="shared" si="0"/>
        <v>9769647.940000001</v>
      </c>
    </row>
    <row r="9" spans="1:8" ht="15">
      <c r="A9" s="1"/>
      <c r="B9" s="93" t="s">
        <v>330</v>
      </c>
      <c r="C9" s="94">
        <v>0</v>
      </c>
      <c r="D9" s="94">
        <v>0</v>
      </c>
      <c r="E9" s="94">
        <f>C9+D9</f>
        <v>0</v>
      </c>
      <c r="F9" s="94">
        <v>0</v>
      </c>
      <c r="G9" s="94">
        <v>0</v>
      </c>
      <c r="H9" s="84">
        <f aca="true" t="shared" si="1" ref="H9:H16">E9-F9</f>
        <v>0</v>
      </c>
    </row>
    <row r="10" spans="1:8" ht="15">
      <c r="A10" s="1"/>
      <c r="B10" s="93" t="s">
        <v>331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84">
        <f t="shared" si="1"/>
        <v>0</v>
      </c>
    </row>
    <row r="11" spans="1:8" ht="15">
      <c r="A11" s="1"/>
      <c r="B11" s="93" t="s">
        <v>332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84">
        <f t="shared" si="1"/>
        <v>0</v>
      </c>
    </row>
    <row r="12" spans="1:8" ht="15">
      <c r="A12" s="1"/>
      <c r="B12" s="93" t="s">
        <v>333</v>
      </c>
      <c r="C12" s="9">
        <v>15576195</v>
      </c>
      <c r="D12" s="9">
        <v>20600</v>
      </c>
      <c r="E12" s="9">
        <f>C12+D12</f>
        <v>15596795</v>
      </c>
      <c r="F12" s="9">
        <v>5827147.06</v>
      </c>
      <c r="G12" s="9">
        <v>5827147.06</v>
      </c>
      <c r="H12" s="84">
        <f t="shared" si="1"/>
        <v>9769647.940000001</v>
      </c>
    </row>
    <row r="13" spans="1:8" ht="15">
      <c r="A13" s="1"/>
      <c r="B13" s="93" t="s">
        <v>334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84">
        <f t="shared" si="1"/>
        <v>0</v>
      </c>
    </row>
    <row r="14" spans="1:8" ht="15">
      <c r="A14" s="1"/>
      <c r="B14" s="93"/>
      <c r="C14" s="9"/>
      <c r="D14" s="9"/>
      <c r="E14" s="9"/>
      <c r="F14" s="9"/>
      <c r="G14" s="9"/>
      <c r="H14" s="84">
        <f t="shared" si="1"/>
        <v>0</v>
      </c>
    </row>
    <row r="15" spans="1:8" ht="15">
      <c r="A15" s="1"/>
      <c r="B15" s="93"/>
      <c r="C15" s="9"/>
      <c r="D15" s="9"/>
      <c r="E15" s="9"/>
      <c r="F15" s="9"/>
      <c r="G15" s="9"/>
      <c r="H15" s="84">
        <f t="shared" si="1"/>
        <v>0</v>
      </c>
    </row>
    <row r="16" spans="1:8" ht="15">
      <c r="A16" s="1"/>
      <c r="B16" s="93"/>
      <c r="C16" s="9"/>
      <c r="D16" s="9"/>
      <c r="E16" s="9"/>
      <c r="F16" s="9"/>
      <c r="G16" s="9"/>
      <c r="H16" s="84">
        <f t="shared" si="1"/>
        <v>0</v>
      </c>
    </row>
    <row r="17" spans="1:8" ht="15">
      <c r="A17" s="1"/>
      <c r="B17" s="95"/>
      <c r="C17" s="9"/>
      <c r="D17" s="9"/>
      <c r="E17" s="9"/>
      <c r="F17" s="9"/>
      <c r="G17" s="9"/>
      <c r="H17" s="9"/>
    </row>
    <row r="18" spans="1:8" ht="15">
      <c r="A18" s="1"/>
      <c r="B18" s="96" t="s">
        <v>335</v>
      </c>
      <c r="C18" s="97">
        <f aca="true" t="shared" si="2" ref="C18:H18">SUM(C19:C26)</f>
        <v>14700883</v>
      </c>
      <c r="D18" s="97">
        <f t="shared" si="2"/>
        <v>30800</v>
      </c>
      <c r="E18" s="97">
        <f t="shared" si="2"/>
        <v>14731683</v>
      </c>
      <c r="F18" s="97">
        <f t="shared" si="2"/>
        <v>6766122.84</v>
      </c>
      <c r="G18" s="97">
        <f t="shared" si="2"/>
        <v>6766122.84</v>
      </c>
      <c r="H18" s="97">
        <f t="shared" si="2"/>
        <v>7965560.16</v>
      </c>
    </row>
    <row r="19" spans="1:8" ht="15">
      <c r="A19" s="1"/>
      <c r="B19" s="93" t="s">
        <v>330</v>
      </c>
      <c r="C19" s="94">
        <v>0</v>
      </c>
      <c r="D19" s="94">
        <v>0</v>
      </c>
      <c r="E19" s="94">
        <f>C19+D19</f>
        <v>0</v>
      </c>
      <c r="F19" s="94">
        <v>0</v>
      </c>
      <c r="G19" s="94">
        <v>0</v>
      </c>
      <c r="H19" s="84">
        <f aca="true" t="shared" si="3" ref="H19:H27">E19-F19</f>
        <v>0</v>
      </c>
    </row>
    <row r="20" spans="1:8" ht="15">
      <c r="A20" s="1"/>
      <c r="B20" s="93" t="s">
        <v>331</v>
      </c>
      <c r="C20" s="94">
        <v>0</v>
      </c>
      <c r="D20" s="94">
        <v>0</v>
      </c>
      <c r="E20" s="94">
        <f>C20+D20</f>
        <v>0</v>
      </c>
      <c r="F20" s="94">
        <v>0</v>
      </c>
      <c r="G20" s="94">
        <v>0</v>
      </c>
      <c r="H20" s="84">
        <f t="shared" si="3"/>
        <v>0</v>
      </c>
    </row>
    <row r="21" spans="1:8" ht="15">
      <c r="A21" s="1"/>
      <c r="B21" s="93" t="s">
        <v>332</v>
      </c>
      <c r="C21" s="94">
        <v>0</v>
      </c>
      <c r="D21" s="94">
        <v>0</v>
      </c>
      <c r="E21" s="94">
        <f>C21+D21</f>
        <v>0</v>
      </c>
      <c r="F21" s="94">
        <v>0</v>
      </c>
      <c r="G21" s="94">
        <v>0</v>
      </c>
      <c r="H21" s="84">
        <f t="shared" si="3"/>
        <v>0</v>
      </c>
    </row>
    <row r="22" spans="1:8" ht="15">
      <c r="A22" s="1"/>
      <c r="B22" s="93" t="s">
        <v>333</v>
      </c>
      <c r="C22" s="94">
        <v>14700883</v>
      </c>
      <c r="D22" s="94">
        <v>30800</v>
      </c>
      <c r="E22" s="94">
        <f>C22+D22</f>
        <v>14731683</v>
      </c>
      <c r="F22" s="94">
        <v>6766122.84</v>
      </c>
      <c r="G22" s="94">
        <v>6766122.84</v>
      </c>
      <c r="H22" s="84">
        <f t="shared" si="3"/>
        <v>7965560.16</v>
      </c>
    </row>
    <row r="23" spans="1:8" ht="15">
      <c r="A23" s="1"/>
      <c r="B23" s="93" t="s">
        <v>334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84">
        <f t="shared" si="3"/>
        <v>0</v>
      </c>
    </row>
    <row r="24" spans="1:8" ht="15">
      <c r="A24" s="1"/>
      <c r="B24" s="93"/>
      <c r="C24" s="9"/>
      <c r="D24" s="9"/>
      <c r="E24" s="9"/>
      <c r="F24" s="9"/>
      <c r="G24" s="9"/>
      <c r="H24" s="84">
        <f t="shared" si="3"/>
        <v>0</v>
      </c>
    </row>
    <row r="25" spans="1:8" ht="15">
      <c r="A25" s="1"/>
      <c r="B25" s="93"/>
      <c r="C25" s="9"/>
      <c r="D25" s="9"/>
      <c r="E25" s="9"/>
      <c r="F25" s="9"/>
      <c r="G25" s="9"/>
      <c r="H25" s="84">
        <f t="shared" si="3"/>
        <v>0</v>
      </c>
    </row>
    <row r="26" spans="1:8" ht="15">
      <c r="A26" s="1"/>
      <c r="B26" s="93"/>
      <c r="C26" s="9"/>
      <c r="D26" s="9"/>
      <c r="E26" s="9"/>
      <c r="F26" s="9"/>
      <c r="G26" s="9"/>
      <c r="H26" s="84">
        <f t="shared" si="3"/>
        <v>0</v>
      </c>
    </row>
    <row r="27" spans="1:8" ht="15">
      <c r="A27" s="1"/>
      <c r="B27" s="95"/>
      <c r="C27" s="9"/>
      <c r="D27" s="9"/>
      <c r="E27" s="9"/>
      <c r="F27" s="9"/>
      <c r="G27" s="9"/>
      <c r="H27" s="84">
        <f t="shared" si="3"/>
        <v>0</v>
      </c>
    </row>
    <row r="28" spans="1:8" ht="15">
      <c r="A28" s="1"/>
      <c r="B28" s="91" t="s">
        <v>325</v>
      </c>
      <c r="C28" s="7">
        <f aca="true" t="shared" si="4" ref="C28:H28">C8+C18</f>
        <v>30277078</v>
      </c>
      <c r="D28" s="7">
        <f t="shared" si="4"/>
        <v>51400</v>
      </c>
      <c r="E28" s="7">
        <f t="shared" si="4"/>
        <v>30328478</v>
      </c>
      <c r="F28" s="7">
        <f t="shared" si="4"/>
        <v>12593269.899999999</v>
      </c>
      <c r="G28" s="7">
        <f t="shared" si="4"/>
        <v>12593269.899999999</v>
      </c>
      <c r="H28" s="7">
        <f t="shared" si="4"/>
        <v>17735208.1</v>
      </c>
    </row>
    <row r="29" spans="1:8" ht="15.75" thickBot="1">
      <c r="A29" s="1"/>
      <c r="B29" s="98"/>
      <c r="C29" s="16"/>
      <c r="D29" s="16"/>
      <c r="E29" s="16"/>
      <c r="F29" s="16"/>
      <c r="G29" s="16"/>
      <c r="H29" s="16"/>
    </row>
  </sheetData>
  <sheetProtection/>
  <mergeCells count="8">
    <mergeCell ref="B1:H1"/>
    <mergeCell ref="B2:H2"/>
    <mergeCell ref="B3:H3"/>
    <mergeCell ref="B4:H4"/>
    <mergeCell ref="B5:H5"/>
    <mergeCell ref="B6:B7"/>
    <mergeCell ref="C6:G6"/>
    <mergeCell ref="H6:H7"/>
  </mergeCells>
  <printOptions/>
  <pageMargins left="0.7086614173228347" right="0.7086614173228347" top="0.7480314960629921" bottom="0.7480314960629921" header="0.31496062992125984" footer="0.31496062992125984"/>
  <pageSetup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52">
      <selection activeCell="A74" sqref="A74:IV75"/>
    </sheetView>
  </sheetViews>
  <sheetFormatPr defaultColWidth="11.421875" defaultRowHeight="15"/>
  <cols>
    <col min="1" max="1" width="52.8515625" style="0" customWidth="1"/>
    <col min="2" max="2" width="9.8515625" style="0" bestFit="1" customWidth="1"/>
    <col min="3" max="3" width="14.421875" style="0" customWidth="1"/>
    <col min="4" max="4" width="13.8515625" style="0" customWidth="1"/>
    <col min="5" max="5" width="14.140625" style="0" customWidth="1"/>
    <col min="6" max="6" width="14.57421875" style="0" customWidth="1"/>
    <col min="7" max="7" width="15.28125" style="0" bestFit="1" customWidth="1"/>
  </cols>
  <sheetData>
    <row r="1" spans="1:7" ht="15">
      <c r="A1" s="202" t="s">
        <v>120</v>
      </c>
      <c r="B1" s="203"/>
      <c r="C1" s="203"/>
      <c r="D1" s="203"/>
      <c r="E1" s="203"/>
      <c r="F1" s="203"/>
      <c r="G1" s="260"/>
    </row>
    <row r="2" spans="1:7" ht="15">
      <c r="A2" s="228" t="s">
        <v>244</v>
      </c>
      <c r="B2" s="229"/>
      <c r="C2" s="229"/>
      <c r="D2" s="229"/>
      <c r="E2" s="229"/>
      <c r="F2" s="229"/>
      <c r="G2" s="261"/>
    </row>
    <row r="3" spans="1:7" ht="15">
      <c r="A3" s="228" t="s">
        <v>336</v>
      </c>
      <c r="B3" s="229"/>
      <c r="C3" s="229"/>
      <c r="D3" s="229"/>
      <c r="E3" s="229"/>
      <c r="F3" s="229"/>
      <c r="G3" s="261"/>
    </row>
    <row r="4" spans="1:7" ht="15">
      <c r="A4" s="228" t="s">
        <v>125</v>
      </c>
      <c r="B4" s="229"/>
      <c r="C4" s="229"/>
      <c r="D4" s="229"/>
      <c r="E4" s="229"/>
      <c r="F4" s="229"/>
      <c r="G4" s="261"/>
    </row>
    <row r="5" spans="1:7" ht="15.75" thickBot="1">
      <c r="A5" s="231" t="s">
        <v>1</v>
      </c>
      <c r="B5" s="232"/>
      <c r="C5" s="232"/>
      <c r="D5" s="232"/>
      <c r="E5" s="232"/>
      <c r="F5" s="232"/>
      <c r="G5" s="262"/>
    </row>
    <row r="6" spans="1:7" ht="15">
      <c r="A6" s="202" t="s">
        <v>2</v>
      </c>
      <c r="B6" s="263" t="s">
        <v>246</v>
      </c>
      <c r="C6" s="264"/>
      <c r="D6" s="264"/>
      <c r="E6" s="264"/>
      <c r="F6" s="265"/>
      <c r="G6" s="236" t="s">
        <v>247</v>
      </c>
    </row>
    <row r="7" spans="1:7" ht="15.75" thickBot="1">
      <c r="A7" s="228"/>
      <c r="B7" s="208"/>
      <c r="C7" s="209"/>
      <c r="D7" s="209"/>
      <c r="E7" s="209"/>
      <c r="F7" s="210"/>
      <c r="G7" s="270"/>
    </row>
    <row r="8" spans="1:7" ht="26.25" thickBot="1">
      <c r="A8" s="231"/>
      <c r="B8" s="99" t="s">
        <v>206</v>
      </c>
      <c r="C8" s="50" t="s">
        <v>248</v>
      </c>
      <c r="D8" s="50" t="s">
        <v>249</v>
      </c>
      <c r="E8" s="50" t="s">
        <v>204</v>
      </c>
      <c r="F8" s="50" t="s">
        <v>223</v>
      </c>
      <c r="G8" s="237"/>
    </row>
    <row r="9" spans="1:7" ht="15">
      <c r="A9" s="100"/>
      <c r="B9" s="101"/>
      <c r="C9" s="101"/>
      <c r="D9" s="101"/>
      <c r="E9" s="101"/>
      <c r="F9" s="101"/>
      <c r="G9" s="101"/>
    </row>
    <row r="10" spans="1:7" ht="15">
      <c r="A10" s="102" t="s">
        <v>337</v>
      </c>
      <c r="B10" s="65">
        <f aca="true" t="shared" si="0" ref="B10:G10">B11+B21+B30+B41</f>
        <v>15576195</v>
      </c>
      <c r="C10" s="65">
        <f t="shared" si="0"/>
        <v>20600</v>
      </c>
      <c r="D10" s="65">
        <f t="shared" si="0"/>
        <v>15596795</v>
      </c>
      <c r="E10" s="65">
        <f t="shared" si="0"/>
        <v>5827147.06</v>
      </c>
      <c r="F10" s="65">
        <f t="shared" si="0"/>
        <v>5827147.06</v>
      </c>
      <c r="G10" s="65">
        <f t="shared" si="0"/>
        <v>9769647.940000001</v>
      </c>
    </row>
    <row r="11" spans="1:7" ht="15">
      <c r="A11" s="102" t="s">
        <v>338</v>
      </c>
      <c r="B11" s="65">
        <f>SUM(B12:B19)</f>
        <v>0</v>
      </c>
      <c r="C11" s="65">
        <f>SUM(C12:C19)</f>
        <v>0</v>
      </c>
      <c r="D11" s="65">
        <f>SUM(D12:D19)</f>
        <v>0</v>
      </c>
      <c r="E11" s="65">
        <f>SUM(E12:E19)</f>
        <v>0</v>
      </c>
      <c r="F11" s="65">
        <f>SUM(F12:F19)</f>
        <v>0</v>
      </c>
      <c r="G11" s="65">
        <f>D11-E11</f>
        <v>0</v>
      </c>
    </row>
    <row r="12" spans="1:7" ht="15">
      <c r="A12" s="103" t="s">
        <v>339</v>
      </c>
      <c r="B12" s="63"/>
      <c r="C12" s="63"/>
      <c r="D12" s="63">
        <f>B12+C12</f>
        <v>0</v>
      </c>
      <c r="E12" s="63"/>
      <c r="F12" s="63"/>
      <c r="G12" s="63">
        <f aca="true" t="shared" si="1" ref="G12:G19">D12-E12</f>
        <v>0</v>
      </c>
    </row>
    <row r="13" spans="1:7" ht="15">
      <c r="A13" s="103" t="s">
        <v>340</v>
      </c>
      <c r="B13" s="63"/>
      <c r="C13" s="63"/>
      <c r="D13" s="63">
        <f aca="true" t="shared" si="2" ref="D13:D19">B13+C13</f>
        <v>0</v>
      </c>
      <c r="E13" s="63"/>
      <c r="F13" s="63"/>
      <c r="G13" s="63">
        <f t="shared" si="1"/>
        <v>0</v>
      </c>
    </row>
    <row r="14" spans="1:7" ht="15">
      <c r="A14" s="103" t="s">
        <v>341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ht="15">
      <c r="A15" s="103" t="s">
        <v>342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ht="15">
      <c r="A16" s="103" t="s">
        <v>343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ht="15">
      <c r="A17" s="103" t="s">
        <v>344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ht="15">
      <c r="A18" s="103" t="s">
        <v>345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ht="15">
      <c r="A19" s="103" t="s">
        <v>346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ht="15">
      <c r="A20" s="104"/>
      <c r="B20" s="63"/>
      <c r="C20" s="63"/>
      <c r="D20" s="63"/>
      <c r="E20" s="63"/>
      <c r="F20" s="63"/>
      <c r="G20" s="63"/>
    </row>
    <row r="21" spans="1:7" ht="15">
      <c r="A21" s="102" t="s">
        <v>347</v>
      </c>
      <c r="B21" s="65">
        <f>SUM(B22:B28)</f>
        <v>15576195</v>
      </c>
      <c r="C21" s="65">
        <f>SUM(C22:C28)</f>
        <v>20600</v>
      </c>
      <c r="D21" s="65">
        <f>SUM(D22:D28)</f>
        <v>15596795</v>
      </c>
      <c r="E21" s="65">
        <f>SUM(E22:E28)</f>
        <v>5827147.06</v>
      </c>
      <c r="F21" s="65">
        <f>SUM(F22:F28)</f>
        <v>5827147.06</v>
      </c>
      <c r="G21" s="65">
        <f aca="true" t="shared" si="3" ref="G21:G28">D21-E21</f>
        <v>9769647.940000001</v>
      </c>
    </row>
    <row r="22" spans="1:7" ht="15">
      <c r="A22" s="103" t="s">
        <v>348</v>
      </c>
      <c r="B22" s="63"/>
      <c r="C22" s="63"/>
      <c r="D22" s="63">
        <f>B22+C22</f>
        <v>0</v>
      </c>
      <c r="E22" s="63"/>
      <c r="F22" s="63"/>
      <c r="G22" s="63">
        <f t="shared" si="3"/>
        <v>0</v>
      </c>
    </row>
    <row r="23" spans="1:7" ht="15">
      <c r="A23" s="103" t="s">
        <v>349</v>
      </c>
      <c r="B23" s="63"/>
      <c r="C23" s="63"/>
      <c r="D23" s="63">
        <f aca="true" t="shared" si="4" ref="D23:D28">B23+C23</f>
        <v>0</v>
      </c>
      <c r="E23" s="63"/>
      <c r="F23" s="63"/>
      <c r="G23" s="63">
        <f t="shared" si="3"/>
        <v>0</v>
      </c>
    </row>
    <row r="24" spans="1:7" ht="15">
      <c r="A24" s="103" t="s">
        <v>350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ht="15">
      <c r="A25" s="103" t="s">
        <v>351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ht="15">
      <c r="A26" s="103" t="s">
        <v>352</v>
      </c>
      <c r="B26" s="63">
        <v>15576195</v>
      </c>
      <c r="C26" s="63">
        <v>20600</v>
      </c>
      <c r="D26" s="63">
        <f t="shared" si="4"/>
        <v>15596795</v>
      </c>
      <c r="E26" s="63">
        <v>5827147.06</v>
      </c>
      <c r="F26" s="63">
        <v>5827147.06</v>
      </c>
      <c r="G26" s="63">
        <f t="shared" si="3"/>
        <v>9769647.940000001</v>
      </c>
    </row>
    <row r="27" spans="1:7" ht="15">
      <c r="A27" s="103" t="s">
        <v>353</v>
      </c>
      <c r="B27" s="63"/>
      <c r="C27" s="63"/>
      <c r="D27" s="63">
        <f t="shared" si="4"/>
        <v>0</v>
      </c>
      <c r="E27" s="63"/>
      <c r="F27" s="63"/>
      <c r="G27" s="63">
        <f t="shared" si="3"/>
        <v>0</v>
      </c>
    </row>
    <row r="28" spans="1:7" ht="15">
      <c r="A28" s="103" t="s">
        <v>354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ht="15">
      <c r="A29" s="104"/>
      <c r="B29" s="63"/>
      <c r="C29" s="63"/>
      <c r="D29" s="63"/>
      <c r="E29" s="63"/>
      <c r="F29" s="63"/>
      <c r="G29" s="63"/>
    </row>
    <row r="30" spans="1:7" ht="15">
      <c r="A30" s="102" t="s">
        <v>355</v>
      </c>
      <c r="B30" s="65">
        <f>SUM(B31:B39)</f>
        <v>0</v>
      </c>
      <c r="C30" s="65">
        <f>SUM(C31:C39)</f>
        <v>0</v>
      </c>
      <c r="D30" s="65">
        <f>SUM(D31:D39)</f>
        <v>0</v>
      </c>
      <c r="E30" s="65">
        <f>SUM(E31:E39)</f>
        <v>0</v>
      </c>
      <c r="F30" s="65">
        <f>SUM(F31:F39)</f>
        <v>0</v>
      </c>
      <c r="G30" s="65">
        <f aca="true" t="shared" si="5" ref="G30:G39">D30-E30</f>
        <v>0</v>
      </c>
    </row>
    <row r="31" spans="1:7" ht="15">
      <c r="A31" s="103" t="s">
        <v>356</v>
      </c>
      <c r="B31" s="63"/>
      <c r="C31" s="63"/>
      <c r="D31" s="63">
        <f>B31+C31</f>
        <v>0</v>
      </c>
      <c r="E31" s="63"/>
      <c r="F31" s="63"/>
      <c r="G31" s="63">
        <f t="shared" si="5"/>
        <v>0</v>
      </c>
    </row>
    <row r="32" spans="1:7" ht="15">
      <c r="A32" s="103" t="s">
        <v>357</v>
      </c>
      <c r="B32" s="63"/>
      <c r="C32" s="63"/>
      <c r="D32" s="63">
        <f aca="true" t="shared" si="6" ref="D32:D39">B32+C32</f>
        <v>0</v>
      </c>
      <c r="E32" s="63"/>
      <c r="F32" s="63"/>
      <c r="G32" s="63">
        <f t="shared" si="5"/>
        <v>0</v>
      </c>
    </row>
    <row r="33" spans="1:7" ht="15">
      <c r="A33" s="103" t="s">
        <v>358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ht="15">
      <c r="A34" s="103" t="s">
        <v>359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ht="15">
      <c r="A35" s="103" t="s">
        <v>360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ht="15">
      <c r="A36" s="103" t="s">
        <v>361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ht="15.75" thickBot="1">
      <c r="A37" s="191" t="s">
        <v>362</v>
      </c>
      <c r="B37" s="108"/>
      <c r="C37" s="108"/>
      <c r="D37" s="108">
        <f t="shared" si="6"/>
        <v>0</v>
      </c>
      <c r="E37" s="108"/>
      <c r="F37" s="108"/>
      <c r="G37" s="108">
        <f t="shared" si="5"/>
        <v>0</v>
      </c>
    </row>
    <row r="38" spans="1:7" ht="15">
      <c r="A38" s="103" t="s">
        <v>363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ht="15">
      <c r="A39" s="103" t="s">
        <v>364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ht="15">
      <c r="A40" s="104"/>
      <c r="B40" s="63"/>
      <c r="C40" s="63"/>
      <c r="D40" s="63"/>
      <c r="E40" s="63"/>
      <c r="F40" s="63"/>
      <c r="G40" s="63"/>
    </row>
    <row r="41" spans="1:7" ht="15">
      <c r="A41" s="102" t="s">
        <v>365</v>
      </c>
      <c r="B41" s="65">
        <f>SUM(B42:B45)</f>
        <v>0</v>
      </c>
      <c r="C41" s="65">
        <f>SUM(C42:C45)</f>
        <v>0</v>
      </c>
      <c r="D41" s="65">
        <f>SUM(D42:D45)</f>
        <v>0</v>
      </c>
      <c r="E41" s="65">
        <f>SUM(E42:E45)</f>
        <v>0</v>
      </c>
      <c r="F41" s="65">
        <f>SUM(F42:F45)</f>
        <v>0</v>
      </c>
      <c r="G41" s="65">
        <f>D41-E41</f>
        <v>0</v>
      </c>
    </row>
    <row r="42" spans="1:7" ht="15">
      <c r="A42" s="103" t="s">
        <v>366</v>
      </c>
      <c r="B42" s="63"/>
      <c r="C42" s="63"/>
      <c r="D42" s="63">
        <f>B42+C42</f>
        <v>0</v>
      </c>
      <c r="E42" s="63"/>
      <c r="F42" s="63"/>
      <c r="G42" s="63">
        <f>D42-E42</f>
        <v>0</v>
      </c>
    </row>
    <row r="43" spans="1:7" ht="25.5">
      <c r="A43" s="10" t="s">
        <v>367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15">
      <c r="A44" s="103" t="s">
        <v>368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ht="15">
      <c r="A45" s="103" t="s">
        <v>369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ht="15">
      <c r="A46" s="104"/>
      <c r="B46" s="63"/>
      <c r="C46" s="63"/>
      <c r="D46" s="63"/>
      <c r="E46" s="63"/>
      <c r="F46" s="63"/>
      <c r="G46" s="63"/>
    </row>
    <row r="47" spans="1:7" ht="15">
      <c r="A47" s="102" t="s">
        <v>370</v>
      </c>
      <c r="B47" s="65">
        <f>B48+B58+B67+B78</f>
        <v>14700883</v>
      </c>
      <c r="C47" s="65">
        <f>C48+C58+C67+C78</f>
        <v>30800</v>
      </c>
      <c r="D47" s="65">
        <f>D48+D58+D67+D78</f>
        <v>14731683</v>
      </c>
      <c r="E47" s="65">
        <f>E48+E58+E67+E78</f>
        <v>6766122.84</v>
      </c>
      <c r="F47" s="65">
        <f>F48+F58+F67+F78</f>
        <v>6766122.84</v>
      </c>
      <c r="G47" s="65">
        <f aca="true" t="shared" si="7" ref="G47:G82">D47-E47</f>
        <v>7965560.16</v>
      </c>
    </row>
    <row r="48" spans="1:7" ht="15">
      <c r="A48" s="102" t="s">
        <v>338</v>
      </c>
      <c r="B48" s="65">
        <f>SUM(B49:B56)</f>
        <v>0</v>
      </c>
      <c r="C48" s="65">
        <f>SUM(C49:C56)</f>
        <v>0</v>
      </c>
      <c r="D48" s="65">
        <f>SUM(D49:D56)</f>
        <v>0</v>
      </c>
      <c r="E48" s="65">
        <f>SUM(E49:E56)</f>
        <v>0</v>
      </c>
      <c r="F48" s="65">
        <f>SUM(F49:F56)</f>
        <v>0</v>
      </c>
      <c r="G48" s="65">
        <f t="shared" si="7"/>
        <v>0</v>
      </c>
    </row>
    <row r="49" spans="1:7" ht="15">
      <c r="A49" s="103" t="s">
        <v>339</v>
      </c>
      <c r="B49" s="63"/>
      <c r="C49" s="63"/>
      <c r="D49" s="63">
        <f>B49+C49</f>
        <v>0</v>
      </c>
      <c r="E49" s="63"/>
      <c r="F49" s="63"/>
      <c r="G49" s="63">
        <f t="shared" si="7"/>
        <v>0</v>
      </c>
    </row>
    <row r="50" spans="1:7" ht="15">
      <c r="A50" s="103" t="s">
        <v>340</v>
      </c>
      <c r="B50" s="63"/>
      <c r="C50" s="63"/>
      <c r="D50" s="63">
        <f aca="true" t="shared" si="8" ref="D50:D56">B50+C50</f>
        <v>0</v>
      </c>
      <c r="E50" s="63"/>
      <c r="F50" s="63"/>
      <c r="G50" s="63">
        <f t="shared" si="7"/>
        <v>0</v>
      </c>
    </row>
    <row r="51" spans="1:7" ht="15">
      <c r="A51" s="103" t="s">
        <v>341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ht="15">
      <c r="A52" s="103" t="s">
        <v>342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ht="15">
      <c r="A53" s="103" t="s">
        <v>343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ht="15">
      <c r="A54" s="103" t="s">
        <v>344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ht="15">
      <c r="A55" s="103" t="s">
        <v>345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ht="15">
      <c r="A56" s="103" t="s">
        <v>346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ht="15">
      <c r="A57" s="104"/>
      <c r="B57" s="63"/>
      <c r="C57" s="63"/>
      <c r="D57" s="63"/>
      <c r="E57" s="63"/>
      <c r="F57" s="63"/>
      <c r="G57" s="63"/>
    </row>
    <row r="58" spans="1:7" ht="15">
      <c r="A58" s="102" t="s">
        <v>347</v>
      </c>
      <c r="B58" s="65">
        <f>SUM(B59:B65)</f>
        <v>14700883</v>
      </c>
      <c r="C58" s="65">
        <f>SUM(C59:C65)</f>
        <v>30800</v>
      </c>
      <c r="D58" s="65">
        <f>SUM(D59:D65)</f>
        <v>14731683</v>
      </c>
      <c r="E58" s="65">
        <f>SUM(E59:E65)</f>
        <v>6766122.84</v>
      </c>
      <c r="F58" s="65">
        <f>SUM(F59:F65)</f>
        <v>6766122.84</v>
      </c>
      <c r="G58" s="65">
        <f t="shared" si="7"/>
        <v>7965560.16</v>
      </c>
    </row>
    <row r="59" spans="1:7" ht="15">
      <c r="A59" s="103" t="s">
        <v>348</v>
      </c>
      <c r="B59" s="63"/>
      <c r="C59" s="63"/>
      <c r="D59" s="63">
        <f>B59+C59</f>
        <v>0</v>
      </c>
      <c r="E59" s="63"/>
      <c r="F59" s="63"/>
      <c r="G59" s="63">
        <f t="shared" si="7"/>
        <v>0</v>
      </c>
    </row>
    <row r="60" spans="1:7" ht="15">
      <c r="A60" s="103" t="s">
        <v>349</v>
      </c>
      <c r="B60" s="63"/>
      <c r="C60" s="63"/>
      <c r="D60" s="63">
        <f aca="true" t="shared" si="9" ref="D60:D65">B60+C60</f>
        <v>0</v>
      </c>
      <c r="E60" s="63"/>
      <c r="F60" s="63"/>
      <c r="G60" s="63">
        <f t="shared" si="7"/>
        <v>0</v>
      </c>
    </row>
    <row r="61" spans="1:7" ht="15">
      <c r="A61" s="103" t="s">
        <v>350</v>
      </c>
      <c r="B61" s="63"/>
      <c r="C61" s="63"/>
      <c r="D61" s="63">
        <f t="shared" si="9"/>
        <v>0</v>
      </c>
      <c r="E61" s="63"/>
      <c r="F61" s="63"/>
      <c r="G61" s="63">
        <f t="shared" si="7"/>
        <v>0</v>
      </c>
    </row>
    <row r="62" spans="1:7" ht="15">
      <c r="A62" s="103" t="s">
        <v>351</v>
      </c>
      <c r="B62" s="63"/>
      <c r="C62" s="63"/>
      <c r="D62" s="63">
        <f t="shared" si="9"/>
        <v>0</v>
      </c>
      <c r="E62" s="63"/>
      <c r="F62" s="63"/>
      <c r="G62" s="63">
        <f t="shared" si="7"/>
        <v>0</v>
      </c>
    </row>
    <row r="63" spans="1:7" ht="15">
      <c r="A63" s="103" t="s">
        <v>352</v>
      </c>
      <c r="B63" s="63">
        <v>14700883</v>
      </c>
      <c r="C63" s="63">
        <v>30800</v>
      </c>
      <c r="D63" s="63">
        <f t="shared" si="9"/>
        <v>14731683</v>
      </c>
      <c r="E63" s="63">
        <v>6766122.84</v>
      </c>
      <c r="F63" s="63">
        <v>6766122.84</v>
      </c>
      <c r="G63" s="63">
        <f t="shared" si="7"/>
        <v>7965560.16</v>
      </c>
    </row>
    <row r="64" spans="1:7" ht="15">
      <c r="A64" s="103" t="s">
        <v>353</v>
      </c>
      <c r="B64" s="63"/>
      <c r="C64" s="63"/>
      <c r="D64" s="63">
        <f t="shared" si="9"/>
        <v>0</v>
      </c>
      <c r="E64" s="63"/>
      <c r="F64" s="63"/>
      <c r="G64" s="63">
        <f t="shared" si="7"/>
        <v>0</v>
      </c>
    </row>
    <row r="65" spans="1:7" ht="15">
      <c r="A65" s="103" t="s">
        <v>354</v>
      </c>
      <c r="B65" s="63"/>
      <c r="C65" s="63"/>
      <c r="D65" s="63">
        <f t="shared" si="9"/>
        <v>0</v>
      </c>
      <c r="E65" s="63"/>
      <c r="F65" s="63"/>
      <c r="G65" s="63">
        <f t="shared" si="7"/>
        <v>0</v>
      </c>
    </row>
    <row r="66" spans="1:7" ht="15">
      <c r="A66" s="104"/>
      <c r="B66" s="63"/>
      <c r="C66" s="63"/>
      <c r="D66" s="63"/>
      <c r="E66" s="63"/>
      <c r="F66" s="63"/>
      <c r="G66" s="63"/>
    </row>
    <row r="67" spans="1:7" ht="15">
      <c r="A67" s="102" t="s">
        <v>355</v>
      </c>
      <c r="B67" s="65">
        <f>SUM(B68:B76)</f>
        <v>0</v>
      </c>
      <c r="C67" s="65">
        <f>SUM(C68:C76)</f>
        <v>0</v>
      </c>
      <c r="D67" s="65">
        <f>SUM(D68:D76)</f>
        <v>0</v>
      </c>
      <c r="E67" s="65">
        <f>SUM(E68:E76)</f>
        <v>0</v>
      </c>
      <c r="F67" s="65">
        <f>SUM(F68:F76)</f>
        <v>0</v>
      </c>
      <c r="G67" s="65">
        <f t="shared" si="7"/>
        <v>0</v>
      </c>
    </row>
    <row r="68" spans="1:7" ht="15">
      <c r="A68" s="103" t="s">
        <v>356</v>
      </c>
      <c r="B68" s="63"/>
      <c r="C68" s="63"/>
      <c r="D68" s="63">
        <f>B68+C68</f>
        <v>0</v>
      </c>
      <c r="E68" s="63"/>
      <c r="F68" s="63"/>
      <c r="G68" s="63">
        <f t="shared" si="7"/>
        <v>0</v>
      </c>
    </row>
    <row r="69" spans="1:7" ht="15">
      <c r="A69" s="103" t="s">
        <v>357</v>
      </c>
      <c r="B69" s="63"/>
      <c r="C69" s="63"/>
      <c r="D69" s="63">
        <f aca="true" t="shared" si="10" ref="D69:D76">B69+C69</f>
        <v>0</v>
      </c>
      <c r="E69" s="63"/>
      <c r="F69" s="63"/>
      <c r="G69" s="63">
        <f t="shared" si="7"/>
        <v>0</v>
      </c>
    </row>
    <row r="70" spans="1:7" ht="15">
      <c r="A70" s="103" t="s">
        <v>358</v>
      </c>
      <c r="B70" s="63"/>
      <c r="C70" s="63"/>
      <c r="D70" s="63">
        <f t="shared" si="10"/>
        <v>0</v>
      </c>
      <c r="E70" s="63"/>
      <c r="F70" s="63"/>
      <c r="G70" s="63">
        <f t="shared" si="7"/>
        <v>0</v>
      </c>
    </row>
    <row r="71" spans="1:7" ht="15">
      <c r="A71" s="103" t="s">
        <v>359</v>
      </c>
      <c r="B71" s="63"/>
      <c r="C71" s="63"/>
      <c r="D71" s="63">
        <f t="shared" si="10"/>
        <v>0</v>
      </c>
      <c r="E71" s="63"/>
      <c r="F71" s="63"/>
      <c r="G71" s="63">
        <f t="shared" si="7"/>
        <v>0</v>
      </c>
    </row>
    <row r="72" spans="1:7" ht="15">
      <c r="A72" s="103" t="s">
        <v>360</v>
      </c>
      <c r="B72" s="63"/>
      <c r="C72" s="63"/>
      <c r="D72" s="63">
        <f t="shared" si="10"/>
        <v>0</v>
      </c>
      <c r="E72" s="63"/>
      <c r="F72" s="63"/>
      <c r="G72" s="63">
        <f t="shared" si="7"/>
        <v>0</v>
      </c>
    </row>
    <row r="73" spans="1:7" ht="15.75" thickBot="1">
      <c r="A73" s="191" t="s">
        <v>361</v>
      </c>
      <c r="B73" s="108"/>
      <c r="C73" s="108"/>
      <c r="D73" s="108">
        <f t="shared" si="10"/>
        <v>0</v>
      </c>
      <c r="E73" s="108"/>
      <c r="F73" s="108"/>
      <c r="G73" s="108">
        <f t="shared" si="7"/>
        <v>0</v>
      </c>
    </row>
    <row r="74" spans="1:7" ht="15">
      <c r="A74" s="103" t="s">
        <v>362</v>
      </c>
      <c r="B74" s="63"/>
      <c r="C74" s="63"/>
      <c r="D74" s="63">
        <f t="shared" si="10"/>
        <v>0</v>
      </c>
      <c r="E74" s="63"/>
      <c r="F74" s="63"/>
      <c r="G74" s="63">
        <f t="shared" si="7"/>
        <v>0</v>
      </c>
    </row>
    <row r="75" spans="1:7" ht="15">
      <c r="A75" s="103" t="s">
        <v>363</v>
      </c>
      <c r="B75" s="63"/>
      <c r="C75" s="63"/>
      <c r="D75" s="63">
        <f t="shared" si="10"/>
        <v>0</v>
      </c>
      <c r="E75" s="63"/>
      <c r="F75" s="63"/>
      <c r="G75" s="63">
        <f t="shared" si="7"/>
        <v>0</v>
      </c>
    </row>
    <row r="76" spans="1:7" ht="15">
      <c r="A76" s="105" t="s">
        <v>364</v>
      </c>
      <c r="B76" s="106"/>
      <c r="C76" s="106"/>
      <c r="D76" s="106">
        <f t="shared" si="10"/>
        <v>0</v>
      </c>
      <c r="E76" s="106"/>
      <c r="F76" s="106"/>
      <c r="G76" s="106">
        <f t="shared" si="7"/>
        <v>0</v>
      </c>
    </row>
    <row r="77" spans="1:7" ht="15">
      <c r="A77" s="104"/>
      <c r="B77" s="63"/>
      <c r="C77" s="63"/>
      <c r="D77" s="63"/>
      <c r="E77" s="63"/>
      <c r="F77" s="63"/>
      <c r="G77" s="63"/>
    </row>
    <row r="78" spans="1:7" ht="15">
      <c r="A78" s="102" t="s">
        <v>365</v>
      </c>
      <c r="B78" s="65">
        <f>SUM(B79:B82)</f>
        <v>0</v>
      </c>
      <c r="C78" s="65">
        <f>SUM(C79:C82)</f>
        <v>0</v>
      </c>
      <c r="D78" s="65">
        <f>SUM(D79:D82)</f>
        <v>0</v>
      </c>
      <c r="E78" s="65">
        <f>SUM(E79:E82)</f>
        <v>0</v>
      </c>
      <c r="F78" s="65">
        <f>SUM(F79:F82)</f>
        <v>0</v>
      </c>
      <c r="G78" s="65">
        <f t="shared" si="7"/>
        <v>0</v>
      </c>
    </row>
    <row r="79" spans="1:7" ht="15">
      <c r="A79" s="103" t="s">
        <v>366</v>
      </c>
      <c r="B79" s="63"/>
      <c r="C79" s="63"/>
      <c r="D79" s="63">
        <f>B79+C79</f>
        <v>0</v>
      </c>
      <c r="E79" s="63"/>
      <c r="F79" s="63"/>
      <c r="G79" s="63">
        <f t="shared" si="7"/>
        <v>0</v>
      </c>
    </row>
    <row r="80" spans="1:7" ht="25.5">
      <c r="A80" s="10" t="s">
        <v>367</v>
      </c>
      <c r="B80" s="63"/>
      <c r="C80" s="63"/>
      <c r="D80" s="63">
        <f>B80+C80</f>
        <v>0</v>
      </c>
      <c r="E80" s="63"/>
      <c r="F80" s="63"/>
      <c r="G80" s="63">
        <f t="shared" si="7"/>
        <v>0</v>
      </c>
    </row>
    <row r="81" spans="1:7" ht="15">
      <c r="A81" s="103" t="s">
        <v>368</v>
      </c>
      <c r="B81" s="63"/>
      <c r="C81" s="63"/>
      <c r="D81" s="63">
        <f>B81+C81</f>
        <v>0</v>
      </c>
      <c r="E81" s="63"/>
      <c r="F81" s="63"/>
      <c r="G81" s="63">
        <f t="shared" si="7"/>
        <v>0</v>
      </c>
    </row>
    <row r="82" spans="1:7" ht="15">
      <c r="A82" s="103" t="s">
        <v>369</v>
      </c>
      <c r="B82" s="63"/>
      <c r="C82" s="63"/>
      <c r="D82" s="63">
        <f>B82+C82</f>
        <v>0</v>
      </c>
      <c r="E82" s="63"/>
      <c r="F82" s="63"/>
      <c r="G82" s="63">
        <f t="shared" si="7"/>
        <v>0</v>
      </c>
    </row>
    <row r="83" spans="1:7" ht="15">
      <c r="A83" s="104"/>
      <c r="B83" s="63"/>
      <c r="C83" s="63"/>
      <c r="D83" s="63"/>
      <c r="E83" s="63"/>
      <c r="F83" s="63"/>
      <c r="G83" s="63"/>
    </row>
    <row r="84" spans="1:7" ht="15">
      <c r="A84" s="102" t="s">
        <v>325</v>
      </c>
      <c r="B84" s="65">
        <f aca="true" t="shared" si="11" ref="B84:G84">B10+B47</f>
        <v>30277078</v>
      </c>
      <c r="C84" s="65">
        <f t="shared" si="11"/>
        <v>51400</v>
      </c>
      <c r="D84" s="65">
        <f t="shared" si="11"/>
        <v>30328478</v>
      </c>
      <c r="E84" s="65">
        <f t="shared" si="11"/>
        <v>12593269.899999999</v>
      </c>
      <c r="F84" s="65">
        <f t="shared" si="11"/>
        <v>12593269.899999999</v>
      </c>
      <c r="G84" s="65">
        <f t="shared" si="11"/>
        <v>17735208.1</v>
      </c>
    </row>
    <row r="85" spans="1:7" ht="15.75" thickBot="1">
      <c r="A85" s="107"/>
      <c r="B85" s="108"/>
      <c r="C85" s="108"/>
      <c r="D85" s="108"/>
      <c r="E85" s="108"/>
      <c r="F85" s="108"/>
      <c r="G85" s="108"/>
    </row>
  </sheetData>
  <sheetProtection/>
  <mergeCells count="8">
    <mergeCell ref="A1:G1"/>
    <mergeCell ref="A2:G2"/>
    <mergeCell ref="A3:G3"/>
    <mergeCell ref="A4:G4"/>
    <mergeCell ref="A5:G5"/>
    <mergeCell ref="A6:A8"/>
    <mergeCell ref="B6:F7"/>
    <mergeCell ref="G6:G8"/>
  </mergeCells>
  <printOptions/>
  <pageMargins left="0.7086614173228347" right="0.7086614173228347" top="0.7480314960629921" bottom="0.7480314960629921" header="0.31496062992125984" footer="0.31496062992125984"/>
  <pageSetup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5" zoomScaleNormal="115" zoomScalePageLayoutView="0" workbookViewId="0" topLeftCell="A1">
      <selection activeCell="E30" sqref="E30"/>
    </sheetView>
  </sheetViews>
  <sheetFormatPr defaultColWidth="11.421875" defaultRowHeight="15"/>
  <cols>
    <col min="1" max="1" width="2.57421875" style="0" customWidth="1"/>
    <col min="2" max="2" width="40.00390625" style="0" customWidth="1"/>
    <col min="3" max="8" width="15.57421875" style="0" customWidth="1"/>
  </cols>
  <sheetData>
    <row r="1" spans="1:8" ht="15">
      <c r="A1" s="109"/>
      <c r="B1" s="278" t="s">
        <v>120</v>
      </c>
      <c r="C1" s="279"/>
      <c r="D1" s="279"/>
      <c r="E1" s="279"/>
      <c r="F1" s="279"/>
      <c r="G1" s="279"/>
      <c r="H1" s="280"/>
    </row>
    <row r="2" spans="1:8" ht="15">
      <c r="A2" s="109"/>
      <c r="B2" s="281" t="s">
        <v>244</v>
      </c>
      <c r="C2" s="282"/>
      <c r="D2" s="282"/>
      <c r="E2" s="282"/>
      <c r="F2" s="282"/>
      <c r="G2" s="282"/>
      <c r="H2" s="283"/>
    </row>
    <row r="3" spans="1:8" ht="15">
      <c r="A3" s="109"/>
      <c r="B3" s="281" t="s">
        <v>372</v>
      </c>
      <c r="C3" s="282"/>
      <c r="D3" s="282"/>
      <c r="E3" s="282"/>
      <c r="F3" s="282"/>
      <c r="G3" s="282"/>
      <c r="H3" s="283"/>
    </row>
    <row r="4" spans="1:8" ht="15">
      <c r="A4" s="109"/>
      <c r="B4" s="281" t="s">
        <v>125</v>
      </c>
      <c r="C4" s="282"/>
      <c r="D4" s="282"/>
      <c r="E4" s="282"/>
      <c r="F4" s="282"/>
      <c r="G4" s="282"/>
      <c r="H4" s="283"/>
    </row>
    <row r="5" spans="1:8" ht="15.75" thickBot="1">
      <c r="A5" s="109"/>
      <c r="B5" s="284" t="s">
        <v>1</v>
      </c>
      <c r="C5" s="285"/>
      <c r="D5" s="285"/>
      <c r="E5" s="285"/>
      <c r="F5" s="285"/>
      <c r="G5" s="285"/>
      <c r="H5" s="286"/>
    </row>
    <row r="6" spans="1:8" ht="15.75" thickBot="1">
      <c r="A6" s="109"/>
      <c r="B6" s="271" t="s">
        <v>2</v>
      </c>
      <c r="C6" s="273" t="s">
        <v>246</v>
      </c>
      <c r="D6" s="274"/>
      <c r="E6" s="274"/>
      <c r="F6" s="274"/>
      <c r="G6" s="275"/>
      <c r="H6" s="276" t="s">
        <v>247</v>
      </c>
    </row>
    <row r="7" spans="1:8" ht="26.25" thickBot="1">
      <c r="A7" s="109"/>
      <c r="B7" s="272"/>
      <c r="C7" s="201" t="s">
        <v>206</v>
      </c>
      <c r="D7" s="201" t="s">
        <v>248</v>
      </c>
      <c r="E7" s="201" t="s">
        <v>249</v>
      </c>
      <c r="F7" s="201" t="s">
        <v>373</v>
      </c>
      <c r="G7" s="201" t="s">
        <v>223</v>
      </c>
      <c r="H7" s="277"/>
    </row>
    <row r="8" spans="1:8" ht="19.5" customHeight="1">
      <c r="A8" s="109"/>
      <c r="B8" s="110" t="s">
        <v>374</v>
      </c>
      <c r="C8" s="115">
        <v>12606896</v>
      </c>
      <c r="D8" s="92">
        <v>0</v>
      </c>
      <c r="E8" s="116">
        <v>12606896</v>
      </c>
      <c r="F8" s="115">
        <v>4890376.41</v>
      </c>
      <c r="G8" s="115">
        <v>4890376.41</v>
      </c>
      <c r="H8" s="116">
        <v>7716519.59</v>
      </c>
    </row>
    <row r="9" spans="1:8" ht="15" customHeight="1">
      <c r="A9" s="109"/>
      <c r="B9" s="111" t="s">
        <v>375</v>
      </c>
      <c r="C9" s="115">
        <v>12606896</v>
      </c>
      <c r="D9" s="115">
        <v>0</v>
      </c>
      <c r="E9" s="117">
        <v>12606896</v>
      </c>
      <c r="F9" s="116">
        <v>4890376.41</v>
      </c>
      <c r="G9" s="116">
        <v>4890376.41</v>
      </c>
      <c r="H9" s="117">
        <v>7716519.59</v>
      </c>
    </row>
    <row r="10" spans="1:8" ht="15" customHeight="1">
      <c r="A10" s="109"/>
      <c r="B10" s="111" t="s">
        <v>376</v>
      </c>
      <c r="C10" s="115"/>
      <c r="D10" s="115"/>
      <c r="E10" s="117">
        <v>0</v>
      </c>
      <c r="F10" s="116"/>
      <c r="G10" s="116"/>
      <c r="H10" s="117">
        <v>0</v>
      </c>
    </row>
    <row r="11" spans="1:8" ht="15" customHeight="1">
      <c r="A11" s="109"/>
      <c r="B11" s="111" t="s">
        <v>377</v>
      </c>
      <c r="C11" s="118">
        <v>0</v>
      </c>
      <c r="D11" s="118">
        <v>0</v>
      </c>
      <c r="E11" s="117">
        <v>0</v>
      </c>
      <c r="F11" s="118">
        <v>0</v>
      </c>
      <c r="G11" s="118">
        <v>0</v>
      </c>
      <c r="H11" s="117">
        <v>0</v>
      </c>
    </row>
    <row r="12" spans="1:8" ht="15" customHeight="1">
      <c r="A12" s="109"/>
      <c r="B12" s="112" t="s">
        <v>378</v>
      </c>
      <c r="C12" s="115"/>
      <c r="D12" s="115"/>
      <c r="E12" s="117">
        <v>0</v>
      </c>
      <c r="F12" s="116"/>
      <c r="G12" s="116"/>
      <c r="H12" s="117">
        <v>0</v>
      </c>
    </row>
    <row r="13" spans="1:8" ht="15" customHeight="1">
      <c r="A13" s="109"/>
      <c r="B13" s="112" t="s">
        <v>379</v>
      </c>
      <c r="C13" s="115"/>
      <c r="D13" s="115"/>
      <c r="E13" s="117">
        <v>0</v>
      </c>
      <c r="F13" s="116"/>
      <c r="G13" s="116"/>
      <c r="H13" s="117">
        <v>0</v>
      </c>
    </row>
    <row r="14" spans="1:8" ht="15" customHeight="1">
      <c r="A14" s="109"/>
      <c r="B14" s="111" t="s">
        <v>380</v>
      </c>
      <c r="C14" s="115"/>
      <c r="D14" s="115"/>
      <c r="E14" s="117">
        <v>0</v>
      </c>
      <c r="F14" s="116"/>
      <c r="G14" s="116"/>
      <c r="H14" s="117">
        <v>0</v>
      </c>
    </row>
    <row r="15" spans="1:8" ht="35.25" customHeight="1">
      <c r="A15" s="109"/>
      <c r="B15" s="111" t="s">
        <v>381</v>
      </c>
      <c r="C15" s="118">
        <v>0</v>
      </c>
      <c r="D15" s="118">
        <v>0</v>
      </c>
      <c r="E15" s="117">
        <v>0</v>
      </c>
      <c r="F15" s="118">
        <v>0</v>
      </c>
      <c r="G15" s="118">
        <v>0</v>
      </c>
      <c r="H15" s="117">
        <v>0</v>
      </c>
    </row>
    <row r="16" spans="1:8" ht="15" customHeight="1">
      <c r="A16" s="109"/>
      <c r="B16" s="112" t="s">
        <v>382</v>
      </c>
      <c r="C16" s="115"/>
      <c r="D16" s="115"/>
      <c r="E16" s="117">
        <v>0</v>
      </c>
      <c r="F16" s="116"/>
      <c r="G16" s="116"/>
      <c r="H16" s="117">
        <v>0</v>
      </c>
    </row>
    <row r="17" spans="1:8" ht="15" customHeight="1">
      <c r="A17" s="109"/>
      <c r="B17" s="112" t="s">
        <v>383</v>
      </c>
      <c r="C17" s="115"/>
      <c r="D17" s="115"/>
      <c r="E17" s="117">
        <v>0</v>
      </c>
      <c r="F17" s="116"/>
      <c r="G17" s="116"/>
      <c r="H17" s="117">
        <v>0</v>
      </c>
    </row>
    <row r="18" spans="1:8" ht="15" customHeight="1">
      <c r="A18" s="109"/>
      <c r="B18" s="111" t="s">
        <v>384</v>
      </c>
      <c r="C18" s="115"/>
      <c r="D18" s="115"/>
      <c r="E18" s="117">
        <v>0</v>
      </c>
      <c r="F18" s="116"/>
      <c r="G18" s="116"/>
      <c r="H18" s="117">
        <v>0</v>
      </c>
    </row>
    <row r="19" spans="1:8" ht="15" customHeight="1">
      <c r="A19" s="109"/>
      <c r="B19" s="113"/>
      <c r="C19" s="119"/>
      <c r="D19" s="119"/>
      <c r="E19" s="120"/>
      <c r="F19" s="120"/>
      <c r="G19" s="120"/>
      <c r="H19" s="121"/>
    </row>
    <row r="20" spans="1:8" ht="15" customHeight="1">
      <c r="A20" s="109"/>
      <c r="B20" s="110" t="s">
        <v>385</v>
      </c>
      <c r="C20" s="115">
        <v>13585095</v>
      </c>
      <c r="D20" s="173">
        <v>-231978.52</v>
      </c>
      <c r="E20" s="116">
        <v>13353116.48</v>
      </c>
      <c r="F20" s="115">
        <v>5902970.73</v>
      </c>
      <c r="G20" s="115">
        <v>5902970.73</v>
      </c>
      <c r="H20" s="116">
        <v>7450145.75</v>
      </c>
    </row>
    <row r="21" spans="1:8" ht="15" customHeight="1">
      <c r="A21" s="109"/>
      <c r="B21" s="111" t="s">
        <v>375</v>
      </c>
      <c r="C21" s="115">
        <v>13585095</v>
      </c>
      <c r="D21" s="173">
        <v>-231978.52</v>
      </c>
      <c r="E21" s="117">
        <v>13353116.48</v>
      </c>
      <c r="F21" s="116">
        <v>5902970.73</v>
      </c>
      <c r="G21" s="116">
        <v>5902970.73</v>
      </c>
      <c r="H21" s="117">
        <v>7450145.75</v>
      </c>
    </row>
    <row r="22" spans="1:8" ht="15" customHeight="1">
      <c r="A22" s="109"/>
      <c r="B22" s="111" t="s">
        <v>376</v>
      </c>
      <c r="C22" s="115"/>
      <c r="D22" s="115"/>
      <c r="E22" s="117">
        <v>0</v>
      </c>
      <c r="F22" s="116"/>
      <c r="G22" s="116"/>
      <c r="H22" s="117">
        <v>0</v>
      </c>
    </row>
    <row r="23" spans="1:8" ht="15" customHeight="1">
      <c r="A23" s="109"/>
      <c r="B23" s="111" t="s">
        <v>377</v>
      </c>
      <c r="C23" s="118">
        <v>0</v>
      </c>
      <c r="D23" s="118">
        <v>0</v>
      </c>
      <c r="E23" s="117">
        <v>0</v>
      </c>
      <c r="F23" s="118">
        <v>0</v>
      </c>
      <c r="G23" s="118">
        <v>0</v>
      </c>
      <c r="H23" s="117">
        <v>0</v>
      </c>
    </row>
    <row r="24" spans="1:8" ht="15" customHeight="1">
      <c r="A24" s="109"/>
      <c r="B24" s="112" t="s">
        <v>378</v>
      </c>
      <c r="C24" s="115"/>
      <c r="D24" s="115"/>
      <c r="E24" s="117">
        <v>0</v>
      </c>
      <c r="F24" s="116"/>
      <c r="G24" s="116"/>
      <c r="H24" s="117">
        <v>0</v>
      </c>
    </row>
    <row r="25" spans="1:8" ht="15" customHeight="1">
      <c r="A25" s="109"/>
      <c r="B25" s="112" t="s">
        <v>379</v>
      </c>
      <c r="C25" s="115"/>
      <c r="D25" s="115"/>
      <c r="E25" s="117">
        <v>0</v>
      </c>
      <c r="F25" s="116"/>
      <c r="G25" s="116"/>
      <c r="H25" s="117">
        <v>0</v>
      </c>
    </row>
    <row r="26" spans="1:8" ht="15" customHeight="1">
      <c r="A26" s="109"/>
      <c r="B26" s="111" t="s">
        <v>380</v>
      </c>
      <c r="C26" s="115"/>
      <c r="D26" s="115"/>
      <c r="E26" s="117">
        <v>0</v>
      </c>
      <c r="F26" s="116"/>
      <c r="G26" s="116"/>
      <c r="H26" s="117">
        <v>0</v>
      </c>
    </row>
    <row r="27" spans="1:8" ht="24.75" customHeight="1">
      <c r="A27" s="109"/>
      <c r="B27" s="111" t="s">
        <v>381</v>
      </c>
      <c r="C27" s="118">
        <v>0</v>
      </c>
      <c r="D27" s="118">
        <v>0</v>
      </c>
      <c r="E27" s="117">
        <v>0</v>
      </c>
      <c r="F27" s="118">
        <v>0</v>
      </c>
      <c r="G27" s="118">
        <v>0</v>
      </c>
      <c r="H27" s="117">
        <v>0</v>
      </c>
    </row>
    <row r="28" spans="1:8" ht="15" customHeight="1">
      <c r="A28" s="109"/>
      <c r="B28" s="112" t="s">
        <v>382</v>
      </c>
      <c r="C28" s="115"/>
      <c r="D28" s="115"/>
      <c r="E28" s="117">
        <v>0</v>
      </c>
      <c r="F28" s="116"/>
      <c r="G28" s="116"/>
      <c r="H28" s="117">
        <v>0</v>
      </c>
    </row>
    <row r="29" spans="1:8" ht="15" customHeight="1">
      <c r="A29" s="109"/>
      <c r="B29" s="112" t="s">
        <v>383</v>
      </c>
      <c r="C29" s="115"/>
      <c r="D29" s="115"/>
      <c r="E29" s="117">
        <v>0</v>
      </c>
      <c r="F29" s="116"/>
      <c r="G29" s="116"/>
      <c r="H29" s="117">
        <v>0</v>
      </c>
    </row>
    <row r="30" spans="1:8" ht="15" customHeight="1">
      <c r="A30" s="109"/>
      <c r="B30" s="111" t="s">
        <v>384</v>
      </c>
      <c r="C30" s="115"/>
      <c r="D30" s="115"/>
      <c r="E30" s="117">
        <v>0</v>
      </c>
      <c r="F30" s="116"/>
      <c r="G30" s="116"/>
      <c r="H30" s="117">
        <v>0</v>
      </c>
    </row>
    <row r="31" spans="1:8" ht="28.5" customHeight="1">
      <c r="A31" s="109"/>
      <c r="B31" s="110" t="s">
        <v>386</v>
      </c>
      <c r="C31" s="115">
        <v>26191991</v>
      </c>
      <c r="D31" s="173">
        <v>-231978.52</v>
      </c>
      <c r="E31" s="116">
        <v>25960012.48</v>
      </c>
      <c r="F31" s="115">
        <v>10793347.14</v>
      </c>
      <c r="G31" s="115">
        <v>10793347.14</v>
      </c>
      <c r="H31" s="115">
        <v>15166665.34</v>
      </c>
    </row>
    <row r="32" spans="1:8" ht="15" customHeight="1" thickBot="1">
      <c r="A32" s="109"/>
      <c r="B32" s="114"/>
      <c r="C32" s="122"/>
      <c r="D32" s="122"/>
      <c r="E32" s="123"/>
      <c r="F32" s="123"/>
      <c r="G32" s="123"/>
      <c r="H32" s="123"/>
    </row>
  </sheetData>
  <sheetProtection/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2023-07-06T23:16:57Z</cp:lastPrinted>
  <dcterms:created xsi:type="dcterms:W3CDTF">2016-10-11T18:36:49Z</dcterms:created>
  <dcterms:modified xsi:type="dcterms:W3CDTF">2023-07-25T19:24:53Z</dcterms:modified>
  <cp:category/>
  <cp:version/>
  <cp:contentType/>
  <cp:contentStatus/>
</cp:coreProperties>
</file>