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1'!$A$1:$G$98</definedName>
    <definedName name="_xlnm.Print_Area" localSheetId="1">'FORMATO 2'!$A$1:$I$58</definedName>
    <definedName name="_xlnm.Print_Area" localSheetId="2">'FORMATO 3'!$A$1:$L$35</definedName>
    <definedName name="_xlnm.Print_Area" localSheetId="3">'FORMATO 4'!$A$1:$E$102</definedName>
    <definedName name="_xlnm.Print_Area" localSheetId="4">'FORMATO 5'!$A$1:$H$92</definedName>
    <definedName name="_xlnm.Print_Area" localSheetId="5">'FORMATO 6A'!$A$1:$I$178</definedName>
    <definedName name="_xlnm.Print_Area" localSheetId="6">'FORMATO 6B'!$A$1:$H$174</definedName>
    <definedName name="_xlnm.Print_Area" localSheetId="7">'FORMATO 6C'!$A$1:$G$109</definedName>
    <definedName name="_xlnm.Print_Area" localSheetId="8">'FORMATO 6D'!$A$1:$H$49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<sst xmlns="http://schemas.openxmlformats.org/spreadsheetml/2006/main" count="794" uniqueCount="518">
  <si>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</si>
  <si>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</si>
  <si>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</si>
  <si>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</si>
  <si>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</si>
  <si>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</si>
  <si>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</si>
  <si>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</si>
  <si>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</si>
  <si>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</si>
  <si>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</si>
  <si>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</si>
  <si>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</si>
  <si>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</si>
  <si>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</si>
  <si>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</si>
  <si>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</si>
  <si>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</si>
  <si>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</si>
  <si>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</si>
  <si>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</si>
  <si>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</si>
  <si>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</si>
  <si>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</si>
  <si>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</si>
  <si>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</si>
  <si>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</si>
  <si>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</si>
  <si>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</si>
  <si>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</si>
  <si>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</si>
  <si>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</si>
  <si>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</si>
  <si>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</si>
  <si>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</si>
  <si>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</si>
  <si>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</si>
  <si>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</si>
  <si>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</si>
  <si>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</si>
  <si>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</si>
  <si>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</si>
  <si>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</si>
  <si>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</si>
  <si>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</si>
  <si>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</si>
  <si>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</si>
  <si>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</si>
  <si>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</si>
  <si>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</si>
  <si>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</si>
  <si>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</si>
  <si>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</si>
  <si>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</si>
  <si>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</si>
  <si>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</si>
  <si>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</si>
  <si>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</si>
  <si>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</si>
  <si>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</si>
  <si>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</si>
  <si>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</si>
  <si>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</si>
  <si>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</si>
  <si>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</si>
  <si>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</si>
  <si>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</si>
  <si>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</si>
  <si>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</si>
  <si>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</si>
  <si>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</si>
  <si>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</si>
  <si>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</si>
  <si>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</si>
  <si>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</si>
  <si>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</si>
  <si>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</si>
  <si>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</si>
  <si>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</si>
  <si>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</si>
  <si>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</si>
  <si>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</si>
  <si>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</si>
  <si>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</si>
  <si>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</si>
  <si>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</si>
  <si>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</si>
  <si>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</si>
  <si>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</si>
  <si>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</si>
  <si>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</si>
  <si>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</si>
  <si>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</si>
  <si>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</si>
  <si>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</si>
  <si>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</si>
  <si>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</si>
  <si>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</si>
  <si>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</si>
  <si>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</si>
  <si>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</si>
  <si>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</si>
  <si>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</si>
  <si>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</si>
  <si>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</si>
  <si>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</si>
  <si>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</si>
  <si>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</si>
  <si>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</si>
  <si>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</si>
  <si>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</si>
  <si>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</si>
  <si>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</si>
  <si>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</si>
  <si>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</si>
  <si>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</si>
  <si>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</si>
  <si>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</si>
  <si>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</si>
  <si>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</si>
  <si>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Unidad de Servicios Educativos del Estado de Tlaxcala (a)</t>
  </si>
  <si>
    <t>2023 (d)</t>
  </si>
  <si>
    <t>31 de diciembre de 2022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</si>
  <si>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</si>
  <si>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</si>
  <si>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</si>
  <si>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</si>
  <si>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</si>
  <si>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</si>
  <si>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</si>
  <si>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</si>
  <si>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</si>
  <si>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</si>
  <si>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</si>
  <si>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</si>
  <si>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</si>
  <si>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</si>
  <si>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</si>
  <si>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</si>
  <si>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</si>
  <si>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</si>
  <si>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</si>
  <si>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</si>
  <si>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</si>
  <si>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</si>
  <si>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</si>
  <si>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</si>
  <si>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</si>
  <si>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</si>
  <si>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</si>
  <si>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</si>
  <si>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</si>
  <si>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</si>
  <si>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</si>
  <si>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</si>
  <si>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</si>
  <si>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</si>
  <si>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</si>
  <si>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</si>
  <si>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</si>
  <si>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</si>
  <si>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</si>
  <si>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</si>
  <si>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</si>
  <si>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</si>
  <si>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</si>
  <si>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</si>
  <si>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</si>
  <si>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</si>
  <si>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</si>
  <si>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2022 (d)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</si>
  <si>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</si>
  <si>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</si>
  <si>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</si>
  <si>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</si>
  <si>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</si>
  <si>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</si>
  <si>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</si>
  <si>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</si>
  <si>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</si>
  <si>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</si>
  <si>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</si>
  <si>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</si>
  <si>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</si>
  <si>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</si>
  <si>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</si>
  <si>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</si>
  <si>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</si>
  <si>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</si>
  <si>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</si>
  <si>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</si>
  <si>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</si>
  <si>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</si>
  <si>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</si>
  <si>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</si>
  <si>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</si>
  <si>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</si>
  <si>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</si>
  <si>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</si>
  <si>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</si>
  <si>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</si>
  <si>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</si>
  <si>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</si>
  <si>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</si>
  <si>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</si>
  <si>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</si>
  <si>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</si>
  <si>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</si>
  <si>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</si>
  <si>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</si>
  <si>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</si>
  <si>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</si>
  <si>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</si>
  <si>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</si>
  <si>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</si>
  <si>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</si>
  <si>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</si>
  <si>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</si>
  <si>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</si>
  <si>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</si>
  <si>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</si>
  <si>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</si>
  <si>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</si>
  <si>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</si>
  <si>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</si>
  <si>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</si>
  <si>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</si>
  <si>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</si>
  <si>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</si>
  <si>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</si>
  <si>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</si>
  <si>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</si>
  <si>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</si>
  <si>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</si>
  <si>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</si>
  <si>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</si>
  <si>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</si>
  <si>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</si>
  <si>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</si>
  <si>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</si>
  <si>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</si>
  <si>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</si>
  <si>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</si>
  <si>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</si>
  <si>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</si>
  <si>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</si>
  <si>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</si>
  <si>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</si>
  <si>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</si>
  <si>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</si>
  <si>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</si>
  <si>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</si>
  <si>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</si>
  <si>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</si>
  <si>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</si>
  <si>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</si>
  <si>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</si>
  <si>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</si>
  <si>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</si>
  <si>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</si>
  <si>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</si>
  <si>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</si>
  <si>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</si>
  <si>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</si>
  <si>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</si>
  <si>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</si>
  <si>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</si>
  <si>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</si>
  <si>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</si>
  <si>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</si>
  <si>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</si>
  <si>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</si>
  <si>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</si>
  <si>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</si>
  <si>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</si>
  <si>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</si>
  <si>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</si>
  <si>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</si>
  <si>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</si>
  <si>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</si>
  <si>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</si>
  <si>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</si>
  <si>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</si>
  <si>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</si>
  <si>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</si>
  <si>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</si>
  <si>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</si>
  <si>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</si>
  <si>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</si>
  <si>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</si>
  <si>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</si>
  <si>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</si>
  <si>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</si>
  <si>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</si>
  <si>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</si>
  <si>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</si>
  <si>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</si>
  <si>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</si>
  <si>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</si>
  <si>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</si>
  <si>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</si>
  <si>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</si>
  <si>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</si>
  <si>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</si>
  <si>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</si>
  <si>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</si>
  <si>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</si>
  <si>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</si>
  <si>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</si>
  <si>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</si>
  <si>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</si>
  <si>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</si>
  <si>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</si>
  <si>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</si>
  <si>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</si>
  <si>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</si>
  <si>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</si>
  <si>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</si>
  <si>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</si>
  <si>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</si>
  <si>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</si>
  <si>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</si>
  <si>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</si>
  <si>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</si>
  <si>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</si>
  <si>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</si>
  <si>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</si>
  <si>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</si>
  <si>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</si>
  <si>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</si>
  <si>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</si>
  <si>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</si>
  <si>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</si>
  <si>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</si>
  <si>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</si>
  <si>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</si>
  <si>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</si>
  <si>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</si>
  <si>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</si>
  <si>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</si>
  <si>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</si>
  <si>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</si>
  <si>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</si>
  <si>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</si>
  <si>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</si>
  <si>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</si>
  <si>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</si>
  <si>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</si>
  <si>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</si>
  <si>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</si>
  <si>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</si>
  <si>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</si>
  <si>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</si>
  <si>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</si>
  <si>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</si>
  <si>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</si>
  <si>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</si>
  <si>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</si>
  <si>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</si>
  <si>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</si>
  <si>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</si>
  <si>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</si>
  <si>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</si>
  <si>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</si>
  <si>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</si>
  <si>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</si>
  <si>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</si>
  <si>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</si>
  <si>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</si>
  <si>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</si>
  <si>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</si>
  <si>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</si>
  <si>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</si>
  <si>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</si>
  <si>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</si>
  <si>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</si>
  <si>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</si>
  <si>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</si>
  <si>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</si>
  <si>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</si>
  <si>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</si>
  <si>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</si>
  <si>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</si>
  <si>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</si>
  <si>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</si>
  <si>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</si>
  <si>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</si>
  <si>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</si>
  <si>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</si>
  <si>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</si>
  <si>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</si>
  <si>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</si>
  <si>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</si>
  <si>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Programa Expansión de la Educación Inicial</t>
  </si>
  <si>
    <t>Normal Leonarda Gomez Blanco</t>
  </si>
  <si>
    <t>Instancia Estatal de Formación Continua</t>
  </si>
  <si>
    <t>Normal Rural Lic. Benito Juárez</t>
  </si>
  <si>
    <t>Normal Preescolar Lic. Francisca Madera Martínez</t>
  </si>
  <si>
    <t>Normal Urbana Lic. Emilio Sánchez Piedras</t>
  </si>
  <si>
    <t>Dirección de Educación Terminal</t>
  </si>
  <si>
    <t>Dirección de Educación Física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</si>
  <si>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</si>
  <si>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</si>
  <si>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</si>
  <si>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</si>
  <si>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</si>
  <si>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</si>
  <si>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</si>
  <si>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</si>
  <si>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USICAMM</t>
  </si>
  <si>
    <t>Departamento de Misiones Culturales</t>
  </si>
  <si>
    <t>Coordinación de Educación Extraescolar</t>
  </si>
  <si>
    <t>Departamento de Secundarias Generales</t>
  </si>
  <si>
    <t>Departamento de Educación Especial</t>
  </si>
  <si>
    <t>Departamento de Telesecundarias</t>
  </si>
  <si>
    <t>Departamento de Secundarias Técnicas</t>
  </si>
  <si>
    <t>CAI. 6 Panotla</t>
  </si>
  <si>
    <t>CAI. 5 Huamantla</t>
  </si>
  <si>
    <t>CAI. 4 Zacatelco</t>
  </si>
  <si>
    <t>CAI. 3 Apetatitlan</t>
  </si>
  <si>
    <t>CAI. 2 Apizaco</t>
  </si>
  <si>
    <t>CAI. 1 Acuitlapilco</t>
  </si>
  <si>
    <t>Coordinación de Educación Inicial</t>
  </si>
  <si>
    <t>Educación Indígena Primaria</t>
  </si>
  <si>
    <t>Educación Indígena Preescolar</t>
  </si>
  <si>
    <t>Educación Inicial Indígena</t>
  </si>
  <si>
    <t>Departamento de Educación Indígena</t>
  </si>
  <si>
    <t>Departamento de Educación Preescolar</t>
  </si>
  <si>
    <t>Dirección de Educación Básica</t>
  </si>
  <si>
    <t>Coordinación de Auditorías</t>
  </si>
  <si>
    <t>Departamento de Adquisiciones</t>
  </si>
  <si>
    <t>Departamento de Recursos Materiales y Servicios</t>
  </si>
  <si>
    <t>Departamento de Recursos Financieros</t>
  </si>
  <si>
    <t>Dirección de Administración y Finanzas</t>
  </si>
  <si>
    <t>Módulo Regional de Calpulalpan</t>
  </si>
  <si>
    <t>Módulo Regional de Huamantla</t>
  </si>
  <si>
    <t>Coordinación de Seguridad e Higiene</t>
  </si>
  <si>
    <t>Centro de Cómputo</t>
  </si>
  <si>
    <t>Departamento de Recursos Humanos</t>
  </si>
  <si>
    <t>Dirección de Relaciones Laborales</t>
  </si>
  <si>
    <t>Coordinación de Libros de Texto Gratuitos</t>
  </si>
  <si>
    <t>Departamento de Infraestructura y Equipamiento</t>
  </si>
  <si>
    <t>Departamento de Estadística</t>
  </si>
  <si>
    <t>Departamento de Programación y Presupuesto</t>
  </si>
  <si>
    <t>Dirección de Planeación Educativa</t>
  </si>
  <si>
    <t>Coordinacion de los Consejos de Participación Social y Atención a Padres de Familia</t>
  </si>
  <si>
    <t>Coordinación Estatal de Tecnología Educativa</t>
  </si>
  <si>
    <t>Coordinación de la Unidad de Equidad de Género</t>
  </si>
  <si>
    <t>Coordinación de Atención a Grupos</t>
  </si>
  <si>
    <t>Coordinación de Atención Ciudadana</t>
  </si>
  <si>
    <t>Departamento de Información y Difusión</t>
  </si>
  <si>
    <t>Departamento de Ecología</t>
  </si>
  <si>
    <t>Unidad de Transparencia</t>
  </si>
  <si>
    <t>Departamento de Asuntos Jurídicos y Laborales</t>
  </si>
  <si>
    <t>Contraloría Interna</t>
  </si>
  <si>
    <t>Departamento Operativo</t>
  </si>
  <si>
    <t>Secretario Particular</t>
  </si>
  <si>
    <t>Despacho del Secretario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</si>
  <si>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</si>
  <si>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</si>
  <si>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</si>
  <si>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</si>
  <si>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</si>
  <si>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</si>
  <si>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</si>
  <si>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</si>
  <si>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</si>
  <si>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</si>
  <si>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</si>
  <si>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</si>
  <si>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</si>
  <si>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</si>
  <si>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</si>
  <si>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</si>
  <si>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</si>
  <si>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</si>
  <si>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</si>
  <si>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</si>
  <si>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</si>
  <si>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</si>
  <si>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</si>
  <si>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</si>
  <si>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</si>
  <si>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</si>
  <si>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</si>
  <si>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</si>
  <si>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</si>
  <si>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</si>
  <si>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</si>
  <si>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</si>
  <si>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</si>
  <si>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</si>
  <si>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</si>
  <si>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</si>
  <si>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</si>
  <si>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</si>
  <si>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</si>
  <si>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</si>
  <si>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</si>
  <si>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</si>
  <si>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</si>
  <si>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</si>
  <si>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</si>
  <si>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</si>
  <si>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</si>
  <si>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</si>
  <si>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</si>
  <si>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</si>
  <si>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</si>
  <si>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</si>
  <si>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</si>
  <si>
    <t>Al 31 de diciembre de 2022 y al 30 de Junio de 2023 (b)</t>
  </si>
  <si>
    <t>Del 1 de Enero al 30 de Junio de 2023 (b)</t>
  </si>
  <si>
    <t>Programa Nacional de Ingles</t>
  </si>
  <si>
    <t>Programa Fortalecimiento de los Servicios de Educación Especial</t>
  </si>
  <si>
    <t>Programa para el Desarrollo Profesional Docente para Educación Básica</t>
  </si>
  <si>
    <t>Programa Fortalecimiento a la Excelencia Educativa</t>
  </si>
  <si>
    <t>Del 1 de Enero al 30 de junio 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</si>
</sst>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4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15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4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5" xfId="0" applyNumberFormat="1" applyFont="1" applyBorder="1" applyAlignment="1">
      <alignment vertical="center" wrapText="1"/>
    </xf>
    <xf numFmtId="164" fontId="44" fillId="33" borderId="16" xfId="0" applyNumberFormat="1" applyFont="1" applyFill="1" applyBorder="1" applyAlignment="1">
      <alignment horizontal="center" vertical="center" wrapText="1"/>
    </xf>
    <xf numFmtId="164" fontId="44" fillId="33" borderId="17" xfId="0" applyNumberFormat="1" applyFont="1" applyFill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3" fillId="0" borderId="18" xfId="0" applyFont="1" applyBorder="1" applyAlignment="1">
      <alignment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19" xfId="0" applyNumberFormat="1" applyFont="1" applyBorder="1" applyAlignment="1">
      <alignment horizontal="right" vertical="center"/>
    </xf>
    <xf numFmtId="164" fontId="43" fillId="0" borderId="19" xfId="0" applyNumberFormat="1" applyFont="1" applyBorder="1" applyAlignment="1">
      <alignment horizontal="center" vertical="center"/>
    </xf>
    <xf numFmtId="164" fontId="43" fillId="0" borderId="20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1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23" xfId="0" applyFont="1" applyBorder="1" applyAlignment="1">
      <alignment horizontal="left" vertical="center" indent="3"/>
    </xf>
    <xf numFmtId="164" fontId="44" fillId="0" borderId="24" xfId="0" applyNumberFormat="1" applyFont="1" applyBorder="1" applyAlignment="1">
      <alignment horizontal="right" vertical="center"/>
    </xf>
    <xf numFmtId="0" fontId="43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164" fontId="43" fillId="0" borderId="20" xfId="0" applyNumberFormat="1" applyFont="1" applyBorder="1" applyAlignment="1">
      <alignment horizontal="right" vertical="center"/>
    </xf>
    <xf numFmtId="0" fontId="43" fillId="0" borderId="19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19" xfId="0" applyNumberFormat="1" applyFont="1" applyBorder="1" applyAlignment="1">
      <alignment vertical="center"/>
    </xf>
    <xf numFmtId="0" fontId="43" fillId="0" borderId="20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15" xfId="0" applyFont="1" applyBorder="1" applyAlignment="1">
      <alignment horizontal="justify" vertical="center" wrapText="1"/>
    </xf>
    <xf numFmtId="0" fontId="44" fillId="33" borderId="30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 indent="2"/>
    </xf>
    <xf numFmtId="0" fontId="44" fillId="33" borderId="28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4" fillId="33" borderId="2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50" fillId="0" borderId="31" xfId="0" applyNumberFormat="1" applyFont="1" applyBorder="1" applyAlignment="1">
      <alignment horizontal="left" vertical="top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3" fillId="0" borderId="32" xfId="0" applyNumberFormat="1" applyFont="1" applyBorder="1" applyAlignment="1">
      <alignment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vertical="center"/>
    </xf>
    <xf numFmtId="0" fontId="44" fillId="33" borderId="22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28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0610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0266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5DC85.xls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5F663.xls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1A7B.xls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29D9.xls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47DA.xls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6744C.xls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96E4D.xls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D1">
      <pane ySplit="6" topLeftCell="A27" activePane="bottomLeft" state="frozen"/>
      <selection pane="topLeft" activeCell="A1" sqref="A1"/>
      <selection pane="bottomLeft" activeCell="S27" sqref="S2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7.28125" style="2" customWidth="1"/>
    <col min="4" max="4" width="19.00390625" style="2" customWidth="1"/>
    <col min="5" max="5" width="59.421875" style="1" customWidth="1"/>
    <col min="6" max="6" width="16.28125" style="2" customWidth="1"/>
    <col min="7" max="7" width="20.8515625" style="2" customWidth="1"/>
    <col min="8" max="16384" width="11.421875" style="1" customWidth="1"/>
  </cols>
  <sheetData>
    <row r="1" ht="13.5" thickBot="1"/>
    <row r="2" spans="2:7" ht="12.75">
      <c r="B2" s="153" t="s">
        <v>120</v>
      </c>
      <c r="C2" s="154"/>
      <c r="D2" s="154"/>
      <c r="E2" s="154"/>
      <c r="F2" s="154"/>
      <c r="G2" s="155"/>
    </row>
    <row r="3" spans="2:7" ht="12.75">
      <c r="B3" s="156" t="s">
        <v>0</v>
      </c>
      <c r="C3" s="157"/>
      <c r="D3" s="157"/>
      <c r="E3" s="157"/>
      <c r="F3" s="157"/>
      <c r="G3" s="158"/>
    </row>
    <row r="4" spans="2:7" ht="12.75">
      <c r="B4" s="156" t="s">
        <v>511</v>
      </c>
      <c r="C4" s="157"/>
      <c r="D4" s="157"/>
      <c r="E4" s="157"/>
      <c r="F4" s="157"/>
      <c r="G4" s="158"/>
    </row>
    <row r="5" spans="2:7" ht="13.5" thickBot="1">
      <c r="B5" s="159" t="s">
        <v>1</v>
      </c>
      <c r="C5" s="160"/>
      <c r="D5" s="160"/>
      <c r="E5" s="160"/>
      <c r="F5" s="160"/>
      <c r="G5" s="161"/>
    </row>
    <row r="6" spans="2:7" ht="41.25" customHeight="1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199674030.02</v>
      </c>
      <c r="D9" s="9">
        <f>SUM(D10:D16)</f>
        <v>84851224.66</v>
      </c>
      <c r="E9" s="11" t="s">
        <v>8</v>
      </c>
      <c r="F9" s="9">
        <f>SUM(F10:F18)</f>
        <v>23941122.549999997</v>
      </c>
      <c r="G9" s="9">
        <f>SUM(G10:G18)</f>
        <v>71288172.97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4201702.65</v>
      </c>
      <c r="G10" s="9">
        <v>11944810.1</v>
      </c>
    </row>
    <row r="11" spans="2:7" ht="12.75">
      <c r="B11" s="12" t="s">
        <v>11</v>
      </c>
      <c r="C11" s="9">
        <v>199674030.02</v>
      </c>
      <c r="D11" s="9">
        <v>84851224.66</v>
      </c>
      <c r="E11" s="13" t="s">
        <v>12</v>
      </c>
      <c r="F11" s="9">
        <v>17944443.54</v>
      </c>
      <c r="G11" s="9">
        <v>57322873.33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585</v>
      </c>
      <c r="G14" s="9">
        <v>585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1119997.38</v>
      </c>
      <c r="G16" s="9">
        <v>1794927.98</v>
      </c>
    </row>
    <row r="17" spans="2:7" ht="12.75">
      <c r="B17" s="10" t="s">
        <v>23</v>
      </c>
      <c r="C17" s="9">
        <f>SUM(C18:C24)</f>
        <v>751552.83</v>
      </c>
      <c r="D17" s="9">
        <f>SUM(D18:D24)</f>
        <v>350746.83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674393.98</v>
      </c>
      <c r="G18" s="9">
        <v>224976.56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751552.83</v>
      </c>
      <c r="D20" s="9">
        <v>350746.83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200425582.85000002</v>
      </c>
      <c r="D47" s="9">
        <f>D9+D17+D25+D31+D37+D38+D41</f>
        <v>85201971.49</v>
      </c>
      <c r="E47" s="8" t="s">
        <v>82</v>
      </c>
      <c r="F47" s="9">
        <f>F9+F19+F23+F26+F27+F31+F38+F42</f>
        <v>23941122.549999997</v>
      </c>
      <c r="G47" s="9">
        <f>G9+G19+G23+G26+G27+G31+G38+G42</f>
        <v>71288172.97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444159846.64</v>
      </c>
      <c r="D52" s="9">
        <v>444159846.64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262422665.42</v>
      </c>
      <c r="D53" s="9">
        <v>262297530.57</v>
      </c>
      <c r="E53" s="11" t="s">
        <v>92</v>
      </c>
      <c r="F53" s="9">
        <v>0</v>
      </c>
      <c r="G53" s="9">
        <v>0</v>
      </c>
    </row>
    <row r="54" spans="2:7" ht="12.75" customHeight="1">
      <c r="B54" s="10" t="s">
        <v>93</v>
      </c>
      <c r="C54" s="9">
        <v>756783.7</v>
      </c>
      <c r="D54" s="9">
        <v>756783.7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23941122.549999997</v>
      </c>
      <c r="G59" s="9">
        <f>G47+G57</f>
        <v>71288172.97</v>
      </c>
    </row>
    <row r="60" spans="2:7" ht="25.5">
      <c r="B60" s="6" t="s">
        <v>102</v>
      </c>
      <c r="C60" s="9">
        <f>SUM(C50:C58)</f>
        <v>707339295.76</v>
      </c>
      <c r="D60" s="9">
        <f>SUM(D50:D58)</f>
        <v>707214160.9100001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907764878.61</v>
      </c>
      <c r="D62" s="9">
        <f>D47+D60</f>
        <v>792416132.4000001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577035241.03</v>
      </c>
      <c r="G63" s="9">
        <f>SUM(G64:G66)</f>
        <v>577035241.03</v>
      </c>
    </row>
    <row r="64" spans="2:7" ht="12.75">
      <c r="B64" s="10"/>
      <c r="C64" s="9"/>
      <c r="D64" s="9"/>
      <c r="E64" s="11" t="s">
        <v>106</v>
      </c>
      <c r="F64" s="9">
        <v>577035241.03</v>
      </c>
      <c r="G64" s="9">
        <v>577035241.03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306788515.03</v>
      </c>
      <c r="G68" s="9">
        <f>SUM(G69:G73)</f>
        <v>144092718.4</v>
      </c>
    </row>
    <row r="69" spans="2:7" ht="12.75">
      <c r="B69" s="10"/>
      <c r="C69" s="9"/>
      <c r="D69" s="9"/>
      <c r="E69" s="11" t="s">
        <v>110</v>
      </c>
      <c r="F69" s="9">
        <v>163254046.75</v>
      </c>
      <c r="G69" s="9">
        <v>20080842.35</v>
      </c>
    </row>
    <row r="70" spans="2:7" ht="12.75">
      <c r="B70" s="10"/>
      <c r="C70" s="9"/>
      <c r="D70" s="9"/>
      <c r="E70" s="11" t="s">
        <v>111</v>
      </c>
      <c r="F70" s="9">
        <v>143534468.28</v>
      </c>
      <c r="G70" s="9">
        <v>124011876.05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883823756.06</v>
      </c>
      <c r="G79" s="9">
        <f>G63+G68+G75</f>
        <v>721127959.43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907764878.6099999</v>
      </c>
      <c r="G81" s="9">
        <f>G59+G79</f>
        <v>792416132.4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7" r:id="rId3"/>
  <legacyDrawing r:id="rId2"/>
  <oleObjects>
    <oleObject progId="Excel.Sheet.12" shapeId="14433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3" sqref="I43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4.140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5.57421875" style="20" bestFit="1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3" t="s">
        <v>120</v>
      </c>
      <c r="C2" s="164"/>
      <c r="D2" s="164"/>
      <c r="E2" s="164"/>
      <c r="F2" s="164"/>
      <c r="G2" s="164"/>
      <c r="H2" s="164"/>
      <c r="I2" s="165"/>
    </row>
    <row r="3" spans="2:9" ht="13.5" customHeight="1" thickBot="1">
      <c r="B3" s="166" t="s">
        <v>172</v>
      </c>
      <c r="C3" s="167"/>
      <c r="D3" s="167"/>
      <c r="E3" s="167"/>
      <c r="F3" s="167"/>
      <c r="G3" s="167"/>
      <c r="H3" s="167"/>
      <c r="I3" s="168"/>
    </row>
    <row r="4" spans="2:9" ht="13.5" thickBot="1">
      <c r="B4" s="166" t="s">
        <v>512</v>
      </c>
      <c r="C4" s="167"/>
      <c r="D4" s="167"/>
      <c r="E4" s="167"/>
      <c r="F4" s="167"/>
      <c r="G4" s="167"/>
      <c r="H4" s="167"/>
      <c r="I4" s="168"/>
    </row>
    <row r="5" spans="2:9" ht="13.5" thickBot="1">
      <c r="B5" s="166" t="s">
        <v>1</v>
      </c>
      <c r="C5" s="167"/>
      <c r="D5" s="167"/>
      <c r="E5" s="167"/>
      <c r="F5" s="167"/>
      <c r="G5" s="167"/>
      <c r="H5" s="167"/>
      <c r="I5" s="168"/>
    </row>
    <row r="6" spans="2:9" ht="76.5">
      <c r="B6" s="42" t="s">
        <v>171</v>
      </c>
      <c r="C6" s="42" t="s">
        <v>170</v>
      </c>
      <c r="D6" s="42" t="s">
        <v>169</v>
      </c>
      <c r="E6" s="42" t="s">
        <v>168</v>
      </c>
      <c r="F6" s="42" t="s">
        <v>167</v>
      </c>
      <c r="G6" s="42" t="s">
        <v>166</v>
      </c>
      <c r="H6" s="42" t="s">
        <v>165</v>
      </c>
      <c r="I6" s="42" t="s">
        <v>164</v>
      </c>
    </row>
    <row r="7" spans="2:9" ht="13.5" thickBot="1">
      <c r="B7" s="41" t="s">
        <v>163</v>
      </c>
      <c r="C7" s="41" t="s">
        <v>162</v>
      </c>
      <c r="D7" s="41" t="s">
        <v>161</v>
      </c>
      <c r="E7" s="41" t="s">
        <v>160</v>
      </c>
      <c r="F7" s="41" t="s">
        <v>159</v>
      </c>
      <c r="G7" s="41" t="s">
        <v>158</v>
      </c>
      <c r="H7" s="41" t="s">
        <v>157</v>
      </c>
      <c r="I7" s="41" t="s">
        <v>156</v>
      </c>
    </row>
    <row r="8" spans="2:9" ht="12.75" customHeight="1">
      <c r="B8" s="38" t="s">
        <v>155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38" t="s">
        <v>154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40" t="s">
        <v>153</v>
      </c>
      <c r="C10" s="26">
        <v>0</v>
      </c>
      <c r="D10" s="26">
        <v>0</v>
      </c>
      <c r="E10" s="26">
        <v>0</v>
      </c>
      <c r="F10" s="26"/>
      <c r="G10" s="24">
        <v>0</v>
      </c>
      <c r="H10" s="26">
        <v>0</v>
      </c>
      <c r="I10" s="26">
        <v>0</v>
      </c>
    </row>
    <row r="11" spans="2:9" ht="12.75">
      <c r="B11" s="40" t="s">
        <v>152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40" t="s">
        <v>151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38" t="s">
        <v>150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40" t="s">
        <v>149</v>
      </c>
      <c r="C14" s="26">
        <v>0</v>
      </c>
      <c r="D14" s="26">
        <v>0</v>
      </c>
      <c r="E14" s="26">
        <v>0</v>
      </c>
      <c r="F14" s="26"/>
      <c r="G14" s="24">
        <v>0</v>
      </c>
      <c r="H14" s="26">
        <v>0</v>
      </c>
      <c r="I14" s="26">
        <v>0</v>
      </c>
    </row>
    <row r="15" spans="2:9" ht="12.75">
      <c r="B15" s="40" t="s">
        <v>148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40" t="s">
        <v>147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38" t="s">
        <v>146</v>
      </c>
      <c r="C17" s="26">
        <v>71288172.97</v>
      </c>
      <c r="D17" s="39"/>
      <c r="E17" s="39"/>
      <c r="F17" s="39"/>
      <c r="G17" s="24">
        <v>23941122.55</v>
      </c>
      <c r="H17" s="39"/>
      <c r="I17" s="39"/>
    </row>
    <row r="18" spans="2:9" ht="12.75">
      <c r="B18" s="25"/>
      <c r="C18" s="24"/>
      <c r="D18" s="24"/>
      <c r="E18" s="24"/>
      <c r="F18" s="24"/>
      <c r="G18" s="24"/>
      <c r="H18" s="24"/>
      <c r="I18" s="24"/>
    </row>
    <row r="19" spans="2:9" ht="12.75" customHeight="1">
      <c r="B19" s="35" t="s">
        <v>145</v>
      </c>
      <c r="C19" s="26">
        <f>C8+C17</f>
        <v>71288172.97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23941122.55</v>
      </c>
      <c r="H19" s="26">
        <f t="shared" si="3"/>
        <v>0</v>
      </c>
      <c r="I19" s="26">
        <f t="shared" si="3"/>
        <v>0</v>
      </c>
    </row>
    <row r="20" spans="2:9" ht="12.75">
      <c r="B20" s="38"/>
      <c r="C20" s="26"/>
      <c r="D20" s="26"/>
      <c r="E20" s="26"/>
      <c r="F20" s="26"/>
      <c r="G20" s="26"/>
      <c r="H20" s="26"/>
      <c r="I20" s="26"/>
    </row>
    <row r="21" spans="2:9" ht="12.75" customHeight="1">
      <c r="B21" s="38" t="s">
        <v>144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25" t="s">
        <v>143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5" t="s">
        <v>142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5" t="s">
        <v>141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37"/>
      <c r="C25" s="36"/>
      <c r="D25" s="36"/>
      <c r="E25" s="36"/>
      <c r="F25" s="36"/>
      <c r="G25" s="36"/>
      <c r="H25" s="36"/>
      <c r="I25" s="36"/>
    </row>
    <row r="26" spans="2:9" ht="25.5">
      <c r="B26" s="35" t="s">
        <v>140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25" t="s">
        <v>139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5" t="s">
        <v>138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5" t="s">
        <v>137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4"/>
      <c r="C30" s="33"/>
      <c r="D30" s="33"/>
      <c r="E30" s="33"/>
      <c r="F30" s="33"/>
      <c r="G30" s="33"/>
      <c r="H30" s="33"/>
      <c r="I30" s="33"/>
    </row>
    <row r="31" spans="2:9" ht="18.75" customHeight="1">
      <c r="B31" s="162" t="s">
        <v>136</v>
      </c>
      <c r="C31" s="162"/>
      <c r="D31" s="162"/>
      <c r="E31" s="162"/>
      <c r="F31" s="162"/>
      <c r="G31" s="162"/>
      <c r="H31" s="162"/>
      <c r="I31" s="162"/>
    </row>
    <row r="32" spans="2:9" ht="12.75">
      <c r="B32" s="32" t="s">
        <v>135</v>
      </c>
      <c r="C32" s="21"/>
      <c r="D32" s="31"/>
      <c r="E32" s="31"/>
      <c r="F32" s="31"/>
      <c r="G32" s="31"/>
      <c r="H32" s="31"/>
      <c r="I32" s="31"/>
    </row>
    <row r="33" spans="2:9" ht="13.5" thickBot="1">
      <c r="B33" s="30"/>
      <c r="C33" s="21"/>
      <c r="D33" s="21"/>
      <c r="E33" s="21"/>
      <c r="F33" s="21"/>
      <c r="G33" s="21"/>
      <c r="H33" s="21"/>
      <c r="I33" s="21"/>
    </row>
    <row r="34" spans="2:9" ht="38.25" customHeight="1">
      <c r="B34" s="169" t="s">
        <v>134</v>
      </c>
      <c r="C34" s="169" t="s">
        <v>133</v>
      </c>
      <c r="D34" s="169" t="s">
        <v>132</v>
      </c>
      <c r="E34" s="29" t="s">
        <v>131</v>
      </c>
      <c r="F34" s="169" t="s">
        <v>130</v>
      </c>
      <c r="G34" s="29" t="s">
        <v>129</v>
      </c>
      <c r="H34" s="21"/>
      <c r="I34" s="21"/>
    </row>
    <row r="35" spans="2:9" ht="15.75" customHeight="1" thickBot="1">
      <c r="B35" s="170"/>
      <c r="C35" s="170"/>
      <c r="D35" s="170"/>
      <c r="E35" s="28" t="s">
        <v>128</v>
      </c>
      <c r="F35" s="170"/>
      <c r="G35" s="28" t="s">
        <v>127</v>
      </c>
      <c r="H35" s="21"/>
      <c r="I35" s="21"/>
    </row>
    <row r="36" spans="2:9" ht="12.75">
      <c r="B36" s="27" t="s">
        <v>126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21"/>
      <c r="I36" s="21"/>
    </row>
    <row r="37" spans="2:9" ht="12.75">
      <c r="B37" s="25" t="s">
        <v>125</v>
      </c>
      <c r="C37" s="24"/>
      <c r="D37" s="24"/>
      <c r="E37" s="24"/>
      <c r="F37" s="24"/>
      <c r="G37" s="24"/>
      <c r="H37" s="21"/>
      <c r="I37" s="21"/>
    </row>
    <row r="38" spans="2:9" ht="12.75">
      <c r="B38" s="25" t="s">
        <v>124</v>
      </c>
      <c r="C38" s="24"/>
      <c r="D38" s="24"/>
      <c r="E38" s="24"/>
      <c r="F38" s="24"/>
      <c r="G38" s="24"/>
      <c r="H38" s="21"/>
      <c r="I38" s="21"/>
    </row>
    <row r="39" spans="2:9" ht="13.5" thickBot="1">
      <c r="B39" s="23" t="s">
        <v>123</v>
      </c>
      <c r="C39" s="22"/>
      <c r="D39" s="22"/>
      <c r="E39" s="22"/>
      <c r="F39" s="22"/>
      <c r="G39" s="22"/>
      <c r="H39" s="21"/>
      <c r="I39" s="2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9" r:id="rId3"/>
  <legacyDrawing r:id="rId2"/>
  <oleObjects>
    <oleObject progId="Excel.Sheet.12" shapeId="14424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Q12" sqref="Q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3" t="s">
        <v>120</v>
      </c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2:12" ht="15.75" customHeight="1" thickBot="1">
      <c r="B3" s="166" t="s">
        <v>199</v>
      </c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4" spans="2:12" ht="15.75" customHeight="1" thickBot="1">
      <c r="B4" s="166" t="s">
        <v>512</v>
      </c>
      <c r="C4" s="167"/>
      <c r="D4" s="167"/>
      <c r="E4" s="167"/>
      <c r="F4" s="167"/>
      <c r="G4" s="167"/>
      <c r="H4" s="167"/>
      <c r="I4" s="167"/>
      <c r="J4" s="167"/>
      <c r="K4" s="167"/>
      <c r="L4" s="168"/>
    </row>
    <row r="5" spans="2:12" ht="15.75" thickBot="1">
      <c r="B5" s="166" t="s">
        <v>1</v>
      </c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2:12" ht="120.75" customHeight="1">
      <c r="B6" s="51" t="s">
        <v>198</v>
      </c>
      <c r="C6" s="50" t="s">
        <v>197</v>
      </c>
      <c r="D6" s="50" t="s">
        <v>196</v>
      </c>
      <c r="E6" s="50" t="s">
        <v>195</v>
      </c>
      <c r="F6" s="50" t="s">
        <v>194</v>
      </c>
      <c r="G6" s="50" t="s">
        <v>193</v>
      </c>
      <c r="H6" s="50" t="s">
        <v>192</v>
      </c>
      <c r="I6" s="50" t="s">
        <v>191</v>
      </c>
      <c r="J6" s="50" t="s">
        <v>190</v>
      </c>
      <c r="K6" s="50" t="s">
        <v>189</v>
      </c>
      <c r="L6" s="50" t="s">
        <v>188</v>
      </c>
    </row>
    <row r="7" spans="2:12" ht="48.75" customHeight="1" thickBot="1">
      <c r="B7" s="41" t="s">
        <v>163</v>
      </c>
      <c r="C7" s="41" t="s">
        <v>162</v>
      </c>
      <c r="D7" s="41" t="s">
        <v>161</v>
      </c>
      <c r="E7" s="41" t="s">
        <v>160</v>
      </c>
      <c r="F7" s="41" t="s">
        <v>159</v>
      </c>
      <c r="G7" s="41" t="s">
        <v>187</v>
      </c>
      <c r="H7" s="41" t="s">
        <v>157</v>
      </c>
      <c r="I7" s="41" t="s">
        <v>156</v>
      </c>
      <c r="J7" s="41" t="s">
        <v>186</v>
      </c>
      <c r="K7" s="41" t="s">
        <v>185</v>
      </c>
      <c r="L7" s="41" t="s">
        <v>184</v>
      </c>
    </row>
    <row r="8" spans="2:12" ht="15">
      <c r="B8" s="49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ht="25.5">
      <c r="B9" s="45" t="s">
        <v>183</v>
      </c>
      <c r="C9" s="26">
        <f>SUM(C10:C13)</f>
        <v>0</v>
      </c>
      <c r="D9" s="26">
        <f aca="true" t="shared" si="0" ref="D9:L9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ht="15">
      <c r="B10" s="47" t="s">
        <v>182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7" t="s">
        <v>181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7" t="s">
        <v>180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7" t="s">
        <v>179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6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 customHeight="1">
      <c r="B15" s="45" t="s">
        <v>178</v>
      </c>
      <c r="C15" s="26">
        <f>SUM(C16:C19)</f>
        <v>0</v>
      </c>
      <c r="D15" s="26">
        <f aca="true" t="shared" si="2" ref="D15:L15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ht="15">
      <c r="B16" s="47" t="s">
        <v>177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7" t="s">
        <v>176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7" t="s">
        <v>175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7" t="s">
        <v>174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6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5" t="s">
        <v>173</v>
      </c>
      <c r="C21" s="26">
        <f>C9+C15</f>
        <v>0</v>
      </c>
      <c r="D21" s="26">
        <f aca="true" t="shared" si="3" ref="D21:L21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3"/>
  <legacyDrawing r:id="rId2"/>
  <oleObjects>
    <oleObject progId="Excel.Sheet.12" shapeId="143270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20" sqref="I2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22.00390625" style="1" customWidth="1"/>
    <col min="4" max="4" width="22.57421875" style="1" customWidth="1"/>
    <col min="5" max="5" width="25.28125" style="1" customWidth="1"/>
    <col min="6" max="16384" width="11.421875" style="1" customWidth="1"/>
  </cols>
  <sheetData>
    <row r="1" ht="13.5" thickBot="1"/>
    <row r="2" spans="2:5" ht="12.75">
      <c r="B2" s="153" t="s">
        <v>120</v>
      </c>
      <c r="C2" s="154"/>
      <c r="D2" s="154"/>
      <c r="E2" s="155"/>
    </row>
    <row r="3" spans="2:5" ht="12.75">
      <c r="B3" s="172" t="s">
        <v>241</v>
      </c>
      <c r="C3" s="173"/>
      <c r="D3" s="173"/>
      <c r="E3" s="174"/>
    </row>
    <row r="4" spans="2:5" ht="12.75">
      <c r="B4" s="172" t="s">
        <v>512</v>
      </c>
      <c r="C4" s="173"/>
      <c r="D4" s="173"/>
      <c r="E4" s="174"/>
    </row>
    <row r="5" spans="2:5" ht="13.5" thickBot="1">
      <c r="B5" s="175" t="s">
        <v>1</v>
      </c>
      <c r="C5" s="176"/>
      <c r="D5" s="176"/>
      <c r="E5" s="177"/>
    </row>
    <row r="6" spans="2:5" ht="13.5" thickBot="1">
      <c r="B6" s="82"/>
      <c r="C6" s="82"/>
      <c r="D6" s="82"/>
      <c r="E6" s="82"/>
    </row>
    <row r="7" spans="2:5" ht="12.75">
      <c r="B7" s="178" t="s">
        <v>2</v>
      </c>
      <c r="C7" s="146" t="s">
        <v>222</v>
      </c>
      <c r="D7" s="180" t="s">
        <v>210</v>
      </c>
      <c r="E7" s="146" t="s">
        <v>209</v>
      </c>
    </row>
    <row r="8" spans="2:5" ht="13.5" thickBot="1">
      <c r="B8" s="179"/>
      <c r="C8" s="147" t="s">
        <v>240</v>
      </c>
      <c r="D8" s="181"/>
      <c r="E8" s="147" t="s">
        <v>239</v>
      </c>
    </row>
    <row r="9" spans="2:5" ht="12.75">
      <c r="B9" s="72" t="s">
        <v>238</v>
      </c>
      <c r="C9" s="71">
        <f>SUM(C10:C12)</f>
        <v>6875745796</v>
      </c>
      <c r="D9" s="71">
        <f>SUM(D10:D12)</f>
        <v>2363067789.26</v>
      </c>
      <c r="E9" s="71">
        <f>SUM(E10:E12)</f>
        <v>2363067789.26</v>
      </c>
    </row>
    <row r="10" spans="2:5" ht="12.75">
      <c r="B10" s="75" t="s">
        <v>237</v>
      </c>
      <c r="C10" s="73">
        <v>321486830</v>
      </c>
      <c r="D10" s="73">
        <v>145843827</v>
      </c>
      <c r="E10" s="73">
        <v>145843827</v>
      </c>
    </row>
    <row r="11" spans="2:5" ht="12.75">
      <c r="B11" s="75" t="s">
        <v>207</v>
      </c>
      <c r="C11" s="73">
        <v>6554258966</v>
      </c>
      <c r="D11" s="73">
        <v>2217223962.26</v>
      </c>
      <c r="E11" s="73">
        <v>2217223962.26</v>
      </c>
    </row>
    <row r="12" spans="2:5" ht="12.75">
      <c r="B12" s="75" t="s">
        <v>236</v>
      </c>
      <c r="C12" s="73">
        <f>C48</f>
        <v>0</v>
      </c>
      <c r="D12" s="73">
        <f>D48</f>
        <v>0</v>
      </c>
      <c r="E12" s="73">
        <f>E48</f>
        <v>0</v>
      </c>
    </row>
    <row r="13" spans="2:5" ht="12.75">
      <c r="B13" s="72"/>
      <c r="C13" s="73"/>
      <c r="D13" s="73"/>
      <c r="E13" s="73"/>
    </row>
    <row r="14" spans="2:5" ht="15">
      <c r="B14" s="72" t="s">
        <v>235</v>
      </c>
      <c r="C14" s="71">
        <f>SUM(C15:C16)</f>
        <v>6875745796</v>
      </c>
      <c r="D14" s="71">
        <f>SUM(D15:D16)</f>
        <v>2201251443.7400002</v>
      </c>
      <c r="E14" s="71">
        <f>SUM(E15:E16)</f>
        <v>2200218816.84</v>
      </c>
    </row>
    <row r="15" spans="2:5" ht="12.75">
      <c r="B15" s="75" t="s">
        <v>216</v>
      </c>
      <c r="C15" s="73">
        <v>321486830</v>
      </c>
      <c r="D15" s="73">
        <v>62882282.27</v>
      </c>
      <c r="E15" s="73">
        <v>61984730.09</v>
      </c>
    </row>
    <row r="16" spans="2:5" ht="12.75">
      <c r="B16" s="75" t="s">
        <v>234</v>
      </c>
      <c r="C16" s="73">
        <v>6554258966</v>
      </c>
      <c r="D16" s="73">
        <v>2138369161.47</v>
      </c>
      <c r="E16" s="73">
        <v>2138234086.75</v>
      </c>
    </row>
    <row r="17" spans="2:5" ht="12.75">
      <c r="B17" s="74"/>
      <c r="C17" s="73"/>
      <c r="D17" s="73"/>
      <c r="E17" s="73"/>
    </row>
    <row r="18" spans="2:5" ht="12.75">
      <c r="B18" s="72" t="s">
        <v>233</v>
      </c>
      <c r="C18" s="71">
        <f>SUM(C19:C20)</f>
        <v>0</v>
      </c>
      <c r="D18" s="71">
        <f>SUM(D19:D20)</f>
        <v>0</v>
      </c>
      <c r="E18" s="71">
        <f>SUM(E19:E20)</f>
        <v>0</v>
      </c>
    </row>
    <row r="19" spans="2:5" ht="12.75">
      <c r="B19" s="75" t="s">
        <v>215</v>
      </c>
      <c r="C19" s="81"/>
      <c r="D19" s="73"/>
      <c r="E19" s="73"/>
    </row>
    <row r="20" spans="2:5" ht="12.75">
      <c r="B20" s="75" t="s">
        <v>202</v>
      </c>
      <c r="C20" s="81"/>
      <c r="D20" s="73"/>
      <c r="E20" s="73"/>
    </row>
    <row r="21" spans="2:5" ht="12.75">
      <c r="B21" s="74"/>
      <c r="C21" s="73"/>
      <c r="D21" s="73"/>
      <c r="E21" s="73"/>
    </row>
    <row r="22" spans="2:5" ht="12.75">
      <c r="B22" s="72" t="s">
        <v>232</v>
      </c>
      <c r="C22" s="71">
        <f>C9-C14+C18</f>
        <v>0</v>
      </c>
      <c r="D22" s="72">
        <f>D9-D14+D18</f>
        <v>161816345.51999998</v>
      </c>
      <c r="E22" s="72">
        <f>E9-E14+E18</f>
        <v>162848972.42000008</v>
      </c>
    </row>
    <row r="23" spans="2:5" ht="12.75">
      <c r="B23" s="72"/>
      <c r="C23" s="73"/>
      <c r="D23" s="74"/>
      <c r="E23" s="74"/>
    </row>
    <row r="24" spans="2:5" ht="12.75">
      <c r="B24" s="72" t="s">
        <v>231</v>
      </c>
      <c r="C24" s="71">
        <f>C22-C12</f>
        <v>0</v>
      </c>
      <c r="D24" s="72">
        <f>D22-D12</f>
        <v>161816345.51999998</v>
      </c>
      <c r="E24" s="72">
        <f>E22-E12</f>
        <v>162848972.42000008</v>
      </c>
    </row>
    <row r="25" spans="2:5" ht="12.75">
      <c r="B25" s="72"/>
      <c r="C25" s="73"/>
      <c r="D25" s="74"/>
      <c r="E25" s="74"/>
    </row>
    <row r="26" spans="2:5" ht="25.5">
      <c r="B26" s="72" t="s">
        <v>230</v>
      </c>
      <c r="C26" s="71">
        <f>C24-C18</f>
        <v>0</v>
      </c>
      <c r="D26" s="71">
        <f>D24-D18</f>
        <v>161816345.51999998</v>
      </c>
      <c r="E26" s="71">
        <f>E24-E18</f>
        <v>162848972.42000008</v>
      </c>
    </row>
    <row r="27" spans="2:5" ht="13.5" thickBot="1">
      <c r="B27" s="80"/>
      <c r="C27" s="79"/>
      <c r="D27" s="79"/>
      <c r="E27" s="79"/>
    </row>
    <row r="28" spans="2:5" ht="34.5" customHeight="1" thickBot="1">
      <c r="B28" s="171"/>
      <c r="C28" s="171"/>
      <c r="D28" s="171"/>
      <c r="E28" s="171"/>
    </row>
    <row r="29" spans="2:5" ht="13.5" thickBot="1">
      <c r="B29" s="78" t="s">
        <v>212</v>
      </c>
      <c r="C29" s="77" t="s">
        <v>221</v>
      </c>
      <c r="D29" s="77" t="s">
        <v>210</v>
      </c>
      <c r="E29" s="77" t="s">
        <v>208</v>
      </c>
    </row>
    <row r="30" spans="2:5" ht="12.75">
      <c r="B30" s="76"/>
      <c r="C30" s="73"/>
      <c r="D30" s="73"/>
      <c r="E30" s="73"/>
    </row>
    <row r="31" spans="2:5" ht="12.75">
      <c r="B31" s="72" t="s">
        <v>229</v>
      </c>
      <c r="C31" s="71">
        <f>SUM(C32:C33)</f>
        <v>0</v>
      </c>
      <c r="D31" s="72">
        <f>SUM(D32:D33)</f>
        <v>0</v>
      </c>
      <c r="E31" s="72">
        <f>SUM(E32:E33)</f>
        <v>0</v>
      </c>
    </row>
    <row r="32" spans="2:5" ht="12.75">
      <c r="B32" s="75" t="s">
        <v>228</v>
      </c>
      <c r="C32" s="73"/>
      <c r="D32" s="74"/>
      <c r="E32" s="74"/>
    </row>
    <row r="33" spans="2:5" ht="12.75">
      <c r="B33" s="75" t="s">
        <v>227</v>
      </c>
      <c r="C33" s="73"/>
      <c r="D33" s="74"/>
      <c r="E33" s="74"/>
    </row>
    <row r="34" spans="2:5" ht="12.75">
      <c r="B34" s="72"/>
      <c r="C34" s="73"/>
      <c r="D34" s="73"/>
      <c r="E34" s="73"/>
    </row>
    <row r="35" spans="2:5" ht="12.75">
      <c r="B35" s="72" t="s">
        <v>226</v>
      </c>
      <c r="C35" s="71">
        <f>C26+C31</f>
        <v>0</v>
      </c>
      <c r="D35" s="71">
        <f>D26+D31</f>
        <v>161816345.51999998</v>
      </c>
      <c r="E35" s="71">
        <f>E26+E31</f>
        <v>162848972.42000008</v>
      </c>
    </row>
    <row r="36" spans="2:5" ht="13.5" thickBot="1">
      <c r="B36" s="70"/>
      <c r="C36" s="69"/>
      <c r="D36" s="69"/>
      <c r="E36" s="69"/>
    </row>
    <row r="37" spans="2:5" ht="34.5" customHeight="1" thickBot="1">
      <c r="B37" s="67"/>
      <c r="C37" s="67"/>
      <c r="D37" s="67"/>
      <c r="E37" s="67"/>
    </row>
    <row r="38" spans="2:5" ht="12.75">
      <c r="B38" s="182" t="s">
        <v>212</v>
      </c>
      <c r="C38" s="186" t="s">
        <v>211</v>
      </c>
      <c r="D38" s="184" t="s">
        <v>210</v>
      </c>
      <c r="E38" s="66" t="s">
        <v>209</v>
      </c>
    </row>
    <row r="39" spans="2:5" ht="13.5" thickBot="1">
      <c r="B39" s="183"/>
      <c r="C39" s="187"/>
      <c r="D39" s="185"/>
      <c r="E39" s="65" t="s">
        <v>208</v>
      </c>
    </row>
    <row r="40" spans="2:5" ht="12.75">
      <c r="B40" s="64"/>
      <c r="C40" s="58"/>
      <c r="D40" s="58"/>
      <c r="E40" s="58"/>
    </row>
    <row r="41" spans="2:5" ht="12.75">
      <c r="B41" s="54" t="s">
        <v>225</v>
      </c>
      <c r="C41" s="55">
        <f>SUM(C42:C43)</f>
        <v>0</v>
      </c>
      <c r="D41" s="55">
        <f>SUM(D42:D43)</f>
        <v>0</v>
      </c>
      <c r="E41" s="55">
        <f>SUM(E42:E43)</f>
        <v>0</v>
      </c>
    </row>
    <row r="42" spans="2:5" ht="12.75">
      <c r="B42" s="62" t="s">
        <v>218</v>
      </c>
      <c r="C42" s="58"/>
      <c r="D42" s="61"/>
      <c r="E42" s="61"/>
    </row>
    <row r="43" spans="2:5" ht="12.75">
      <c r="B43" s="62" t="s">
        <v>205</v>
      </c>
      <c r="C43" s="58"/>
      <c r="D43" s="61"/>
      <c r="E43" s="61"/>
    </row>
    <row r="44" spans="2:5" ht="12.75">
      <c r="B44" s="54" t="s">
        <v>224</v>
      </c>
      <c r="C44" s="55">
        <f>SUM(C45:C46)</f>
        <v>0</v>
      </c>
      <c r="D44" s="55">
        <f>SUM(D45:D46)</f>
        <v>0</v>
      </c>
      <c r="E44" s="55">
        <f>SUM(E45:E46)</f>
        <v>0</v>
      </c>
    </row>
    <row r="45" spans="2:5" ht="12.75">
      <c r="B45" s="62" t="s">
        <v>217</v>
      </c>
      <c r="C45" s="58"/>
      <c r="D45" s="61"/>
      <c r="E45" s="61"/>
    </row>
    <row r="46" spans="2:5" ht="12.75">
      <c r="B46" s="62" t="s">
        <v>204</v>
      </c>
      <c r="C46" s="58"/>
      <c r="D46" s="61"/>
      <c r="E46" s="61"/>
    </row>
    <row r="47" spans="2:5" ht="12.75">
      <c r="B47" s="54"/>
      <c r="C47" s="58"/>
      <c r="D47" s="58"/>
      <c r="E47" s="58"/>
    </row>
    <row r="48" spans="2:5" ht="12.75">
      <c r="B48" s="54" t="s">
        <v>223</v>
      </c>
      <c r="C48" s="55">
        <f>C41-C44</f>
        <v>0</v>
      </c>
      <c r="D48" s="54">
        <f>D41-D44</f>
        <v>0</v>
      </c>
      <c r="E48" s="54">
        <f>E41-E44</f>
        <v>0</v>
      </c>
    </row>
    <row r="49" spans="2:5" ht="13.5" thickBot="1">
      <c r="B49" s="52"/>
      <c r="C49" s="53"/>
      <c r="D49" s="52"/>
      <c r="E49" s="52"/>
    </row>
    <row r="50" spans="2:5" ht="34.5" customHeight="1" thickBot="1">
      <c r="B50" s="67"/>
      <c r="C50" s="67"/>
      <c r="D50" s="67"/>
      <c r="E50" s="67"/>
    </row>
    <row r="51" spans="2:5" ht="12.75">
      <c r="B51" s="182" t="s">
        <v>212</v>
      </c>
      <c r="C51" s="66" t="s">
        <v>222</v>
      </c>
      <c r="D51" s="184" t="s">
        <v>210</v>
      </c>
      <c r="E51" s="66" t="s">
        <v>209</v>
      </c>
    </row>
    <row r="52" spans="2:5" ht="13.5" thickBot="1">
      <c r="B52" s="183"/>
      <c r="C52" s="65" t="s">
        <v>221</v>
      </c>
      <c r="D52" s="185"/>
      <c r="E52" s="65" t="s">
        <v>208</v>
      </c>
    </row>
    <row r="53" spans="2:5" ht="12.75">
      <c r="B53" s="64"/>
      <c r="C53" s="58"/>
      <c r="D53" s="58"/>
      <c r="E53" s="58"/>
    </row>
    <row r="54" spans="2:5" ht="12.75">
      <c r="B54" s="61" t="s">
        <v>220</v>
      </c>
      <c r="C54" s="58">
        <f>C10</f>
        <v>321486830</v>
      </c>
      <c r="D54" s="61">
        <f>D10</f>
        <v>145843827</v>
      </c>
      <c r="E54" s="61">
        <f>E10</f>
        <v>145843827</v>
      </c>
    </row>
    <row r="55" spans="2:5" ht="12.75">
      <c r="B55" s="61"/>
      <c r="C55" s="58"/>
      <c r="D55" s="61"/>
      <c r="E55" s="61"/>
    </row>
    <row r="56" spans="2:5" ht="12.75">
      <c r="B56" s="68" t="s">
        <v>219</v>
      </c>
      <c r="C56" s="58">
        <f>C42-C45</f>
        <v>0</v>
      </c>
      <c r="D56" s="61">
        <f>D42-D45</f>
        <v>0</v>
      </c>
      <c r="E56" s="61">
        <f>E42-E45</f>
        <v>0</v>
      </c>
    </row>
    <row r="57" spans="2:5" ht="12.75">
      <c r="B57" s="62" t="s">
        <v>218</v>
      </c>
      <c r="C57" s="58">
        <f>C42</f>
        <v>0</v>
      </c>
      <c r="D57" s="61">
        <f>D42</f>
        <v>0</v>
      </c>
      <c r="E57" s="61">
        <f>E42</f>
        <v>0</v>
      </c>
    </row>
    <row r="58" spans="2:5" ht="12.75">
      <c r="B58" s="62" t="s">
        <v>217</v>
      </c>
      <c r="C58" s="58">
        <f>C45</f>
        <v>0</v>
      </c>
      <c r="D58" s="61">
        <f>D45</f>
        <v>0</v>
      </c>
      <c r="E58" s="61">
        <f>E45</f>
        <v>0</v>
      </c>
    </row>
    <row r="59" spans="2:5" ht="12.75">
      <c r="B59" s="59"/>
      <c r="C59" s="58"/>
      <c r="D59" s="61"/>
      <c r="E59" s="61"/>
    </row>
    <row r="60" spans="2:5" ht="12.75">
      <c r="B60" s="59" t="s">
        <v>216</v>
      </c>
      <c r="C60" s="58">
        <f>C15</f>
        <v>321486830</v>
      </c>
      <c r="D60" s="58">
        <f>D15</f>
        <v>62882282.27</v>
      </c>
      <c r="E60" s="58">
        <f>E15</f>
        <v>61984730.09</v>
      </c>
    </row>
    <row r="61" spans="2:5" ht="12.75">
      <c r="B61" s="59"/>
      <c r="C61" s="58"/>
      <c r="D61" s="58"/>
      <c r="E61" s="58"/>
    </row>
    <row r="62" spans="2:5" ht="12.75">
      <c r="B62" s="59" t="s">
        <v>215</v>
      </c>
      <c r="C62" s="60"/>
      <c r="D62" s="58">
        <f>D19</f>
        <v>0</v>
      </c>
      <c r="E62" s="58">
        <f>E19</f>
        <v>0</v>
      </c>
    </row>
    <row r="63" spans="2:5" ht="12.75">
      <c r="B63" s="59"/>
      <c r="C63" s="58"/>
      <c r="D63" s="58"/>
      <c r="E63" s="58"/>
    </row>
    <row r="64" spans="2:5" ht="12.75">
      <c r="B64" s="57" t="s">
        <v>214</v>
      </c>
      <c r="C64" s="55">
        <f>C54+C56-C60+C62</f>
        <v>0</v>
      </c>
      <c r="D64" s="54">
        <f>D54+D56-D60+D62</f>
        <v>82961544.72999999</v>
      </c>
      <c r="E64" s="54">
        <f>E54+E56-E60+E62</f>
        <v>83859096.91</v>
      </c>
    </row>
    <row r="65" spans="2:5" ht="12.75">
      <c r="B65" s="57"/>
      <c r="C65" s="55"/>
      <c r="D65" s="54"/>
      <c r="E65" s="54"/>
    </row>
    <row r="66" spans="2:5" ht="25.5">
      <c r="B66" s="56" t="s">
        <v>213</v>
      </c>
      <c r="C66" s="55">
        <f>C64-C56</f>
        <v>0</v>
      </c>
      <c r="D66" s="54">
        <f>D64-D56</f>
        <v>82961544.72999999</v>
      </c>
      <c r="E66" s="54">
        <f>E64-E56</f>
        <v>83859096.91</v>
      </c>
    </row>
    <row r="67" spans="2:5" ht="13.5" thickBot="1">
      <c r="B67" s="52"/>
      <c r="C67" s="53"/>
      <c r="D67" s="52"/>
      <c r="E67" s="52"/>
    </row>
    <row r="68" spans="2:5" ht="34.5" customHeight="1" thickBot="1">
      <c r="B68" s="67"/>
      <c r="C68" s="67"/>
      <c r="D68" s="67"/>
      <c r="E68" s="67"/>
    </row>
    <row r="69" spans="2:5" ht="12.75">
      <c r="B69" s="182" t="s">
        <v>212</v>
      </c>
      <c r="C69" s="186" t="s">
        <v>211</v>
      </c>
      <c r="D69" s="184" t="s">
        <v>210</v>
      </c>
      <c r="E69" s="66" t="s">
        <v>209</v>
      </c>
    </row>
    <row r="70" spans="2:5" ht="13.5" thickBot="1">
      <c r="B70" s="183"/>
      <c r="C70" s="187"/>
      <c r="D70" s="185"/>
      <c r="E70" s="65" t="s">
        <v>208</v>
      </c>
    </row>
    <row r="71" spans="2:5" ht="12.75">
      <c r="B71" s="64"/>
      <c r="C71" s="58"/>
      <c r="D71" s="58"/>
      <c r="E71" s="58"/>
    </row>
    <row r="72" spans="2:5" ht="12.75">
      <c r="B72" s="61" t="s">
        <v>207</v>
      </c>
      <c r="C72" s="58">
        <f>C11</f>
        <v>6554258966</v>
      </c>
      <c r="D72" s="61">
        <f>D11</f>
        <v>2217223962.26</v>
      </c>
      <c r="E72" s="61">
        <f>E11</f>
        <v>2217223962.26</v>
      </c>
    </row>
    <row r="73" spans="2:5" ht="12.75">
      <c r="B73" s="61"/>
      <c r="C73" s="58"/>
      <c r="D73" s="61"/>
      <c r="E73" s="61"/>
    </row>
    <row r="74" spans="2:5" ht="25.5">
      <c r="B74" s="63" t="s">
        <v>206</v>
      </c>
      <c r="C74" s="58">
        <f>C75-C76</f>
        <v>0</v>
      </c>
      <c r="D74" s="61">
        <f>D75-D76</f>
        <v>0</v>
      </c>
      <c r="E74" s="61">
        <f>E75-E76</f>
        <v>0</v>
      </c>
    </row>
    <row r="75" spans="2:5" ht="12.75">
      <c r="B75" s="62" t="s">
        <v>205</v>
      </c>
      <c r="C75" s="58">
        <f>C43</f>
        <v>0</v>
      </c>
      <c r="D75" s="61">
        <f>D43</f>
        <v>0</v>
      </c>
      <c r="E75" s="61">
        <f>E43</f>
        <v>0</v>
      </c>
    </row>
    <row r="76" spans="2:5" ht="12.75">
      <c r="B76" s="62" t="s">
        <v>204</v>
      </c>
      <c r="C76" s="58">
        <f>C46</f>
        <v>0</v>
      </c>
      <c r="D76" s="61">
        <f>D46</f>
        <v>0</v>
      </c>
      <c r="E76" s="61">
        <f>E46</f>
        <v>0</v>
      </c>
    </row>
    <row r="77" spans="2:5" ht="12.75">
      <c r="B77" s="59"/>
      <c r="C77" s="58"/>
      <c r="D77" s="61"/>
      <c r="E77" s="61"/>
    </row>
    <row r="78" spans="2:5" ht="12.75">
      <c r="B78" s="59" t="s">
        <v>203</v>
      </c>
      <c r="C78" s="58">
        <f>C16</f>
        <v>6554258966</v>
      </c>
      <c r="D78" s="58">
        <f>D16</f>
        <v>2138369161.47</v>
      </c>
      <c r="E78" s="58">
        <f>E16</f>
        <v>2138234086.75</v>
      </c>
    </row>
    <row r="79" spans="2:5" ht="12.75">
      <c r="B79" s="59"/>
      <c r="C79" s="58"/>
      <c r="D79" s="58"/>
      <c r="E79" s="58"/>
    </row>
    <row r="80" spans="2:5" ht="12.75">
      <c r="B80" s="59" t="s">
        <v>202</v>
      </c>
      <c r="C80" s="60"/>
      <c r="D80" s="58">
        <f>D20</f>
        <v>0</v>
      </c>
      <c r="E80" s="58">
        <f>E20</f>
        <v>0</v>
      </c>
    </row>
    <row r="81" spans="2:5" ht="12.75">
      <c r="B81" s="59"/>
      <c r="C81" s="58"/>
      <c r="D81" s="58"/>
      <c r="E81" s="58"/>
    </row>
    <row r="82" spans="2:5" ht="12.75">
      <c r="B82" s="57" t="s">
        <v>201</v>
      </c>
      <c r="C82" s="55">
        <f>C72+C74-C78+C80</f>
        <v>0</v>
      </c>
      <c r="D82" s="54">
        <f>D72+D74-D78+D80</f>
        <v>78854800.7900002</v>
      </c>
      <c r="E82" s="54">
        <f>E72+E74-E78+E80</f>
        <v>78989875.51000023</v>
      </c>
    </row>
    <row r="83" spans="2:5" ht="12.75">
      <c r="B83" s="57"/>
      <c r="C83" s="55"/>
      <c r="D83" s="54"/>
      <c r="E83" s="54"/>
    </row>
    <row r="84" spans="2:5" ht="25.5">
      <c r="B84" s="56" t="s">
        <v>200</v>
      </c>
      <c r="C84" s="55">
        <f>C82-C74</f>
        <v>0</v>
      </c>
      <c r="D84" s="54">
        <f>D82-D74</f>
        <v>78854800.7900002</v>
      </c>
      <c r="E84" s="54">
        <f>E82-E74</f>
        <v>78989875.51000023</v>
      </c>
    </row>
    <row r="85" spans="2:5" ht="13.5" thickBot="1">
      <c r="B85" s="52"/>
      <c r="C85" s="53"/>
      <c r="D85" s="52"/>
      <c r="E85" s="52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2" r:id="rId3"/>
  <rowBreaks count="1" manualBreakCount="1">
    <brk id="67" max="255" man="1"/>
  </rowBreaks>
  <colBreaks count="1" manualBreakCount="1">
    <brk id="1" max="65535" man="1"/>
  </colBreaks>
  <legacyDrawing r:id="rId2"/>
  <oleObjects>
    <oleObject progId="Excel.Sheet.12" shapeId="1439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18" sqref="I1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3" customWidth="1"/>
    <col min="4" max="4" width="34.140625" style="1" bestFit="1" customWidth="1"/>
    <col min="5" max="5" width="18.421875" style="83" bestFit="1" customWidth="1"/>
    <col min="6" max="7" width="18.7109375" style="1" bestFit="1" customWidth="1"/>
    <col min="8" max="8" width="19.8515625" style="83" bestFit="1" customWidth="1"/>
    <col min="9" max="16384" width="11.00390625" style="1" customWidth="1"/>
  </cols>
  <sheetData>
    <row r="1" ht="13.5" thickBot="1"/>
    <row r="2" spans="2:8" ht="12.75">
      <c r="B2" s="153" t="s">
        <v>120</v>
      </c>
      <c r="C2" s="154"/>
      <c r="D2" s="154"/>
      <c r="E2" s="154"/>
      <c r="F2" s="154"/>
      <c r="G2" s="154"/>
      <c r="H2" s="155"/>
    </row>
    <row r="3" spans="2:8" ht="12.75">
      <c r="B3" s="172" t="s">
        <v>310</v>
      </c>
      <c r="C3" s="173"/>
      <c r="D3" s="173"/>
      <c r="E3" s="173"/>
      <c r="F3" s="173"/>
      <c r="G3" s="173"/>
      <c r="H3" s="174"/>
    </row>
    <row r="4" spans="2:8" ht="12.75">
      <c r="B4" s="172" t="s">
        <v>512</v>
      </c>
      <c r="C4" s="173"/>
      <c r="D4" s="173"/>
      <c r="E4" s="173"/>
      <c r="F4" s="173"/>
      <c r="G4" s="173"/>
      <c r="H4" s="174"/>
    </row>
    <row r="5" spans="2:8" ht="13.5" thickBot="1">
      <c r="B5" s="175" t="s">
        <v>1</v>
      </c>
      <c r="C5" s="176"/>
      <c r="D5" s="176"/>
      <c r="E5" s="176"/>
      <c r="F5" s="176"/>
      <c r="G5" s="176"/>
      <c r="H5" s="177"/>
    </row>
    <row r="6" spans="2:8" ht="13.5" thickBot="1">
      <c r="B6" s="145"/>
      <c r="C6" s="190" t="s">
        <v>309</v>
      </c>
      <c r="D6" s="191"/>
      <c r="E6" s="191"/>
      <c r="F6" s="191"/>
      <c r="G6" s="192"/>
      <c r="H6" s="188" t="s">
        <v>308</v>
      </c>
    </row>
    <row r="7" spans="2:8" ht="12.75">
      <c r="B7" s="148" t="s">
        <v>212</v>
      </c>
      <c r="C7" s="188" t="s">
        <v>307</v>
      </c>
      <c r="D7" s="180" t="s">
        <v>306</v>
      </c>
      <c r="E7" s="188" t="s">
        <v>305</v>
      </c>
      <c r="F7" s="188" t="s">
        <v>210</v>
      </c>
      <c r="G7" s="188" t="s">
        <v>304</v>
      </c>
      <c r="H7" s="193"/>
    </row>
    <row r="8" spans="2:8" ht="13.5" thickBot="1">
      <c r="B8" s="149" t="s">
        <v>163</v>
      </c>
      <c r="C8" s="189"/>
      <c r="D8" s="181"/>
      <c r="E8" s="189"/>
      <c r="F8" s="189"/>
      <c r="G8" s="189"/>
      <c r="H8" s="189"/>
    </row>
    <row r="9" spans="2:8" ht="12.75">
      <c r="B9" s="54" t="s">
        <v>303</v>
      </c>
      <c r="C9" s="88"/>
      <c r="D9" s="89"/>
      <c r="E9" s="88"/>
      <c r="F9" s="89"/>
      <c r="G9" s="89"/>
      <c r="H9" s="88"/>
    </row>
    <row r="10" spans="2:8" ht="25.5" customHeight="1">
      <c r="B10" s="59" t="s">
        <v>302</v>
      </c>
      <c r="C10" s="88"/>
      <c r="D10" s="89"/>
      <c r="E10" s="88">
        <f>C10+D10</f>
        <v>0</v>
      </c>
      <c r="F10" s="89"/>
      <c r="G10" s="89"/>
      <c r="H10" s="88">
        <f>G10-C10</f>
        <v>0</v>
      </c>
    </row>
    <row r="11" spans="2:8" ht="25.5" customHeight="1">
      <c r="B11" s="59" t="s">
        <v>301</v>
      </c>
      <c r="C11" s="88"/>
      <c r="D11" s="89"/>
      <c r="E11" s="88">
        <f aca="true" t="shared" si="0" ref="E11:E40">C11+D11</f>
        <v>0</v>
      </c>
      <c r="F11" s="89"/>
      <c r="G11" s="89"/>
      <c r="H11" s="88">
        <f aca="true" t="shared" si="1" ref="H11:H16">G11-C11</f>
        <v>0</v>
      </c>
    </row>
    <row r="12" spans="2:8" ht="25.5" customHeight="1">
      <c r="B12" s="59" t="s">
        <v>300</v>
      </c>
      <c r="C12" s="88"/>
      <c r="D12" s="89"/>
      <c r="E12" s="88">
        <f t="shared" si="0"/>
        <v>0</v>
      </c>
      <c r="F12" s="89"/>
      <c r="G12" s="89"/>
      <c r="H12" s="88">
        <f t="shared" si="1"/>
        <v>0</v>
      </c>
    </row>
    <row r="13" spans="2:8" ht="25.5" customHeight="1">
      <c r="B13" s="59" t="s">
        <v>299</v>
      </c>
      <c r="C13" s="88"/>
      <c r="D13" s="89"/>
      <c r="E13" s="88">
        <f t="shared" si="0"/>
        <v>0</v>
      </c>
      <c r="F13" s="89"/>
      <c r="G13" s="89"/>
      <c r="H13" s="88">
        <f t="shared" si="1"/>
        <v>0</v>
      </c>
    </row>
    <row r="14" spans="2:8" ht="25.5" customHeight="1">
      <c r="B14" s="59" t="s">
        <v>298</v>
      </c>
      <c r="C14" s="88"/>
      <c r="D14" s="89"/>
      <c r="E14" s="88">
        <f t="shared" si="0"/>
        <v>0</v>
      </c>
      <c r="F14" s="89"/>
      <c r="G14" s="89"/>
      <c r="H14" s="88">
        <f t="shared" si="1"/>
        <v>0</v>
      </c>
    </row>
    <row r="15" spans="2:8" ht="25.5" customHeight="1">
      <c r="B15" s="59" t="s">
        <v>297</v>
      </c>
      <c r="C15" s="88"/>
      <c r="D15" s="89"/>
      <c r="E15" s="88">
        <f t="shared" si="0"/>
        <v>0</v>
      </c>
      <c r="F15" s="89"/>
      <c r="G15" s="89"/>
      <c r="H15" s="88">
        <f t="shared" si="1"/>
        <v>0</v>
      </c>
    </row>
    <row r="16" spans="2:8" ht="25.5" customHeight="1">
      <c r="B16" s="59" t="s">
        <v>296</v>
      </c>
      <c r="C16" s="88"/>
      <c r="D16" s="89"/>
      <c r="E16" s="88">
        <f t="shared" si="0"/>
        <v>0</v>
      </c>
      <c r="F16" s="89"/>
      <c r="G16" s="89"/>
      <c r="H16" s="88">
        <f t="shared" si="1"/>
        <v>0</v>
      </c>
    </row>
    <row r="17" spans="2:8" ht="25.5" customHeight="1">
      <c r="B17" s="63" t="s">
        <v>295</v>
      </c>
      <c r="C17" s="88">
        <f aca="true" t="shared" si="2" ref="C17:H17">SUM(C18:C28)</f>
        <v>0</v>
      </c>
      <c r="D17" s="102">
        <f t="shared" si="2"/>
        <v>0</v>
      </c>
      <c r="E17" s="102">
        <f t="shared" si="2"/>
        <v>0</v>
      </c>
      <c r="F17" s="102">
        <f t="shared" si="2"/>
        <v>0</v>
      </c>
      <c r="G17" s="102">
        <f t="shared" si="2"/>
        <v>0</v>
      </c>
      <c r="H17" s="102">
        <f t="shared" si="2"/>
        <v>0</v>
      </c>
    </row>
    <row r="18" spans="2:8" ht="25.5" customHeight="1">
      <c r="B18" s="101" t="s">
        <v>294</v>
      </c>
      <c r="C18" s="88"/>
      <c r="D18" s="89"/>
      <c r="E18" s="88">
        <f t="shared" si="0"/>
        <v>0</v>
      </c>
      <c r="F18" s="89"/>
      <c r="G18" s="89"/>
      <c r="H18" s="88">
        <f>G18-C18</f>
        <v>0</v>
      </c>
    </row>
    <row r="19" spans="2:8" ht="25.5" customHeight="1">
      <c r="B19" s="101" t="s">
        <v>293</v>
      </c>
      <c r="C19" s="88"/>
      <c r="D19" s="89"/>
      <c r="E19" s="88">
        <f t="shared" si="0"/>
        <v>0</v>
      </c>
      <c r="F19" s="89"/>
      <c r="G19" s="89"/>
      <c r="H19" s="88">
        <f aca="true" t="shared" si="3" ref="H19:H40">G19-C19</f>
        <v>0</v>
      </c>
    </row>
    <row r="20" spans="2:8" ht="25.5" customHeight="1">
      <c r="B20" s="101" t="s">
        <v>292</v>
      </c>
      <c r="C20" s="88"/>
      <c r="D20" s="89"/>
      <c r="E20" s="88">
        <f t="shared" si="0"/>
        <v>0</v>
      </c>
      <c r="F20" s="89"/>
      <c r="G20" s="89"/>
      <c r="H20" s="88">
        <f t="shared" si="3"/>
        <v>0</v>
      </c>
    </row>
    <row r="21" spans="2:8" ht="25.5" customHeight="1">
      <c r="B21" s="101" t="s">
        <v>291</v>
      </c>
      <c r="C21" s="88"/>
      <c r="D21" s="89"/>
      <c r="E21" s="88">
        <f t="shared" si="0"/>
        <v>0</v>
      </c>
      <c r="F21" s="89"/>
      <c r="G21" s="89"/>
      <c r="H21" s="88">
        <f t="shared" si="3"/>
        <v>0</v>
      </c>
    </row>
    <row r="22" spans="2:8" ht="25.5" customHeight="1">
      <c r="B22" s="101" t="s">
        <v>290</v>
      </c>
      <c r="C22" s="88"/>
      <c r="D22" s="89"/>
      <c r="E22" s="88">
        <f t="shared" si="0"/>
        <v>0</v>
      </c>
      <c r="F22" s="89"/>
      <c r="G22" s="89"/>
      <c r="H22" s="88">
        <f t="shared" si="3"/>
        <v>0</v>
      </c>
    </row>
    <row r="23" spans="2:8" ht="25.5" customHeight="1">
      <c r="B23" s="96" t="s">
        <v>289</v>
      </c>
      <c r="C23" s="88"/>
      <c r="D23" s="89"/>
      <c r="E23" s="88">
        <f t="shared" si="0"/>
        <v>0</v>
      </c>
      <c r="F23" s="89"/>
      <c r="G23" s="89"/>
      <c r="H23" s="88">
        <f t="shared" si="3"/>
        <v>0</v>
      </c>
    </row>
    <row r="24" spans="2:8" ht="25.5" customHeight="1">
      <c r="B24" s="96" t="s">
        <v>288</v>
      </c>
      <c r="C24" s="88"/>
      <c r="D24" s="89"/>
      <c r="E24" s="88">
        <f t="shared" si="0"/>
        <v>0</v>
      </c>
      <c r="F24" s="89"/>
      <c r="G24" s="89"/>
      <c r="H24" s="88">
        <f t="shared" si="3"/>
        <v>0</v>
      </c>
    </row>
    <row r="25" spans="2:8" ht="25.5" customHeight="1">
      <c r="B25" s="101" t="s">
        <v>287</v>
      </c>
      <c r="C25" s="88"/>
      <c r="D25" s="89"/>
      <c r="E25" s="88">
        <f t="shared" si="0"/>
        <v>0</v>
      </c>
      <c r="F25" s="89"/>
      <c r="G25" s="89"/>
      <c r="H25" s="88">
        <f t="shared" si="3"/>
        <v>0</v>
      </c>
    </row>
    <row r="26" spans="2:8" ht="25.5" customHeight="1">
      <c r="B26" s="101" t="s">
        <v>286</v>
      </c>
      <c r="C26" s="88"/>
      <c r="D26" s="89"/>
      <c r="E26" s="88">
        <f t="shared" si="0"/>
        <v>0</v>
      </c>
      <c r="F26" s="89"/>
      <c r="G26" s="89"/>
      <c r="H26" s="88">
        <f t="shared" si="3"/>
        <v>0</v>
      </c>
    </row>
    <row r="27" spans="2:8" ht="25.5" customHeight="1">
      <c r="B27" s="101" t="s">
        <v>285</v>
      </c>
      <c r="C27" s="88"/>
      <c r="D27" s="89"/>
      <c r="E27" s="88">
        <f t="shared" si="0"/>
        <v>0</v>
      </c>
      <c r="F27" s="89"/>
      <c r="G27" s="89"/>
      <c r="H27" s="88">
        <f t="shared" si="3"/>
        <v>0</v>
      </c>
    </row>
    <row r="28" spans="2:8" ht="25.5" customHeight="1">
      <c r="B28" s="96" t="s">
        <v>284</v>
      </c>
      <c r="C28" s="88"/>
      <c r="D28" s="89"/>
      <c r="E28" s="88">
        <f t="shared" si="0"/>
        <v>0</v>
      </c>
      <c r="F28" s="89"/>
      <c r="G28" s="89"/>
      <c r="H28" s="88">
        <f t="shared" si="3"/>
        <v>0</v>
      </c>
    </row>
    <row r="29" spans="2:8" ht="25.5" customHeight="1">
      <c r="B29" s="63" t="s">
        <v>283</v>
      </c>
      <c r="C29" s="88">
        <f aca="true" t="shared" si="4" ref="C29:H29">SUM(C30:C34)</f>
        <v>0</v>
      </c>
      <c r="D29" s="88">
        <f t="shared" si="4"/>
        <v>0</v>
      </c>
      <c r="E29" s="88">
        <f t="shared" si="4"/>
        <v>0</v>
      </c>
      <c r="F29" s="88">
        <f t="shared" si="4"/>
        <v>0</v>
      </c>
      <c r="G29" s="88">
        <f t="shared" si="4"/>
        <v>0</v>
      </c>
      <c r="H29" s="88">
        <f t="shared" si="4"/>
        <v>0</v>
      </c>
    </row>
    <row r="30" spans="2:8" ht="25.5" customHeight="1">
      <c r="B30" s="101" t="s">
        <v>282</v>
      </c>
      <c r="C30" s="88"/>
      <c r="D30" s="89"/>
      <c r="E30" s="88">
        <f t="shared" si="0"/>
        <v>0</v>
      </c>
      <c r="F30" s="89"/>
      <c r="G30" s="89"/>
      <c r="H30" s="88">
        <f t="shared" si="3"/>
        <v>0</v>
      </c>
    </row>
    <row r="31" spans="2:8" ht="25.5" customHeight="1">
      <c r="B31" s="101" t="s">
        <v>281</v>
      </c>
      <c r="C31" s="88"/>
      <c r="D31" s="89"/>
      <c r="E31" s="88">
        <f t="shared" si="0"/>
        <v>0</v>
      </c>
      <c r="F31" s="89"/>
      <c r="G31" s="89"/>
      <c r="H31" s="88">
        <f t="shared" si="3"/>
        <v>0</v>
      </c>
    </row>
    <row r="32" spans="2:8" ht="25.5" customHeight="1">
      <c r="B32" s="101" t="s">
        <v>280</v>
      </c>
      <c r="C32" s="88"/>
      <c r="D32" s="89"/>
      <c r="E32" s="88">
        <f t="shared" si="0"/>
        <v>0</v>
      </c>
      <c r="F32" s="89"/>
      <c r="G32" s="89"/>
      <c r="H32" s="88">
        <f t="shared" si="3"/>
        <v>0</v>
      </c>
    </row>
    <row r="33" spans="2:8" ht="25.5" customHeight="1">
      <c r="B33" s="96" t="s">
        <v>279</v>
      </c>
      <c r="C33" s="88"/>
      <c r="D33" s="89"/>
      <c r="E33" s="88">
        <f t="shared" si="0"/>
        <v>0</v>
      </c>
      <c r="F33" s="89"/>
      <c r="G33" s="89"/>
      <c r="H33" s="88">
        <f t="shared" si="3"/>
        <v>0</v>
      </c>
    </row>
    <row r="34" spans="2:8" ht="25.5" customHeight="1">
      <c r="B34" s="101" t="s">
        <v>278</v>
      </c>
      <c r="C34" s="88"/>
      <c r="D34" s="89"/>
      <c r="E34" s="88">
        <f t="shared" si="0"/>
        <v>0</v>
      </c>
      <c r="F34" s="89"/>
      <c r="G34" s="89"/>
      <c r="H34" s="88">
        <f t="shared" si="3"/>
        <v>0</v>
      </c>
    </row>
    <row r="35" spans="2:8" ht="25.5" customHeight="1">
      <c r="B35" s="59" t="s">
        <v>277</v>
      </c>
      <c r="C35" s="88">
        <v>321486830</v>
      </c>
      <c r="D35" s="89">
        <v>0</v>
      </c>
      <c r="E35" s="88">
        <f t="shared" si="0"/>
        <v>321486830</v>
      </c>
      <c r="F35" s="89">
        <v>145843827</v>
      </c>
      <c r="G35" s="89">
        <v>145843827</v>
      </c>
      <c r="H35" s="88">
        <f t="shared" si="3"/>
        <v>-175643003</v>
      </c>
    </row>
    <row r="36" spans="2:8" ht="25.5" customHeight="1">
      <c r="B36" s="59" t="s">
        <v>276</v>
      </c>
      <c r="C36" s="88">
        <f aca="true" t="shared" si="5" ref="C36:H36">C37</f>
        <v>0</v>
      </c>
      <c r="D36" s="88">
        <f t="shared" si="5"/>
        <v>0</v>
      </c>
      <c r="E36" s="88">
        <f t="shared" si="5"/>
        <v>0</v>
      </c>
      <c r="F36" s="88">
        <f t="shared" si="5"/>
        <v>0</v>
      </c>
      <c r="G36" s="88">
        <f t="shared" si="5"/>
        <v>0</v>
      </c>
      <c r="H36" s="88">
        <f t="shared" si="5"/>
        <v>0</v>
      </c>
    </row>
    <row r="37" spans="2:8" ht="25.5" customHeight="1">
      <c r="B37" s="101" t="s">
        <v>275</v>
      </c>
      <c r="C37" s="88"/>
      <c r="D37" s="89"/>
      <c r="E37" s="88">
        <f t="shared" si="0"/>
        <v>0</v>
      </c>
      <c r="F37" s="89"/>
      <c r="G37" s="89"/>
      <c r="H37" s="88">
        <f t="shared" si="3"/>
        <v>0</v>
      </c>
    </row>
    <row r="38" spans="2:8" ht="25.5" customHeight="1">
      <c r="B38" s="59" t="s">
        <v>274</v>
      </c>
      <c r="C38" s="88">
        <f aca="true" t="shared" si="6" ref="C38:H38">C39+C40</f>
        <v>0</v>
      </c>
      <c r="D38" s="88">
        <f t="shared" si="6"/>
        <v>0</v>
      </c>
      <c r="E38" s="88">
        <f t="shared" si="6"/>
        <v>0</v>
      </c>
      <c r="F38" s="88">
        <f t="shared" si="6"/>
        <v>0</v>
      </c>
      <c r="G38" s="88">
        <f t="shared" si="6"/>
        <v>0</v>
      </c>
      <c r="H38" s="88">
        <f t="shared" si="6"/>
        <v>0</v>
      </c>
    </row>
    <row r="39" spans="2:8" ht="25.5" customHeight="1">
      <c r="B39" s="101" t="s">
        <v>273</v>
      </c>
      <c r="C39" s="88"/>
      <c r="D39" s="89"/>
      <c r="E39" s="88">
        <f t="shared" si="0"/>
        <v>0</v>
      </c>
      <c r="F39" s="89"/>
      <c r="G39" s="89"/>
      <c r="H39" s="88">
        <f t="shared" si="3"/>
        <v>0</v>
      </c>
    </row>
    <row r="40" spans="2:8" ht="25.5" customHeight="1">
      <c r="B40" s="101" t="s">
        <v>272</v>
      </c>
      <c r="C40" s="88"/>
      <c r="D40" s="89"/>
      <c r="E40" s="88">
        <f t="shared" si="0"/>
        <v>0</v>
      </c>
      <c r="F40" s="89"/>
      <c r="G40" s="89"/>
      <c r="H40" s="88">
        <f t="shared" si="3"/>
        <v>0</v>
      </c>
    </row>
    <row r="41" spans="2:8" ht="25.5" customHeight="1">
      <c r="B41" s="92"/>
      <c r="C41" s="88"/>
      <c r="D41" s="89"/>
      <c r="E41" s="88"/>
      <c r="F41" s="89"/>
      <c r="G41" s="89"/>
      <c r="H41" s="88"/>
    </row>
    <row r="42" spans="2:8" ht="25.5" customHeight="1">
      <c r="B42" s="72" t="s">
        <v>271</v>
      </c>
      <c r="C42" s="87">
        <f aca="true" t="shared" si="7" ref="C42:H42">C10+C11+C12+C13+C14+C15+C16+C17+C29+C35+C36+C38</f>
        <v>321486830</v>
      </c>
      <c r="D42" s="100">
        <f t="shared" si="7"/>
        <v>0</v>
      </c>
      <c r="E42" s="100">
        <f t="shared" si="7"/>
        <v>321486830</v>
      </c>
      <c r="F42" s="100">
        <f t="shared" si="7"/>
        <v>145843827</v>
      </c>
      <c r="G42" s="100">
        <f t="shared" si="7"/>
        <v>145843827</v>
      </c>
      <c r="H42" s="100">
        <f t="shared" si="7"/>
        <v>-175643003</v>
      </c>
    </row>
    <row r="43" spans="2:8" ht="25.5" customHeight="1">
      <c r="B43" s="61"/>
      <c r="C43" s="88"/>
      <c r="D43" s="61"/>
      <c r="E43" s="99"/>
      <c r="F43" s="61"/>
      <c r="G43" s="61"/>
      <c r="H43" s="99"/>
    </row>
    <row r="44" spans="2:8" ht="25.5" customHeight="1">
      <c r="B44" s="72" t="s">
        <v>270</v>
      </c>
      <c r="C44" s="98"/>
      <c r="D44" s="97"/>
      <c r="E44" s="98"/>
      <c r="F44" s="97"/>
      <c r="G44" s="97"/>
      <c r="H44" s="88"/>
    </row>
    <row r="45" spans="2:8" ht="25.5" customHeight="1">
      <c r="B45" s="92"/>
      <c r="C45" s="88"/>
      <c r="D45" s="91"/>
      <c r="E45" s="88"/>
      <c r="F45" s="91"/>
      <c r="G45" s="91"/>
      <c r="H45" s="88"/>
    </row>
    <row r="46" spans="2:8" ht="25.5" customHeight="1">
      <c r="B46" s="54" t="s">
        <v>269</v>
      </c>
      <c r="C46" s="88"/>
      <c r="D46" s="89"/>
      <c r="E46" s="88"/>
      <c r="F46" s="89"/>
      <c r="G46" s="89"/>
      <c r="H46" s="88"/>
    </row>
    <row r="47" spans="2:8" ht="25.5" customHeight="1">
      <c r="B47" s="59" t="s">
        <v>268</v>
      </c>
      <c r="C47" s="88">
        <f aca="true" t="shared" si="8" ref="C47:H47">SUM(C48:C55)</f>
        <v>0</v>
      </c>
      <c r="D47" s="88">
        <f t="shared" si="8"/>
        <v>0</v>
      </c>
      <c r="E47" s="88">
        <f t="shared" si="8"/>
        <v>0</v>
      </c>
      <c r="F47" s="88">
        <f t="shared" si="8"/>
        <v>0</v>
      </c>
      <c r="G47" s="88">
        <f t="shared" si="8"/>
        <v>0</v>
      </c>
      <c r="H47" s="88">
        <f t="shared" si="8"/>
        <v>0</v>
      </c>
    </row>
    <row r="48" spans="2:8" ht="25.5" customHeight="1">
      <c r="B48" s="96" t="s">
        <v>267</v>
      </c>
      <c r="C48" s="88"/>
      <c r="D48" s="89"/>
      <c r="E48" s="88">
        <f aca="true" t="shared" si="9" ref="E48:E65">C48+D48</f>
        <v>0</v>
      </c>
      <c r="F48" s="89"/>
      <c r="G48" s="89"/>
      <c r="H48" s="88">
        <f aca="true" t="shared" si="10" ref="H48:H65">G48-C48</f>
        <v>0</v>
      </c>
    </row>
    <row r="49" spans="2:8" ht="25.5" customHeight="1">
      <c r="B49" s="96" t="s">
        <v>266</v>
      </c>
      <c r="C49" s="88"/>
      <c r="D49" s="89"/>
      <c r="E49" s="88">
        <f t="shared" si="9"/>
        <v>0</v>
      </c>
      <c r="F49" s="89"/>
      <c r="G49" s="89"/>
      <c r="H49" s="88">
        <f t="shared" si="10"/>
        <v>0</v>
      </c>
    </row>
    <row r="50" spans="2:8" ht="25.5" customHeight="1">
      <c r="B50" s="96" t="s">
        <v>265</v>
      </c>
      <c r="C50" s="88"/>
      <c r="D50" s="89"/>
      <c r="E50" s="88">
        <f t="shared" si="9"/>
        <v>0</v>
      </c>
      <c r="F50" s="89"/>
      <c r="G50" s="89"/>
      <c r="H50" s="88">
        <f t="shared" si="10"/>
        <v>0</v>
      </c>
    </row>
    <row r="51" spans="2:8" ht="25.5" customHeight="1">
      <c r="B51" s="96" t="s">
        <v>264</v>
      </c>
      <c r="C51" s="88"/>
      <c r="D51" s="89"/>
      <c r="E51" s="88">
        <f t="shared" si="9"/>
        <v>0</v>
      </c>
      <c r="F51" s="89"/>
      <c r="G51" s="89"/>
      <c r="H51" s="88">
        <f t="shared" si="10"/>
        <v>0</v>
      </c>
    </row>
    <row r="52" spans="2:8" ht="25.5" customHeight="1">
      <c r="B52" s="96" t="s">
        <v>263</v>
      </c>
      <c r="C52" s="88"/>
      <c r="D52" s="89"/>
      <c r="E52" s="88">
        <f t="shared" si="9"/>
        <v>0</v>
      </c>
      <c r="F52" s="89"/>
      <c r="G52" s="89"/>
      <c r="H52" s="88">
        <f t="shared" si="10"/>
        <v>0</v>
      </c>
    </row>
    <row r="53" spans="2:8" ht="25.5" customHeight="1">
      <c r="B53" s="96" t="s">
        <v>262</v>
      </c>
      <c r="C53" s="88"/>
      <c r="D53" s="89"/>
      <c r="E53" s="88">
        <f t="shared" si="9"/>
        <v>0</v>
      </c>
      <c r="F53" s="89"/>
      <c r="G53" s="89"/>
      <c r="H53" s="88">
        <f t="shared" si="10"/>
        <v>0</v>
      </c>
    </row>
    <row r="54" spans="2:8" ht="25.5" customHeight="1">
      <c r="B54" s="96" t="s">
        <v>261</v>
      </c>
      <c r="C54" s="88"/>
      <c r="D54" s="89"/>
      <c r="E54" s="88">
        <f t="shared" si="9"/>
        <v>0</v>
      </c>
      <c r="F54" s="89"/>
      <c r="G54" s="89"/>
      <c r="H54" s="88">
        <f t="shared" si="10"/>
        <v>0</v>
      </c>
    </row>
    <row r="55" spans="2:8" ht="25.5" customHeight="1">
      <c r="B55" s="96" t="s">
        <v>260</v>
      </c>
      <c r="C55" s="88"/>
      <c r="D55" s="89"/>
      <c r="E55" s="88">
        <f t="shared" si="9"/>
        <v>0</v>
      </c>
      <c r="F55" s="89"/>
      <c r="G55" s="89"/>
      <c r="H55" s="88">
        <f t="shared" si="10"/>
        <v>0</v>
      </c>
    </row>
    <row r="56" spans="2:8" ht="25.5" customHeight="1">
      <c r="B56" s="63" t="s">
        <v>259</v>
      </c>
      <c r="C56" s="88">
        <f aca="true" t="shared" si="11" ref="C56:H56">SUM(C57:C60)</f>
        <v>0</v>
      </c>
      <c r="D56" s="88">
        <f t="shared" si="11"/>
        <v>0</v>
      </c>
      <c r="E56" s="88">
        <f t="shared" si="11"/>
        <v>0</v>
      </c>
      <c r="F56" s="88">
        <f t="shared" si="11"/>
        <v>0</v>
      </c>
      <c r="G56" s="88">
        <f t="shared" si="11"/>
        <v>0</v>
      </c>
      <c r="H56" s="88">
        <f t="shared" si="11"/>
        <v>0</v>
      </c>
    </row>
    <row r="57" spans="2:8" ht="25.5" customHeight="1">
      <c r="B57" s="96" t="s">
        <v>258</v>
      </c>
      <c r="C57" s="88"/>
      <c r="D57" s="89"/>
      <c r="E57" s="88">
        <f t="shared" si="9"/>
        <v>0</v>
      </c>
      <c r="F57" s="89"/>
      <c r="G57" s="89"/>
      <c r="H57" s="88">
        <f t="shared" si="10"/>
        <v>0</v>
      </c>
    </row>
    <row r="58" spans="2:8" ht="25.5" customHeight="1">
      <c r="B58" s="96" t="s">
        <v>257</v>
      </c>
      <c r="C58" s="88"/>
      <c r="D58" s="89"/>
      <c r="E58" s="88">
        <f t="shared" si="9"/>
        <v>0</v>
      </c>
      <c r="F58" s="89"/>
      <c r="G58" s="89"/>
      <c r="H58" s="88">
        <f t="shared" si="10"/>
        <v>0</v>
      </c>
    </row>
    <row r="59" spans="2:8" ht="25.5" customHeight="1">
      <c r="B59" s="96" t="s">
        <v>256</v>
      </c>
      <c r="C59" s="88"/>
      <c r="D59" s="89"/>
      <c r="E59" s="88">
        <f t="shared" si="9"/>
        <v>0</v>
      </c>
      <c r="F59" s="89"/>
      <c r="G59" s="89"/>
      <c r="H59" s="88">
        <f t="shared" si="10"/>
        <v>0</v>
      </c>
    </row>
    <row r="60" spans="2:8" ht="25.5" customHeight="1">
      <c r="B60" s="96" t="s">
        <v>255</v>
      </c>
      <c r="C60" s="88"/>
      <c r="D60" s="89"/>
      <c r="E60" s="88">
        <f t="shared" si="9"/>
        <v>0</v>
      </c>
      <c r="F60" s="89"/>
      <c r="G60" s="89"/>
      <c r="H60" s="88">
        <f t="shared" si="10"/>
        <v>0</v>
      </c>
    </row>
    <row r="61" spans="2:8" ht="25.5" customHeight="1">
      <c r="B61" s="63" t="s">
        <v>254</v>
      </c>
      <c r="C61" s="88">
        <f aca="true" t="shared" si="12" ref="C61:H61">C62+C63</f>
        <v>0</v>
      </c>
      <c r="D61" s="88">
        <f t="shared" si="12"/>
        <v>0</v>
      </c>
      <c r="E61" s="88">
        <f t="shared" si="12"/>
        <v>0</v>
      </c>
      <c r="F61" s="88">
        <f t="shared" si="12"/>
        <v>0</v>
      </c>
      <c r="G61" s="88">
        <f t="shared" si="12"/>
        <v>0</v>
      </c>
      <c r="H61" s="88">
        <f t="shared" si="12"/>
        <v>0</v>
      </c>
    </row>
    <row r="62" spans="2:8" ht="25.5" customHeight="1">
      <c r="B62" s="96" t="s">
        <v>253</v>
      </c>
      <c r="C62" s="88"/>
      <c r="D62" s="89"/>
      <c r="E62" s="88">
        <f t="shared" si="9"/>
        <v>0</v>
      </c>
      <c r="F62" s="89"/>
      <c r="G62" s="89"/>
      <c r="H62" s="88">
        <f t="shared" si="10"/>
        <v>0</v>
      </c>
    </row>
    <row r="63" spans="2:8" ht="25.5" customHeight="1">
      <c r="B63" s="96" t="s">
        <v>252</v>
      </c>
      <c r="C63" s="88"/>
      <c r="D63" s="89"/>
      <c r="E63" s="88">
        <f t="shared" si="9"/>
        <v>0</v>
      </c>
      <c r="F63" s="89"/>
      <c r="G63" s="89"/>
      <c r="H63" s="88">
        <f t="shared" si="10"/>
        <v>0</v>
      </c>
    </row>
    <row r="64" spans="2:8" ht="25.5" customHeight="1">
      <c r="B64" s="63" t="s">
        <v>251</v>
      </c>
      <c r="C64" s="88">
        <v>6554258966</v>
      </c>
      <c r="D64" s="89">
        <v>66087794.9</v>
      </c>
      <c r="E64" s="88">
        <f t="shared" si="9"/>
        <v>6620346760.9</v>
      </c>
      <c r="F64" s="89">
        <v>2217223962.26</v>
      </c>
      <c r="G64" s="89">
        <v>2217223962.26</v>
      </c>
      <c r="H64" s="88">
        <f t="shared" si="10"/>
        <v>-4337035003.74</v>
      </c>
    </row>
    <row r="65" spans="2:8" ht="25.5" customHeight="1">
      <c r="B65" s="95" t="s">
        <v>250</v>
      </c>
      <c r="C65" s="93"/>
      <c r="D65" s="94"/>
      <c r="E65" s="93">
        <f t="shared" si="9"/>
        <v>0</v>
      </c>
      <c r="F65" s="94"/>
      <c r="G65" s="94"/>
      <c r="H65" s="93">
        <f t="shared" si="10"/>
        <v>0</v>
      </c>
    </row>
    <row r="66" spans="2:8" ht="25.5" customHeight="1">
      <c r="B66" s="92"/>
      <c r="C66" s="88"/>
      <c r="D66" s="91"/>
      <c r="E66" s="88"/>
      <c r="F66" s="91"/>
      <c r="G66" s="91"/>
      <c r="H66" s="88"/>
    </row>
    <row r="67" spans="2:8" ht="25.5" customHeight="1">
      <c r="B67" s="72" t="s">
        <v>249</v>
      </c>
      <c r="C67" s="87">
        <f aca="true" t="shared" si="13" ref="C67:H67">C47+C56+C61+C64+C65</f>
        <v>6554258966</v>
      </c>
      <c r="D67" s="87">
        <f t="shared" si="13"/>
        <v>66087794.9</v>
      </c>
      <c r="E67" s="87">
        <f t="shared" si="13"/>
        <v>6620346760.9</v>
      </c>
      <c r="F67" s="87">
        <f t="shared" si="13"/>
        <v>2217223962.26</v>
      </c>
      <c r="G67" s="87">
        <f t="shared" si="13"/>
        <v>2217223962.26</v>
      </c>
      <c r="H67" s="87">
        <f t="shared" si="13"/>
        <v>-4337035003.74</v>
      </c>
    </row>
    <row r="68" spans="2:8" ht="25.5" customHeight="1">
      <c r="B68" s="90"/>
      <c r="C68" s="88"/>
      <c r="D68" s="91"/>
      <c r="E68" s="88"/>
      <c r="F68" s="91"/>
      <c r="G68" s="91"/>
      <c r="H68" s="88"/>
    </row>
    <row r="69" spans="2:8" ht="25.5" customHeight="1">
      <c r="B69" s="72" t="s">
        <v>248</v>
      </c>
      <c r="C69" s="87">
        <f aca="true" t="shared" si="14" ref="C69:H69">C70</f>
        <v>0</v>
      </c>
      <c r="D69" s="87">
        <f t="shared" si="14"/>
        <v>0</v>
      </c>
      <c r="E69" s="87">
        <f t="shared" si="14"/>
        <v>0</v>
      </c>
      <c r="F69" s="87">
        <f t="shared" si="14"/>
        <v>0</v>
      </c>
      <c r="G69" s="87">
        <f t="shared" si="14"/>
        <v>0</v>
      </c>
      <c r="H69" s="87">
        <f t="shared" si="14"/>
        <v>0</v>
      </c>
    </row>
    <row r="70" spans="2:8" ht="25.5" customHeight="1">
      <c r="B70" s="90" t="s">
        <v>247</v>
      </c>
      <c r="C70" s="88"/>
      <c r="D70" s="89"/>
      <c r="E70" s="88">
        <f>C70+D70</f>
        <v>0</v>
      </c>
      <c r="F70" s="89"/>
      <c r="G70" s="89"/>
      <c r="H70" s="88">
        <f>G70-C70</f>
        <v>0</v>
      </c>
    </row>
    <row r="71" spans="2:8" ht="25.5" customHeight="1">
      <c r="B71" s="90"/>
      <c r="C71" s="88"/>
      <c r="D71" s="89"/>
      <c r="E71" s="88"/>
      <c r="F71" s="89"/>
      <c r="G71" s="89"/>
      <c r="H71" s="88"/>
    </row>
    <row r="72" spans="2:8" ht="25.5" customHeight="1">
      <c r="B72" s="72" t="s">
        <v>246</v>
      </c>
      <c r="C72" s="87">
        <f aca="true" t="shared" si="15" ref="C72:H72">C42+C67+C69</f>
        <v>6875745796</v>
      </c>
      <c r="D72" s="87">
        <f t="shared" si="15"/>
        <v>66087794.9</v>
      </c>
      <c r="E72" s="87">
        <f t="shared" si="15"/>
        <v>6941833590.9</v>
      </c>
      <c r="F72" s="87">
        <f t="shared" si="15"/>
        <v>2363067789.26</v>
      </c>
      <c r="G72" s="87">
        <f t="shared" si="15"/>
        <v>2363067789.26</v>
      </c>
      <c r="H72" s="87">
        <f t="shared" si="15"/>
        <v>-4512678006.74</v>
      </c>
    </row>
    <row r="73" spans="2:8" ht="25.5" customHeight="1">
      <c r="B73" s="90"/>
      <c r="C73" s="88"/>
      <c r="D73" s="89"/>
      <c r="E73" s="88"/>
      <c r="F73" s="89"/>
      <c r="G73" s="89"/>
      <c r="H73" s="88"/>
    </row>
    <row r="74" spans="2:8" ht="25.5" customHeight="1">
      <c r="B74" s="72" t="s">
        <v>245</v>
      </c>
      <c r="C74" s="88"/>
      <c r="D74" s="89"/>
      <c r="E74" s="88"/>
      <c r="F74" s="89"/>
      <c r="G74" s="89"/>
      <c r="H74" s="88"/>
    </row>
    <row r="75" spans="2:8" ht="25.5" customHeight="1">
      <c r="B75" s="90" t="s">
        <v>244</v>
      </c>
      <c r="C75" s="88"/>
      <c r="D75" s="89"/>
      <c r="E75" s="88">
        <f>C75+D75</f>
        <v>0</v>
      </c>
      <c r="F75" s="89"/>
      <c r="G75" s="89"/>
      <c r="H75" s="88">
        <f>G75-C75</f>
        <v>0</v>
      </c>
    </row>
    <row r="76" spans="2:8" ht="25.5" customHeight="1">
      <c r="B76" s="90" t="s">
        <v>243</v>
      </c>
      <c r="C76" s="88"/>
      <c r="D76" s="89"/>
      <c r="E76" s="88">
        <f>C76+D76</f>
        <v>0</v>
      </c>
      <c r="F76" s="89"/>
      <c r="G76" s="89"/>
      <c r="H76" s="88">
        <f>G76-C76</f>
        <v>0</v>
      </c>
    </row>
    <row r="77" spans="2:8" ht="25.5" customHeight="1">
      <c r="B77" s="72" t="s">
        <v>242</v>
      </c>
      <c r="C77" s="87">
        <f aca="true" t="shared" si="16" ref="C77:H77">SUM(C75:C76)</f>
        <v>0</v>
      </c>
      <c r="D77" s="87">
        <f t="shared" si="16"/>
        <v>0</v>
      </c>
      <c r="E77" s="87">
        <f t="shared" si="16"/>
        <v>0</v>
      </c>
      <c r="F77" s="87">
        <f t="shared" si="16"/>
        <v>0</v>
      </c>
      <c r="G77" s="87">
        <f t="shared" si="16"/>
        <v>0</v>
      </c>
      <c r="H77" s="87">
        <f t="shared" si="16"/>
        <v>0</v>
      </c>
    </row>
    <row r="78" spans="2:8" ht="13.5" thickBot="1">
      <c r="B78" s="86"/>
      <c r="C78" s="84"/>
      <c r="D78" s="85"/>
      <c r="E78" s="84"/>
      <c r="F78" s="85"/>
      <c r="G78" s="85"/>
      <c r="H78" s="84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3" r:id="rId3"/>
  <legacyDrawing r:id="rId2"/>
  <oleObjects>
    <oleObject progId="Excel.Sheet.12" shapeId="144857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1" activePane="bottomLeft" state="frozen"/>
      <selection pane="topLeft" activeCell="A1" sqref="A1"/>
      <selection pane="bottomLeft" activeCell="M40" sqref="M4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8.421875" style="1" bestFit="1" customWidth="1"/>
    <col min="5" max="5" width="17.57421875" style="1" bestFit="1" customWidth="1"/>
    <col min="6" max="6" width="18.421875" style="1" bestFit="1" customWidth="1"/>
    <col min="7" max="7" width="18.00390625" style="1" bestFit="1" customWidth="1"/>
    <col min="8" max="8" width="18.42187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153" t="s">
        <v>120</v>
      </c>
      <c r="C2" s="154"/>
      <c r="D2" s="154"/>
      <c r="E2" s="154"/>
      <c r="F2" s="154"/>
      <c r="G2" s="154"/>
      <c r="H2" s="154"/>
      <c r="I2" s="196"/>
    </row>
    <row r="3" spans="2:9" ht="12.75">
      <c r="B3" s="172" t="s">
        <v>392</v>
      </c>
      <c r="C3" s="173"/>
      <c r="D3" s="173"/>
      <c r="E3" s="173"/>
      <c r="F3" s="173"/>
      <c r="G3" s="173"/>
      <c r="H3" s="173"/>
      <c r="I3" s="197"/>
    </row>
    <row r="4" spans="2:9" ht="12.75">
      <c r="B4" s="172" t="s">
        <v>391</v>
      </c>
      <c r="C4" s="173"/>
      <c r="D4" s="173"/>
      <c r="E4" s="173"/>
      <c r="F4" s="173"/>
      <c r="G4" s="173"/>
      <c r="H4" s="173"/>
      <c r="I4" s="197"/>
    </row>
    <row r="5" spans="2:9" ht="12.75">
      <c r="B5" s="172" t="s">
        <v>512</v>
      </c>
      <c r="C5" s="173"/>
      <c r="D5" s="173"/>
      <c r="E5" s="173"/>
      <c r="F5" s="173"/>
      <c r="G5" s="173"/>
      <c r="H5" s="173"/>
      <c r="I5" s="197"/>
    </row>
    <row r="6" spans="2:9" ht="13.5" thickBot="1">
      <c r="B6" s="175" t="s">
        <v>1</v>
      </c>
      <c r="C6" s="176"/>
      <c r="D6" s="176"/>
      <c r="E6" s="176"/>
      <c r="F6" s="176"/>
      <c r="G6" s="176"/>
      <c r="H6" s="176"/>
      <c r="I6" s="198"/>
    </row>
    <row r="7" spans="2:9" ht="15.75" customHeight="1">
      <c r="B7" s="153" t="s">
        <v>2</v>
      </c>
      <c r="C7" s="155"/>
      <c r="D7" s="153" t="s">
        <v>390</v>
      </c>
      <c r="E7" s="154"/>
      <c r="F7" s="154"/>
      <c r="G7" s="154"/>
      <c r="H7" s="155"/>
      <c r="I7" s="188" t="s">
        <v>389</v>
      </c>
    </row>
    <row r="8" spans="2:9" ht="15" customHeight="1" thickBot="1">
      <c r="B8" s="172"/>
      <c r="C8" s="174"/>
      <c r="D8" s="175"/>
      <c r="E8" s="176"/>
      <c r="F8" s="176"/>
      <c r="G8" s="176"/>
      <c r="H8" s="177"/>
      <c r="I8" s="193"/>
    </row>
    <row r="9" spans="2:9" ht="26.25" thickBot="1">
      <c r="B9" s="175"/>
      <c r="C9" s="177"/>
      <c r="D9" s="150" t="s">
        <v>240</v>
      </c>
      <c r="E9" s="147" t="s">
        <v>388</v>
      </c>
      <c r="F9" s="150" t="s">
        <v>387</v>
      </c>
      <c r="G9" s="150" t="s">
        <v>210</v>
      </c>
      <c r="H9" s="150" t="s">
        <v>239</v>
      </c>
      <c r="I9" s="189"/>
    </row>
    <row r="10" spans="2:9" ht="12.75">
      <c r="B10" s="120" t="s">
        <v>386</v>
      </c>
      <c r="C10" s="119"/>
      <c r="D10" s="106">
        <f aca="true" t="shared" si="0" ref="D10:I10">D11+D19+D29+D39+D49+D59+D72+D76+D63</f>
        <v>321486830</v>
      </c>
      <c r="E10" s="106">
        <f t="shared" si="0"/>
        <v>0</v>
      </c>
      <c r="F10" s="106">
        <f t="shared" si="0"/>
        <v>321486830</v>
      </c>
      <c r="G10" s="106">
        <f t="shared" si="0"/>
        <v>62882282.269999996</v>
      </c>
      <c r="H10" s="106">
        <f t="shared" si="0"/>
        <v>61984730.089999996</v>
      </c>
      <c r="I10" s="106">
        <f t="shared" si="0"/>
        <v>258604547.73000002</v>
      </c>
    </row>
    <row r="11" spans="2:9" ht="12.75">
      <c r="B11" s="110" t="s">
        <v>384</v>
      </c>
      <c r="C11" s="109"/>
      <c r="D11" s="99">
        <f aca="true" t="shared" si="1" ref="D11:I11">SUM(D12:D18)</f>
        <v>101495737</v>
      </c>
      <c r="E11" s="99">
        <f t="shared" si="1"/>
        <v>0</v>
      </c>
      <c r="F11" s="99">
        <f t="shared" si="1"/>
        <v>101495737</v>
      </c>
      <c r="G11" s="99">
        <f t="shared" si="1"/>
        <v>34782587.48</v>
      </c>
      <c r="H11" s="99">
        <f t="shared" si="1"/>
        <v>33912493.08</v>
      </c>
      <c r="I11" s="99">
        <f t="shared" si="1"/>
        <v>66713149.52000001</v>
      </c>
    </row>
    <row r="12" spans="2:9" ht="12.75">
      <c r="B12" s="112" t="s">
        <v>383</v>
      </c>
      <c r="C12" s="111"/>
      <c r="D12" s="99">
        <v>476928</v>
      </c>
      <c r="E12" s="88">
        <v>0</v>
      </c>
      <c r="F12" s="88">
        <f>D12+E12</f>
        <v>476928</v>
      </c>
      <c r="G12" s="88">
        <v>231519.48</v>
      </c>
      <c r="H12" s="88">
        <v>231519.48</v>
      </c>
      <c r="I12" s="88">
        <f>F12-G12</f>
        <v>245408.52</v>
      </c>
    </row>
    <row r="13" spans="2:9" ht="12.75">
      <c r="B13" s="112" t="s">
        <v>382</v>
      </c>
      <c r="C13" s="111"/>
      <c r="D13" s="99">
        <v>32907083</v>
      </c>
      <c r="E13" s="88">
        <v>0</v>
      </c>
      <c r="F13" s="88">
        <f aca="true" t="shared" si="2" ref="F13:F18">D13+E13</f>
        <v>32907083</v>
      </c>
      <c r="G13" s="88">
        <v>14414727.09</v>
      </c>
      <c r="H13" s="88">
        <v>14414727.09</v>
      </c>
      <c r="I13" s="88">
        <f aca="true" t="shared" si="3" ref="I13:I18">F13-G13</f>
        <v>18492355.91</v>
      </c>
    </row>
    <row r="14" spans="2:9" ht="12.75">
      <c r="B14" s="112" t="s">
        <v>381</v>
      </c>
      <c r="C14" s="111"/>
      <c r="D14" s="99">
        <v>19552153</v>
      </c>
      <c r="E14" s="88">
        <v>0</v>
      </c>
      <c r="F14" s="88">
        <f t="shared" si="2"/>
        <v>19552153</v>
      </c>
      <c r="G14" s="88">
        <v>847139.48</v>
      </c>
      <c r="H14" s="88">
        <v>847139.48</v>
      </c>
      <c r="I14" s="88">
        <f t="shared" si="3"/>
        <v>18705013.52</v>
      </c>
    </row>
    <row r="15" spans="2:9" ht="12.75">
      <c r="B15" s="112" t="s">
        <v>380</v>
      </c>
      <c r="C15" s="111"/>
      <c r="D15" s="99">
        <v>0</v>
      </c>
      <c r="E15" s="88">
        <v>46164.96</v>
      </c>
      <c r="F15" s="88">
        <f t="shared" si="2"/>
        <v>46164.96</v>
      </c>
      <c r="G15" s="88">
        <v>21158.94</v>
      </c>
      <c r="H15" s="88">
        <v>21158.94</v>
      </c>
      <c r="I15" s="88">
        <f t="shared" si="3"/>
        <v>25006.02</v>
      </c>
    </row>
    <row r="16" spans="2:9" ht="12.75">
      <c r="B16" s="112" t="s">
        <v>379</v>
      </c>
      <c r="C16" s="111"/>
      <c r="D16" s="99">
        <v>48140720</v>
      </c>
      <c r="E16" s="88">
        <v>-46164.96</v>
      </c>
      <c r="F16" s="88">
        <f t="shared" si="2"/>
        <v>48094555.04</v>
      </c>
      <c r="G16" s="88">
        <v>19124861.24</v>
      </c>
      <c r="H16" s="88">
        <v>18254766.84</v>
      </c>
      <c r="I16" s="88">
        <f t="shared" si="3"/>
        <v>28969693.8</v>
      </c>
    </row>
    <row r="17" spans="2:9" ht="12.75">
      <c r="B17" s="112" t="s">
        <v>378</v>
      </c>
      <c r="C17" s="111"/>
      <c r="D17" s="99"/>
      <c r="E17" s="88"/>
      <c r="F17" s="88">
        <f t="shared" si="2"/>
        <v>0</v>
      </c>
      <c r="G17" s="88"/>
      <c r="H17" s="88"/>
      <c r="I17" s="88">
        <f t="shared" si="3"/>
        <v>0</v>
      </c>
    </row>
    <row r="18" spans="2:9" ht="12.75">
      <c r="B18" s="112" t="s">
        <v>377</v>
      </c>
      <c r="C18" s="111"/>
      <c r="D18" s="99">
        <v>418853</v>
      </c>
      <c r="E18" s="88">
        <v>0</v>
      </c>
      <c r="F18" s="88">
        <f t="shared" si="2"/>
        <v>418853</v>
      </c>
      <c r="G18" s="88">
        <v>143181.25</v>
      </c>
      <c r="H18" s="88">
        <v>143181.25</v>
      </c>
      <c r="I18" s="88">
        <f t="shared" si="3"/>
        <v>275671.75</v>
      </c>
    </row>
    <row r="19" spans="2:9" ht="12.75">
      <c r="B19" s="110" t="s">
        <v>376</v>
      </c>
      <c r="C19" s="109"/>
      <c r="D19" s="99">
        <f aca="true" t="shared" si="4" ref="D19:I19">SUM(D20:D28)</f>
        <v>30234535</v>
      </c>
      <c r="E19" s="99">
        <f t="shared" si="4"/>
        <v>0</v>
      </c>
      <c r="F19" s="99">
        <f t="shared" si="4"/>
        <v>30234535</v>
      </c>
      <c r="G19" s="99">
        <f t="shared" si="4"/>
        <v>2672021.1799999997</v>
      </c>
      <c r="H19" s="99">
        <f t="shared" si="4"/>
        <v>2672021.1799999997</v>
      </c>
      <c r="I19" s="99">
        <f t="shared" si="4"/>
        <v>27562513.82</v>
      </c>
    </row>
    <row r="20" spans="2:9" ht="12.75">
      <c r="B20" s="112" t="s">
        <v>375</v>
      </c>
      <c r="C20" s="111"/>
      <c r="D20" s="99">
        <v>11395800</v>
      </c>
      <c r="E20" s="88">
        <v>0</v>
      </c>
      <c r="F20" s="99">
        <f aca="true" t="shared" si="5" ref="F20:F28">D20+E20</f>
        <v>11395800</v>
      </c>
      <c r="G20" s="88">
        <v>376069.53</v>
      </c>
      <c r="H20" s="88">
        <v>376069.53</v>
      </c>
      <c r="I20" s="88">
        <f>F20-G20</f>
        <v>11019730.47</v>
      </c>
    </row>
    <row r="21" spans="2:9" ht="12.75">
      <c r="B21" s="112" t="s">
        <v>374</v>
      </c>
      <c r="C21" s="111"/>
      <c r="D21" s="99">
        <v>12612728</v>
      </c>
      <c r="E21" s="88">
        <v>0</v>
      </c>
      <c r="F21" s="99">
        <f t="shared" si="5"/>
        <v>12612728</v>
      </c>
      <c r="G21" s="88">
        <v>944658.57</v>
      </c>
      <c r="H21" s="88">
        <v>944658.57</v>
      </c>
      <c r="I21" s="88">
        <f aca="true" t="shared" si="6" ref="I21:I83">F21-G21</f>
        <v>11668069.43</v>
      </c>
    </row>
    <row r="22" spans="2:9" ht="12.75">
      <c r="B22" s="112" t="s">
        <v>373</v>
      </c>
      <c r="C22" s="111"/>
      <c r="D22" s="99"/>
      <c r="E22" s="88"/>
      <c r="F22" s="99">
        <f t="shared" si="5"/>
        <v>0</v>
      </c>
      <c r="G22" s="88"/>
      <c r="H22" s="88"/>
      <c r="I22" s="88">
        <f t="shared" si="6"/>
        <v>0</v>
      </c>
    </row>
    <row r="23" spans="2:9" ht="12.75">
      <c r="B23" s="112" t="s">
        <v>372</v>
      </c>
      <c r="C23" s="111"/>
      <c r="D23" s="99">
        <v>761731</v>
      </c>
      <c r="E23" s="88">
        <v>0</v>
      </c>
      <c r="F23" s="99">
        <f t="shared" si="5"/>
        <v>761731</v>
      </c>
      <c r="G23" s="88">
        <v>144292.34</v>
      </c>
      <c r="H23" s="88">
        <v>144292.34</v>
      </c>
      <c r="I23" s="88">
        <f t="shared" si="6"/>
        <v>617438.66</v>
      </c>
    </row>
    <row r="24" spans="2:9" ht="12.75">
      <c r="B24" s="112" t="s">
        <v>371</v>
      </c>
      <c r="C24" s="111"/>
      <c r="D24" s="99">
        <v>1486760</v>
      </c>
      <c r="E24" s="88">
        <v>0</v>
      </c>
      <c r="F24" s="99">
        <f t="shared" si="5"/>
        <v>1486760</v>
      </c>
      <c r="G24" s="88">
        <v>1788.72</v>
      </c>
      <c r="H24" s="88">
        <v>1788.72</v>
      </c>
      <c r="I24" s="88">
        <f t="shared" si="6"/>
        <v>1484971.28</v>
      </c>
    </row>
    <row r="25" spans="2:9" ht="12.75">
      <c r="B25" s="112" t="s">
        <v>370</v>
      </c>
      <c r="C25" s="111"/>
      <c r="D25" s="99">
        <v>1811160</v>
      </c>
      <c r="E25" s="88">
        <v>0</v>
      </c>
      <c r="F25" s="99">
        <f t="shared" si="5"/>
        <v>1811160</v>
      </c>
      <c r="G25" s="88">
        <v>749160.88</v>
      </c>
      <c r="H25" s="88">
        <v>749160.88</v>
      </c>
      <c r="I25" s="88">
        <f t="shared" si="6"/>
        <v>1061999.12</v>
      </c>
    </row>
    <row r="26" spans="2:9" ht="12.75">
      <c r="B26" s="112" t="s">
        <v>369</v>
      </c>
      <c r="C26" s="111"/>
      <c r="D26" s="99">
        <v>1482973</v>
      </c>
      <c r="E26" s="88">
        <v>0</v>
      </c>
      <c r="F26" s="99">
        <f t="shared" si="5"/>
        <v>1482973</v>
      </c>
      <c r="G26" s="88">
        <v>391726.72</v>
      </c>
      <c r="H26" s="88">
        <v>391726.72</v>
      </c>
      <c r="I26" s="88">
        <f t="shared" si="6"/>
        <v>1091246.28</v>
      </c>
    </row>
    <row r="27" spans="2:9" ht="12.75">
      <c r="B27" s="112" t="s">
        <v>368</v>
      </c>
      <c r="C27" s="111"/>
      <c r="D27" s="99"/>
      <c r="E27" s="88"/>
      <c r="F27" s="99">
        <f t="shared" si="5"/>
        <v>0</v>
      </c>
      <c r="G27" s="88"/>
      <c r="H27" s="88"/>
      <c r="I27" s="88">
        <f t="shared" si="6"/>
        <v>0</v>
      </c>
    </row>
    <row r="28" spans="2:9" ht="12.75">
      <c r="B28" s="112" t="s">
        <v>367</v>
      </c>
      <c r="C28" s="111"/>
      <c r="D28" s="99">
        <v>683383</v>
      </c>
      <c r="E28" s="88">
        <v>0</v>
      </c>
      <c r="F28" s="99">
        <f t="shared" si="5"/>
        <v>683383</v>
      </c>
      <c r="G28" s="88">
        <v>64324.42</v>
      </c>
      <c r="H28" s="88">
        <v>64324.42</v>
      </c>
      <c r="I28" s="88">
        <f t="shared" si="6"/>
        <v>619058.58</v>
      </c>
    </row>
    <row r="29" spans="2:9" ht="12.75">
      <c r="B29" s="110" t="s">
        <v>366</v>
      </c>
      <c r="C29" s="109"/>
      <c r="D29" s="99">
        <f aca="true" t="shared" si="7" ref="D29:I29">SUM(D30:D38)</f>
        <v>171245324</v>
      </c>
      <c r="E29" s="99">
        <f t="shared" si="7"/>
        <v>-13211771</v>
      </c>
      <c r="F29" s="99">
        <f t="shared" si="7"/>
        <v>158033553</v>
      </c>
      <c r="G29" s="99">
        <f t="shared" si="7"/>
        <v>23888500.759999998</v>
      </c>
      <c r="H29" s="99">
        <f t="shared" si="7"/>
        <v>23861042.979999997</v>
      </c>
      <c r="I29" s="99">
        <f t="shared" si="7"/>
        <v>134145052.24000001</v>
      </c>
    </row>
    <row r="30" spans="2:9" ht="12.75">
      <c r="B30" s="112" t="s">
        <v>365</v>
      </c>
      <c r="C30" s="111"/>
      <c r="D30" s="99">
        <v>0</v>
      </c>
      <c r="E30" s="88">
        <v>910</v>
      </c>
      <c r="F30" s="99">
        <f aca="true" t="shared" si="8" ref="F30:F38">D30+E30</f>
        <v>910</v>
      </c>
      <c r="G30" s="88">
        <v>910</v>
      </c>
      <c r="H30" s="88">
        <v>910</v>
      </c>
      <c r="I30" s="88">
        <f t="shared" si="6"/>
        <v>0</v>
      </c>
    </row>
    <row r="31" spans="2:9" ht="12.75">
      <c r="B31" s="112" t="s">
        <v>364</v>
      </c>
      <c r="C31" s="111"/>
      <c r="D31" s="99">
        <v>34611286</v>
      </c>
      <c r="E31" s="88">
        <v>0</v>
      </c>
      <c r="F31" s="99">
        <f t="shared" si="8"/>
        <v>34611286</v>
      </c>
      <c r="G31" s="88">
        <v>11799150.08</v>
      </c>
      <c r="H31" s="88">
        <v>11799150.08</v>
      </c>
      <c r="I31" s="88">
        <f t="shared" si="6"/>
        <v>22812135.92</v>
      </c>
    </row>
    <row r="32" spans="2:9" ht="12.75">
      <c r="B32" s="112" t="s">
        <v>363</v>
      </c>
      <c r="C32" s="111"/>
      <c r="D32" s="99">
        <v>12491120</v>
      </c>
      <c r="E32" s="88">
        <v>-4910</v>
      </c>
      <c r="F32" s="99">
        <f t="shared" si="8"/>
        <v>12486210</v>
      </c>
      <c r="G32" s="88">
        <v>135193.62</v>
      </c>
      <c r="H32" s="88">
        <v>135193.62</v>
      </c>
      <c r="I32" s="88">
        <f t="shared" si="6"/>
        <v>12351016.38</v>
      </c>
    </row>
    <row r="33" spans="2:9" ht="12.75">
      <c r="B33" s="112" t="s">
        <v>362</v>
      </c>
      <c r="C33" s="111"/>
      <c r="D33" s="99">
        <v>2761000</v>
      </c>
      <c r="E33" s="88">
        <v>4000</v>
      </c>
      <c r="F33" s="99">
        <f t="shared" si="8"/>
        <v>2765000</v>
      </c>
      <c r="G33" s="88">
        <v>215373.07</v>
      </c>
      <c r="H33" s="88">
        <v>215373.07</v>
      </c>
      <c r="I33" s="88">
        <f t="shared" si="6"/>
        <v>2549626.93</v>
      </c>
    </row>
    <row r="34" spans="2:9" ht="12.75">
      <c r="B34" s="112" t="s">
        <v>361</v>
      </c>
      <c r="C34" s="111"/>
      <c r="D34" s="99">
        <v>27178746</v>
      </c>
      <c r="E34" s="88">
        <v>-13211771</v>
      </c>
      <c r="F34" s="99">
        <f t="shared" si="8"/>
        <v>13966975</v>
      </c>
      <c r="G34" s="88">
        <v>551555.52</v>
      </c>
      <c r="H34" s="88">
        <v>551555.52</v>
      </c>
      <c r="I34" s="88">
        <f t="shared" si="6"/>
        <v>13415419.48</v>
      </c>
    </row>
    <row r="35" spans="2:9" ht="12.75">
      <c r="B35" s="112" t="s">
        <v>360</v>
      </c>
      <c r="C35" s="111"/>
      <c r="D35" s="99">
        <v>230000</v>
      </c>
      <c r="E35" s="88">
        <v>0</v>
      </c>
      <c r="F35" s="99">
        <f t="shared" si="8"/>
        <v>230000</v>
      </c>
      <c r="G35" s="88">
        <v>13196.47</v>
      </c>
      <c r="H35" s="88">
        <v>13196.47</v>
      </c>
      <c r="I35" s="88">
        <f t="shared" si="6"/>
        <v>216803.53</v>
      </c>
    </row>
    <row r="36" spans="2:9" ht="12.75">
      <c r="B36" s="112" t="s">
        <v>359</v>
      </c>
      <c r="C36" s="111"/>
      <c r="D36" s="99">
        <v>1236400</v>
      </c>
      <c r="E36" s="88">
        <v>0</v>
      </c>
      <c r="F36" s="99">
        <f t="shared" si="8"/>
        <v>1236400</v>
      </c>
      <c r="G36" s="88">
        <v>176882.28</v>
      </c>
      <c r="H36" s="88">
        <v>176882.28</v>
      </c>
      <c r="I36" s="88">
        <f t="shared" si="6"/>
        <v>1059517.72</v>
      </c>
    </row>
    <row r="37" spans="2:9" ht="12.75">
      <c r="B37" s="112" t="s">
        <v>358</v>
      </c>
      <c r="C37" s="111"/>
      <c r="D37" s="99">
        <v>3444798</v>
      </c>
      <c r="E37" s="88">
        <v>0</v>
      </c>
      <c r="F37" s="99">
        <f t="shared" si="8"/>
        <v>3444798</v>
      </c>
      <c r="G37" s="88">
        <v>508539.72</v>
      </c>
      <c r="H37" s="88">
        <v>481081.94</v>
      </c>
      <c r="I37" s="88">
        <f t="shared" si="6"/>
        <v>2936258.2800000003</v>
      </c>
    </row>
    <row r="38" spans="2:9" ht="12.75">
      <c r="B38" s="112" t="s">
        <v>357</v>
      </c>
      <c r="C38" s="111"/>
      <c r="D38" s="99">
        <v>89291974</v>
      </c>
      <c r="E38" s="88">
        <v>0</v>
      </c>
      <c r="F38" s="99">
        <f t="shared" si="8"/>
        <v>89291974</v>
      </c>
      <c r="G38" s="88">
        <v>10487700</v>
      </c>
      <c r="H38" s="88">
        <v>10487700</v>
      </c>
      <c r="I38" s="88">
        <f t="shared" si="6"/>
        <v>78804274</v>
      </c>
    </row>
    <row r="39" spans="2:9" ht="25.5" customHeight="1">
      <c r="B39" s="194" t="s">
        <v>356</v>
      </c>
      <c r="C39" s="195"/>
      <c r="D39" s="99">
        <f aca="true" t="shared" si="9" ref="D39:I39">SUM(D40:D48)</f>
        <v>4545638</v>
      </c>
      <c r="E39" s="99">
        <f t="shared" si="9"/>
        <v>0</v>
      </c>
      <c r="F39" s="99">
        <f>SUM(F40:F48)</f>
        <v>4545638</v>
      </c>
      <c r="G39" s="99">
        <f t="shared" si="9"/>
        <v>1433990</v>
      </c>
      <c r="H39" s="99">
        <f t="shared" si="9"/>
        <v>1433990</v>
      </c>
      <c r="I39" s="99">
        <f t="shared" si="9"/>
        <v>3111648</v>
      </c>
    </row>
    <row r="40" spans="2:9" ht="12.75">
      <c r="B40" s="112" t="s">
        <v>355</v>
      </c>
      <c r="C40" s="111"/>
      <c r="D40" s="99"/>
      <c r="E40" s="88"/>
      <c r="F40" s="99">
        <f>D40+E40</f>
        <v>0</v>
      </c>
      <c r="G40" s="88"/>
      <c r="H40" s="88"/>
      <c r="I40" s="88">
        <f t="shared" si="6"/>
        <v>0</v>
      </c>
    </row>
    <row r="41" spans="2:9" ht="12.75">
      <c r="B41" s="112" t="s">
        <v>354</v>
      </c>
      <c r="C41" s="111"/>
      <c r="D41" s="99"/>
      <c r="E41" s="88"/>
      <c r="F41" s="99">
        <f aca="true" t="shared" si="10" ref="F41:F83">D41+E41</f>
        <v>0</v>
      </c>
      <c r="G41" s="88"/>
      <c r="H41" s="88"/>
      <c r="I41" s="88">
        <f t="shared" si="6"/>
        <v>0</v>
      </c>
    </row>
    <row r="42" spans="2:9" ht="12.75">
      <c r="B42" s="112" t="s">
        <v>353</v>
      </c>
      <c r="C42" s="111"/>
      <c r="D42" s="99"/>
      <c r="E42" s="88"/>
      <c r="F42" s="99">
        <f t="shared" si="10"/>
        <v>0</v>
      </c>
      <c r="G42" s="88"/>
      <c r="H42" s="88"/>
      <c r="I42" s="88">
        <f t="shared" si="6"/>
        <v>0</v>
      </c>
    </row>
    <row r="43" spans="2:9" ht="12.75">
      <c r="B43" s="112" t="s">
        <v>352</v>
      </c>
      <c r="C43" s="111"/>
      <c r="D43" s="99">
        <v>4545638</v>
      </c>
      <c r="E43" s="88">
        <v>0</v>
      </c>
      <c r="F43" s="99">
        <f t="shared" si="10"/>
        <v>4545638</v>
      </c>
      <c r="G43" s="88">
        <v>1433990</v>
      </c>
      <c r="H43" s="88">
        <v>1433990</v>
      </c>
      <c r="I43" s="88">
        <f t="shared" si="6"/>
        <v>3111648</v>
      </c>
    </row>
    <row r="44" spans="2:9" ht="12.75">
      <c r="B44" s="112" t="s">
        <v>351</v>
      </c>
      <c r="C44" s="111"/>
      <c r="D44" s="99"/>
      <c r="E44" s="88"/>
      <c r="F44" s="99">
        <f t="shared" si="10"/>
        <v>0</v>
      </c>
      <c r="G44" s="88"/>
      <c r="H44" s="88"/>
      <c r="I44" s="88">
        <f t="shared" si="6"/>
        <v>0</v>
      </c>
    </row>
    <row r="45" spans="2:9" ht="12.75">
      <c r="B45" s="112" t="s">
        <v>350</v>
      </c>
      <c r="C45" s="111"/>
      <c r="D45" s="99"/>
      <c r="E45" s="88"/>
      <c r="F45" s="99">
        <f t="shared" si="10"/>
        <v>0</v>
      </c>
      <c r="G45" s="88"/>
      <c r="H45" s="88"/>
      <c r="I45" s="88">
        <f t="shared" si="6"/>
        <v>0</v>
      </c>
    </row>
    <row r="46" spans="2:9" ht="12.75">
      <c r="B46" s="112" t="s">
        <v>349</v>
      </c>
      <c r="C46" s="111"/>
      <c r="D46" s="99"/>
      <c r="E46" s="88"/>
      <c r="F46" s="99">
        <f t="shared" si="10"/>
        <v>0</v>
      </c>
      <c r="G46" s="88"/>
      <c r="H46" s="88"/>
      <c r="I46" s="88">
        <f t="shared" si="6"/>
        <v>0</v>
      </c>
    </row>
    <row r="47" spans="2:9" ht="12.75">
      <c r="B47" s="112" t="s">
        <v>348</v>
      </c>
      <c r="C47" s="111"/>
      <c r="D47" s="99"/>
      <c r="E47" s="88"/>
      <c r="F47" s="99">
        <f t="shared" si="10"/>
        <v>0</v>
      </c>
      <c r="G47" s="88"/>
      <c r="H47" s="88"/>
      <c r="I47" s="88">
        <f t="shared" si="6"/>
        <v>0</v>
      </c>
    </row>
    <row r="48" spans="2:9" ht="12.75">
      <c r="B48" s="112" t="s">
        <v>347</v>
      </c>
      <c r="C48" s="111"/>
      <c r="D48" s="99"/>
      <c r="E48" s="88"/>
      <c r="F48" s="99">
        <f t="shared" si="10"/>
        <v>0</v>
      </c>
      <c r="G48" s="88"/>
      <c r="H48" s="88"/>
      <c r="I48" s="88">
        <f t="shared" si="6"/>
        <v>0</v>
      </c>
    </row>
    <row r="49" spans="2:9" ht="12.75" customHeight="1">
      <c r="B49" s="194" t="s">
        <v>346</v>
      </c>
      <c r="C49" s="195"/>
      <c r="D49" s="99">
        <f aca="true" t="shared" si="11" ref="D49:I49">SUM(D50:D58)</f>
        <v>13965596</v>
      </c>
      <c r="E49" s="99">
        <f t="shared" si="11"/>
        <v>0</v>
      </c>
      <c r="F49" s="99">
        <f t="shared" si="11"/>
        <v>13965596</v>
      </c>
      <c r="G49" s="99">
        <f t="shared" si="11"/>
        <v>105182.85</v>
      </c>
      <c r="H49" s="99">
        <f t="shared" si="11"/>
        <v>105182.85</v>
      </c>
      <c r="I49" s="99">
        <f t="shared" si="11"/>
        <v>13860413.149999999</v>
      </c>
    </row>
    <row r="50" spans="2:9" ht="12.75">
      <c r="B50" s="112" t="s">
        <v>345</v>
      </c>
      <c r="C50" s="111"/>
      <c r="D50" s="99">
        <v>8335254</v>
      </c>
      <c r="E50" s="88">
        <v>0</v>
      </c>
      <c r="F50" s="99">
        <f t="shared" si="10"/>
        <v>8335254</v>
      </c>
      <c r="G50" s="88">
        <v>0</v>
      </c>
      <c r="H50" s="88">
        <v>0</v>
      </c>
      <c r="I50" s="88">
        <f t="shared" si="6"/>
        <v>8335254</v>
      </c>
    </row>
    <row r="51" spans="2:9" ht="12.75">
      <c r="B51" s="112" t="s">
        <v>344</v>
      </c>
      <c r="C51" s="111"/>
      <c r="D51" s="99">
        <v>1216342</v>
      </c>
      <c r="E51" s="88">
        <v>0</v>
      </c>
      <c r="F51" s="99">
        <f t="shared" si="10"/>
        <v>1216342</v>
      </c>
      <c r="G51" s="88">
        <v>44260.96</v>
      </c>
      <c r="H51" s="88">
        <v>44260.96</v>
      </c>
      <c r="I51" s="88">
        <f t="shared" si="6"/>
        <v>1172081.04</v>
      </c>
    </row>
    <row r="52" spans="2:9" ht="12.75">
      <c r="B52" s="112" t="s">
        <v>343</v>
      </c>
      <c r="C52" s="111"/>
      <c r="D52" s="99">
        <v>54000</v>
      </c>
      <c r="E52" s="88">
        <v>0</v>
      </c>
      <c r="F52" s="99">
        <f t="shared" si="10"/>
        <v>54000</v>
      </c>
      <c r="G52" s="88">
        <v>0</v>
      </c>
      <c r="H52" s="88">
        <v>0</v>
      </c>
      <c r="I52" s="88">
        <f t="shared" si="6"/>
        <v>54000</v>
      </c>
    </row>
    <row r="53" spans="2:9" ht="12.75">
      <c r="B53" s="112" t="s">
        <v>342</v>
      </c>
      <c r="C53" s="111"/>
      <c r="D53" s="99">
        <v>2500000</v>
      </c>
      <c r="E53" s="88">
        <v>0</v>
      </c>
      <c r="F53" s="99">
        <f t="shared" si="10"/>
        <v>2500000</v>
      </c>
      <c r="G53" s="88">
        <v>0</v>
      </c>
      <c r="H53" s="88">
        <v>0</v>
      </c>
      <c r="I53" s="88">
        <f t="shared" si="6"/>
        <v>2500000</v>
      </c>
    </row>
    <row r="54" spans="2:9" ht="12.75">
      <c r="B54" s="112" t="s">
        <v>341</v>
      </c>
      <c r="C54" s="111"/>
      <c r="D54" s="99"/>
      <c r="E54" s="88"/>
      <c r="F54" s="99">
        <f t="shared" si="10"/>
        <v>0</v>
      </c>
      <c r="G54" s="88"/>
      <c r="H54" s="88"/>
      <c r="I54" s="88">
        <f t="shared" si="6"/>
        <v>0</v>
      </c>
    </row>
    <row r="55" spans="2:9" ht="12.75">
      <c r="B55" s="112" t="s">
        <v>340</v>
      </c>
      <c r="C55" s="111"/>
      <c r="D55" s="99">
        <v>1860000</v>
      </c>
      <c r="E55" s="88">
        <v>0</v>
      </c>
      <c r="F55" s="99">
        <f t="shared" si="10"/>
        <v>1860000</v>
      </c>
      <c r="G55" s="88">
        <v>60921.89</v>
      </c>
      <c r="H55" s="88">
        <v>60921.89</v>
      </c>
      <c r="I55" s="88">
        <f t="shared" si="6"/>
        <v>1799078.11</v>
      </c>
    </row>
    <row r="56" spans="2:9" ht="12.75">
      <c r="B56" s="112" t="s">
        <v>339</v>
      </c>
      <c r="C56" s="111"/>
      <c r="D56" s="99"/>
      <c r="E56" s="88"/>
      <c r="F56" s="99">
        <f t="shared" si="10"/>
        <v>0</v>
      </c>
      <c r="G56" s="88"/>
      <c r="H56" s="88"/>
      <c r="I56" s="88">
        <f t="shared" si="6"/>
        <v>0</v>
      </c>
    </row>
    <row r="57" spans="2:9" ht="12.75">
      <c r="B57" s="112" t="s">
        <v>338</v>
      </c>
      <c r="C57" s="111"/>
      <c r="D57" s="99"/>
      <c r="E57" s="88"/>
      <c r="F57" s="99">
        <f t="shared" si="10"/>
        <v>0</v>
      </c>
      <c r="G57" s="88"/>
      <c r="H57" s="88"/>
      <c r="I57" s="88">
        <f t="shared" si="6"/>
        <v>0</v>
      </c>
    </row>
    <row r="58" spans="2:9" ht="12.75">
      <c r="B58" s="112" t="s">
        <v>337</v>
      </c>
      <c r="C58" s="111"/>
      <c r="D58" s="99"/>
      <c r="E58" s="88"/>
      <c r="F58" s="99">
        <f t="shared" si="10"/>
        <v>0</v>
      </c>
      <c r="G58" s="88"/>
      <c r="H58" s="88"/>
      <c r="I58" s="88">
        <f t="shared" si="6"/>
        <v>0</v>
      </c>
    </row>
    <row r="59" spans="2:9" ht="12.75">
      <c r="B59" s="110" t="s">
        <v>336</v>
      </c>
      <c r="C59" s="109"/>
      <c r="D59" s="99">
        <f>SUM(D60:D62)</f>
        <v>0</v>
      </c>
      <c r="E59" s="99">
        <f>SUM(E60:E62)</f>
        <v>13211771</v>
      </c>
      <c r="F59" s="99">
        <f>SUM(F60:F62)</f>
        <v>13211771</v>
      </c>
      <c r="G59" s="99">
        <f>SUM(G60:G62)</f>
        <v>0</v>
      </c>
      <c r="H59" s="99">
        <f>SUM(H60:H62)</f>
        <v>0</v>
      </c>
      <c r="I59" s="88">
        <f t="shared" si="6"/>
        <v>13211771</v>
      </c>
    </row>
    <row r="60" spans="2:9" ht="12.75">
      <c r="B60" s="112" t="s">
        <v>335</v>
      </c>
      <c r="C60" s="111"/>
      <c r="D60" s="99">
        <v>0</v>
      </c>
      <c r="E60" s="88">
        <v>13211771</v>
      </c>
      <c r="F60" s="99">
        <f t="shared" si="10"/>
        <v>13211771</v>
      </c>
      <c r="G60" s="88">
        <v>0</v>
      </c>
      <c r="H60" s="88">
        <v>0</v>
      </c>
      <c r="I60" s="88">
        <f t="shared" si="6"/>
        <v>13211771</v>
      </c>
    </row>
    <row r="61" spans="2:9" ht="12.75">
      <c r="B61" s="112" t="s">
        <v>334</v>
      </c>
      <c r="C61" s="111"/>
      <c r="D61" s="99"/>
      <c r="E61" s="88"/>
      <c r="F61" s="99">
        <f t="shared" si="10"/>
        <v>0</v>
      </c>
      <c r="G61" s="88"/>
      <c r="H61" s="88"/>
      <c r="I61" s="88">
        <f t="shared" si="6"/>
        <v>0</v>
      </c>
    </row>
    <row r="62" spans="2:9" ht="12.75">
      <c r="B62" s="112" t="s">
        <v>333</v>
      </c>
      <c r="C62" s="111"/>
      <c r="D62" s="99"/>
      <c r="E62" s="88"/>
      <c r="F62" s="99">
        <f t="shared" si="10"/>
        <v>0</v>
      </c>
      <c r="G62" s="88"/>
      <c r="H62" s="88"/>
      <c r="I62" s="88">
        <f t="shared" si="6"/>
        <v>0</v>
      </c>
    </row>
    <row r="63" spans="2:9" ht="12.75" customHeight="1">
      <c r="B63" s="194" t="s">
        <v>332</v>
      </c>
      <c r="C63" s="195"/>
      <c r="D63" s="99">
        <f>SUM(D64:D71)</f>
        <v>0</v>
      </c>
      <c r="E63" s="99">
        <f>SUM(E64:E71)</f>
        <v>0</v>
      </c>
      <c r="F63" s="99">
        <f>F64+F65+F66+F67+F68+F70+F71</f>
        <v>0</v>
      </c>
      <c r="G63" s="99">
        <f>SUM(G64:G71)</f>
        <v>0</v>
      </c>
      <c r="H63" s="99">
        <f>SUM(H64:H71)</f>
        <v>0</v>
      </c>
      <c r="I63" s="88">
        <f t="shared" si="6"/>
        <v>0</v>
      </c>
    </row>
    <row r="64" spans="2:9" ht="12.75">
      <c r="B64" s="112" t="s">
        <v>331</v>
      </c>
      <c r="C64" s="111"/>
      <c r="D64" s="99"/>
      <c r="E64" s="88"/>
      <c r="F64" s="99">
        <f t="shared" si="10"/>
        <v>0</v>
      </c>
      <c r="G64" s="88"/>
      <c r="H64" s="88"/>
      <c r="I64" s="88">
        <f t="shared" si="6"/>
        <v>0</v>
      </c>
    </row>
    <row r="65" spans="2:9" ht="12.75">
      <c r="B65" s="112" t="s">
        <v>330</v>
      </c>
      <c r="C65" s="111"/>
      <c r="D65" s="99"/>
      <c r="E65" s="88"/>
      <c r="F65" s="99">
        <f t="shared" si="10"/>
        <v>0</v>
      </c>
      <c r="G65" s="88"/>
      <c r="H65" s="88"/>
      <c r="I65" s="88">
        <f t="shared" si="6"/>
        <v>0</v>
      </c>
    </row>
    <row r="66" spans="2:9" ht="12.75">
      <c r="B66" s="112" t="s">
        <v>329</v>
      </c>
      <c r="C66" s="111"/>
      <c r="D66" s="99"/>
      <c r="E66" s="88"/>
      <c r="F66" s="99">
        <f t="shared" si="10"/>
        <v>0</v>
      </c>
      <c r="G66" s="88"/>
      <c r="H66" s="88"/>
      <c r="I66" s="88">
        <f t="shared" si="6"/>
        <v>0</v>
      </c>
    </row>
    <row r="67" spans="2:9" ht="12.75">
      <c r="B67" s="112" t="s">
        <v>328</v>
      </c>
      <c r="C67" s="111"/>
      <c r="D67" s="99"/>
      <c r="E67" s="88"/>
      <c r="F67" s="99">
        <f t="shared" si="10"/>
        <v>0</v>
      </c>
      <c r="G67" s="88"/>
      <c r="H67" s="88"/>
      <c r="I67" s="88">
        <f t="shared" si="6"/>
        <v>0</v>
      </c>
    </row>
    <row r="68" spans="2:9" ht="12.75">
      <c r="B68" s="112" t="s">
        <v>327</v>
      </c>
      <c r="C68" s="111"/>
      <c r="D68" s="99"/>
      <c r="E68" s="88"/>
      <c r="F68" s="99">
        <f t="shared" si="10"/>
        <v>0</v>
      </c>
      <c r="G68" s="88"/>
      <c r="H68" s="88"/>
      <c r="I68" s="88">
        <f t="shared" si="6"/>
        <v>0</v>
      </c>
    </row>
    <row r="69" spans="2:9" ht="12.75">
      <c r="B69" s="112" t="s">
        <v>326</v>
      </c>
      <c r="C69" s="111"/>
      <c r="D69" s="99"/>
      <c r="E69" s="88"/>
      <c r="F69" s="99">
        <f t="shared" si="10"/>
        <v>0</v>
      </c>
      <c r="G69" s="88"/>
      <c r="H69" s="88"/>
      <c r="I69" s="88">
        <f t="shared" si="6"/>
        <v>0</v>
      </c>
    </row>
    <row r="70" spans="2:9" ht="12.75">
      <c r="B70" s="112" t="s">
        <v>325</v>
      </c>
      <c r="C70" s="111"/>
      <c r="D70" s="99"/>
      <c r="E70" s="88"/>
      <c r="F70" s="99">
        <f t="shared" si="10"/>
        <v>0</v>
      </c>
      <c r="G70" s="88"/>
      <c r="H70" s="88"/>
      <c r="I70" s="88">
        <f t="shared" si="6"/>
        <v>0</v>
      </c>
    </row>
    <row r="71" spans="2:9" ht="12.75">
      <c r="B71" s="112" t="s">
        <v>324</v>
      </c>
      <c r="C71" s="111"/>
      <c r="D71" s="99"/>
      <c r="E71" s="88"/>
      <c r="F71" s="99">
        <f t="shared" si="10"/>
        <v>0</v>
      </c>
      <c r="G71" s="88"/>
      <c r="H71" s="88"/>
      <c r="I71" s="88">
        <f t="shared" si="6"/>
        <v>0</v>
      </c>
    </row>
    <row r="72" spans="2:9" ht="12.75">
      <c r="B72" s="110" t="s">
        <v>323</v>
      </c>
      <c r="C72" s="109"/>
      <c r="D72" s="99">
        <f>SUM(D73:D75)</f>
        <v>0</v>
      </c>
      <c r="E72" s="99">
        <f>SUM(E73:E75)</f>
        <v>0</v>
      </c>
      <c r="F72" s="99">
        <f>SUM(F73:F75)</f>
        <v>0</v>
      </c>
      <c r="G72" s="99">
        <f>SUM(G73:G75)</f>
        <v>0</v>
      </c>
      <c r="H72" s="99">
        <f>SUM(H73:H75)</f>
        <v>0</v>
      </c>
      <c r="I72" s="88">
        <f t="shared" si="6"/>
        <v>0</v>
      </c>
    </row>
    <row r="73" spans="2:9" ht="12.75">
      <c r="B73" s="112" t="s">
        <v>322</v>
      </c>
      <c r="C73" s="111"/>
      <c r="D73" s="99"/>
      <c r="E73" s="88"/>
      <c r="F73" s="99">
        <f t="shared" si="10"/>
        <v>0</v>
      </c>
      <c r="G73" s="88"/>
      <c r="H73" s="88"/>
      <c r="I73" s="88">
        <f t="shared" si="6"/>
        <v>0</v>
      </c>
    </row>
    <row r="74" spans="2:9" ht="12.75">
      <c r="B74" s="112" t="s">
        <v>321</v>
      </c>
      <c r="C74" s="111"/>
      <c r="D74" s="99"/>
      <c r="E74" s="88"/>
      <c r="F74" s="99">
        <f t="shared" si="10"/>
        <v>0</v>
      </c>
      <c r="G74" s="88"/>
      <c r="H74" s="88"/>
      <c r="I74" s="88">
        <f t="shared" si="6"/>
        <v>0</v>
      </c>
    </row>
    <row r="75" spans="2:9" ht="12.75">
      <c r="B75" s="112" t="s">
        <v>320</v>
      </c>
      <c r="C75" s="111"/>
      <c r="D75" s="99"/>
      <c r="E75" s="88"/>
      <c r="F75" s="99">
        <f t="shared" si="10"/>
        <v>0</v>
      </c>
      <c r="G75" s="88"/>
      <c r="H75" s="88"/>
      <c r="I75" s="88">
        <f t="shared" si="6"/>
        <v>0</v>
      </c>
    </row>
    <row r="76" spans="2:9" ht="12.75">
      <c r="B76" s="110" t="s">
        <v>319</v>
      </c>
      <c r="C76" s="109"/>
      <c r="D76" s="99">
        <f>SUM(D77:D83)</f>
        <v>0</v>
      </c>
      <c r="E76" s="99">
        <f>SUM(E77:E83)</f>
        <v>0</v>
      </c>
      <c r="F76" s="99">
        <f>SUM(F77:F83)</f>
        <v>0</v>
      </c>
      <c r="G76" s="99">
        <f>SUM(G77:G83)</f>
        <v>0</v>
      </c>
      <c r="H76" s="99">
        <f>SUM(H77:H83)</f>
        <v>0</v>
      </c>
      <c r="I76" s="88">
        <f t="shared" si="6"/>
        <v>0</v>
      </c>
    </row>
    <row r="77" spans="2:9" ht="12.75">
      <c r="B77" s="112" t="s">
        <v>318</v>
      </c>
      <c r="C77" s="111"/>
      <c r="D77" s="99"/>
      <c r="E77" s="88"/>
      <c r="F77" s="99">
        <f t="shared" si="10"/>
        <v>0</v>
      </c>
      <c r="G77" s="88"/>
      <c r="H77" s="88"/>
      <c r="I77" s="88">
        <f t="shared" si="6"/>
        <v>0</v>
      </c>
    </row>
    <row r="78" spans="2:9" ht="12.75">
      <c r="B78" s="112" t="s">
        <v>317</v>
      </c>
      <c r="C78" s="111"/>
      <c r="D78" s="99"/>
      <c r="E78" s="88"/>
      <c r="F78" s="99">
        <f t="shared" si="10"/>
        <v>0</v>
      </c>
      <c r="G78" s="88"/>
      <c r="H78" s="88"/>
      <c r="I78" s="88">
        <f t="shared" si="6"/>
        <v>0</v>
      </c>
    </row>
    <row r="79" spans="2:9" ht="12.75">
      <c r="B79" s="112" t="s">
        <v>316</v>
      </c>
      <c r="C79" s="111"/>
      <c r="D79" s="99"/>
      <c r="E79" s="88"/>
      <c r="F79" s="99">
        <f t="shared" si="10"/>
        <v>0</v>
      </c>
      <c r="G79" s="88"/>
      <c r="H79" s="88"/>
      <c r="I79" s="88">
        <f t="shared" si="6"/>
        <v>0</v>
      </c>
    </row>
    <row r="80" spans="2:9" ht="12.75">
      <c r="B80" s="112" t="s">
        <v>315</v>
      </c>
      <c r="C80" s="111"/>
      <c r="D80" s="99"/>
      <c r="E80" s="88"/>
      <c r="F80" s="99">
        <f t="shared" si="10"/>
        <v>0</v>
      </c>
      <c r="G80" s="88"/>
      <c r="H80" s="88"/>
      <c r="I80" s="88">
        <f t="shared" si="6"/>
        <v>0</v>
      </c>
    </row>
    <row r="81" spans="2:9" ht="12.75">
      <c r="B81" s="112" t="s">
        <v>314</v>
      </c>
      <c r="C81" s="111"/>
      <c r="D81" s="99"/>
      <c r="E81" s="88"/>
      <c r="F81" s="99">
        <f t="shared" si="10"/>
        <v>0</v>
      </c>
      <c r="G81" s="88"/>
      <c r="H81" s="88"/>
      <c r="I81" s="88">
        <f t="shared" si="6"/>
        <v>0</v>
      </c>
    </row>
    <row r="82" spans="2:9" ht="12.75">
      <c r="B82" s="112" t="s">
        <v>313</v>
      </c>
      <c r="C82" s="111"/>
      <c r="D82" s="99"/>
      <c r="E82" s="88"/>
      <c r="F82" s="99">
        <f t="shared" si="10"/>
        <v>0</v>
      </c>
      <c r="G82" s="88"/>
      <c r="H82" s="88"/>
      <c r="I82" s="88">
        <f t="shared" si="6"/>
        <v>0</v>
      </c>
    </row>
    <row r="83" spans="2:9" ht="12.75">
      <c r="B83" s="112" t="s">
        <v>312</v>
      </c>
      <c r="C83" s="111"/>
      <c r="D83" s="99"/>
      <c r="E83" s="88"/>
      <c r="F83" s="99">
        <f t="shared" si="10"/>
        <v>0</v>
      </c>
      <c r="G83" s="88"/>
      <c r="H83" s="88"/>
      <c r="I83" s="88">
        <f t="shared" si="6"/>
        <v>0</v>
      </c>
    </row>
    <row r="84" spans="2:9" ht="12.75">
      <c r="B84" s="118"/>
      <c r="C84" s="117"/>
      <c r="D84" s="116"/>
      <c r="E84" s="93"/>
      <c r="F84" s="93"/>
      <c r="G84" s="93"/>
      <c r="H84" s="93"/>
      <c r="I84" s="93"/>
    </row>
    <row r="85" spans="2:9" ht="12.75">
      <c r="B85" s="115" t="s">
        <v>385</v>
      </c>
      <c r="C85" s="114"/>
      <c r="D85" s="113">
        <f aca="true" t="shared" si="12" ref="D85:I85">D86+D104+D94+D114+D124+D134+D138+D147+D151</f>
        <v>6554258966</v>
      </c>
      <c r="E85" s="113">
        <f>E86+E104+E94+E114+E124+E134+E138+E147+E151</f>
        <v>66087794.9</v>
      </c>
      <c r="F85" s="113">
        <f t="shared" si="12"/>
        <v>6620346760.900001</v>
      </c>
      <c r="G85" s="113">
        <f>G86+G104+G94+G114+G124+G134+G138+G147+G151</f>
        <v>2138369161.4699998</v>
      </c>
      <c r="H85" s="113">
        <f>H86+H104+H94+H114+H124+H134+H138+H147+H151</f>
        <v>2138234086.7499998</v>
      </c>
      <c r="I85" s="113">
        <f t="shared" si="12"/>
        <v>4481977599.43</v>
      </c>
    </row>
    <row r="86" spans="2:9" ht="12.75">
      <c r="B86" s="110" t="s">
        <v>384</v>
      </c>
      <c r="C86" s="109"/>
      <c r="D86" s="99">
        <f>SUM(D87:D93)</f>
        <v>6267894686</v>
      </c>
      <c r="E86" s="99">
        <f>SUM(E87:E93)</f>
        <v>0</v>
      </c>
      <c r="F86" s="99">
        <f>SUM(F87:F93)</f>
        <v>6267894686</v>
      </c>
      <c r="G86" s="99">
        <f>SUM(G87:G93)</f>
        <v>2036985630.12</v>
      </c>
      <c r="H86" s="99">
        <f>SUM(H87:H93)</f>
        <v>2036985630.12</v>
      </c>
      <c r="I86" s="88">
        <f aca="true" t="shared" si="13" ref="I86:I149">F86-G86</f>
        <v>4230909055.88</v>
      </c>
    </row>
    <row r="87" spans="2:9" ht="12.75">
      <c r="B87" s="112" t="s">
        <v>383</v>
      </c>
      <c r="C87" s="111"/>
      <c r="D87" s="99">
        <v>3857523648.06</v>
      </c>
      <c r="E87" s="88">
        <v>0</v>
      </c>
      <c r="F87" s="99">
        <f aca="true" t="shared" si="14" ref="F87:F103">D87+E87</f>
        <v>3857523648.06</v>
      </c>
      <c r="G87" s="88">
        <v>1280226503.48</v>
      </c>
      <c r="H87" s="88">
        <v>1280226503.48</v>
      </c>
      <c r="I87" s="88">
        <f t="shared" si="13"/>
        <v>2577297144.58</v>
      </c>
    </row>
    <row r="88" spans="2:9" ht="12.75">
      <c r="B88" s="112" t="s">
        <v>382</v>
      </c>
      <c r="C88" s="111"/>
      <c r="D88" s="99"/>
      <c r="E88" s="88"/>
      <c r="F88" s="99">
        <f t="shared" si="14"/>
        <v>0</v>
      </c>
      <c r="G88" s="88"/>
      <c r="H88" s="88"/>
      <c r="I88" s="88">
        <f t="shared" si="13"/>
        <v>0</v>
      </c>
    </row>
    <row r="89" spans="2:9" ht="12.75">
      <c r="B89" s="112" t="s">
        <v>381</v>
      </c>
      <c r="C89" s="111"/>
      <c r="D89" s="99">
        <v>1350067622.16</v>
      </c>
      <c r="E89" s="88">
        <v>0</v>
      </c>
      <c r="F89" s="99">
        <f t="shared" si="14"/>
        <v>1350067622.16</v>
      </c>
      <c r="G89" s="88">
        <v>428772851.79</v>
      </c>
      <c r="H89" s="88">
        <v>428772851.79</v>
      </c>
      <c r="I89" s="88">
        <f t="shared" si="13"/>
        <v>921294770.3700001</v>
      </c>
    </row>
    <row r="90" spans="2:9" ht="12.75">
      <c r="B90" s="112" t="s">
        <v>380</v>
      </c>
      <c r="C90" s="111"/>
      <c r="D90" s="99"/>
      <c r="E90" s="88"/>
      <c r="F90" s="99">
        <f t="shared" si="14"/>
        <v>0</v>
      </c>
      <c r="G90" s="88"/>
      <c r="H90" s="88"/>
      <c r="I90" s="88">
        <f t="shared" si="13"/>
        <v>0</v>
      </c>
    </row>
    <row r="91" spans="2:9" ht="12.75">
      <c r="B91" s="112" t="s">
        <v>379</v>
      </c>
      <c r="C91" s="111"/>
      <c r="D91" s="99">
        <v>1018541341.46</v>
      </c>
      <c r="E91" s="88">
        <v>0</v>
      </c>
      <c r="F91" s="99">
        <f t="shared" si="14"/>
        <v>1018541341.46</v>
      </c>
      <c r="G91" s="88">
        <v>309966526.29</v>
      </c>
      <c r="H91" s="88">
        <v>309966526.29</v>
      </c>
      <c r="I91" s="88">
        <f t="shared" si="13"/>
        <v>708574815.1700001</v>
      </c>
    </row>
    <row r="92" spans="2:9" ht="12.75">
      <c r="B92" s="112" t="s">
        <v>378</v>
      </c>
      <c r="C92" s="111"/>
      <c r="D92" s="99"/>
      <c r="E92" s="88"/>
      <c r="F92" s="99">
        <f t="shared" si="14"/>
        <v>0</v>
      </c>
      <c r="G92" s="88"/>
      <c r="H92" s="88"/>
      <c r="I92" s="88">
        <f t="shared" si="13"/>
        <v>0</v>
      </c>
    </row>
    <row r="93" spans="2:9" ht="12.75">
      <c r="B93" s="112" t="s">
        <v>377</v>
      </c>
      <c r="C93" s="111"/>
      <c r="D93" s="99">
        <v>41762074.32</v>
      </c>
      <c r="E93" s="88">
        <v>0</v>
      </c>
      <c r="F93" s="99">
        <f t="shared" si="14"/>
        <v>41762074.32</v>
      </c>
      <c r="G93" s="88">
        <v>18019748.56</v>
      </c>
      <c r="H93" s="88">
        <v>18019748.56</v>
      </c>
      <c r="I93" s="88">
        <f t="shared" si="13"/>
        <v>23742325.76</v>
      </c>
    </row>
    <row r="94" spans="2:9" ht="12.75">
      <c r="B94" s="110" t="s">
        <v>376</v>
      </c>
      <c r="C94" s="109"/>
      <c r="D94" s="99">
        <f>SUM(D95:D103)</f>
        <v>90132625</v>
      </c>
      <c r="E94" s="99">
        <f>SUM(E95:E103)</f>
        <v>8007698.300000001</v>
      </c>
      <c r="F94" s="99">
        <f>SUM(F95:F103)</f>
        <v>98140323.3</v>
      </c>
      <c r="G94" s="99">
        <f>SUM(G95:G103)</f>
        <v>5990777.76</v>
      </c>
      <c r="H94" s="99">
        <f>SUM(H95:H103)</f>
        <v>5859531.04</v>
      </c>
      <c r="I94" s="88">
        <f t="shared" si="13"/>
        <v>92149545.53999999</v>
      </c>
    </row>
    <row r="95" spans="2:9" ht="12.75">
      <c r="B95" s="112" t="s">
        <v>375</v>
      </c>
      <c r="C95" s="111"/>
      <c r="D95" s="99">
        <v>23367626</v>
      </c>
      <c r="E95" s="88">
        <v>5388737.65</v>
      </c>
      <c r="F95" s="99">
        <f t="shared" si="14"/>
        <v>28756363.65</v>
      </c>
      <c r="G95" s="88">
        <v>135411.64</v>
      </c>
      <c r="H95" s="88">
        <v>135411.64</v>
      </c>
      <c r="I95" s="88">
        <f t="shared" si="13"/>
        <v>28620952.009999998</v>
      </c>
    </row>
    <row r="96" spans="2:9" ht="12.75">
      <c r="B96" s="112" t="s">
        <v>374</v>
      </c>
      <c r="C96" s="111"/>
      <c r="D96" s="99">
        <v>60797182</v>
      </c>
      <c r="E96" s="88">
        <v>1780096.65</v>
      </c>
      <c r="F96" s="99">
        <f t="shared" si="14"/>
        <v>62577278.65</v>
      </c>
      <c r="G96" s="88">
        <v>5764591.25</v>
      </c>
      <c r="H96" s="88">
        <v>5633344.53</v>
      </c>
      <c r="I96" s="88">
        <f t="shared" si="13"/>
        <v>56812687.4</v>
      </c>
    </row>
    <row r="97" spans="2:9" ht="12.75">
      <c r="B97" s="112" t="s">
        <v>373</v>
      </c>
      <c r="C97" s="111"/>
      <c r="D97" s="99"/>
      <c r="E97" s="88"/>
      <c r="F97" s="99">
        <f t="shared" si="14"/>
        <v>0</v>
      </c>
      <c r="G97" s="88"/>
      <c r="H97" s="88"/>
      <c r="I97" s="88">
        <f t="shared" si="13"/>
        <v>0</v>
      </c>
    </row>
    <row r="98" spans="2:9" ht="12.75">
      <c r="B98" s="112" t="s">
        <v>372</v>
      </c>
      <c r="C98" s="111"/>
      <c r="D98" s="99">
        <v>0</v>
      </c>
      <c r="E98" s="88">
        <v>139350</v>
      </c>
      <c r="F98" s="99">
        <f t="shared" si="14"/>
        <v>139350</v>
      </c>
      <c r="G98" s="88">
        <v>0</v>
      </c>
      <c r="H98" s="88">
        <v>0</v>
      </c>
      <c r="I98" s="88">
        <f t="shared" si="13"/>
        <v>139350</v>
      </c>
    </row>
    <row r="99" spans="2:9" ht="12.75">
      <c r="B99" s="112" t="s">
        <v>371</v>
      </c>
      <c r="C99" s="111"/>
      <c r="D99" s="99">
        <v>3561747</v>
      </c>
      <c r="E99" s="88">
        <v>2500</v>
      </c>
      <c r="F99" s="99">
        <f t="shared" si="14"/>
        <v>3564247</v>
      </c>
      <c r="G99" s="88">
        <v>70781.11</v>
      </c>
      <c r="H99" s="88">
        <v>70781.11</v>
      </c>
      <c r="I99" s="88">
        <f t="shared" si="13"/>
        <v>3493465.89</v>
      </c>
    </row>
    <row r="100" spans="2:9" ht="12.75">
      <c r="B100" s="112" t="s">
        <v>370</v>
      </c>
      <c r="C100" s="111"/>
      <c r="D100" s="99">
        <v>0</v>
      </c>
      <c r="E100" s="88">
        <v>133900</v>
      </c>
      <c r="F100" s="99">
        <f t="shared" si="14"/>
        <v>133900</v>
      </c>
      <c r="G100" s="88">
        <v>0</v>
      </c>
      <c r="H100" s="88">
        <v>0</v>
      </c>
      <c r="I100" s="88">
        <f t="shared" si="13"/>
        <v>133900</v>
      </c>
    </row>
    <row r="101" spans="2:9" ht="12.75">
      <c r="B101" s="112" t="s">
        <v>369</v>
      </c>
      <c r="C101" s="111"/>
      <c r="D101" s="99">
        <v>2396070</v>
      </c>
      <c r="E101" s="88">
        <v>423614</v>
      </c>
      <c r="F101" s="99">
        <f t="shared" si="14"/>
        <v>2819684</v>
      </c>
      <c r="G101" s="88">
        <v>19993.76</v>
      </c>
      <c r="H101" s="88">
        <v>19993.76</v>
      </c>
      <c r="I101" s="88">
        <f t="shared" si="13"/>
        <v>2799690.24</v>
      </c>
    </row>
    <row r="102" spans="2:9" ht="12.75">
      <c r="B102" s="112" t="s">
        <v>368</v>
      </c>
      <c r="C102" s="111"/>
      <c r="D102" s="99"/>
      <c r="E102" s="88"/>
      <c r="F102" s="99">
        <f t="shared" si="14"/>
        <v>0</v>
      </c>
      <c r="G102" s="88"/>
      <c r="H102" s="88"/>
      <c r="I102" s="88">
        <f t="shared" si="13"/>
        <v>0</v>
      </c>
    </row>
    <row r="103" spans="2:9" ht="12.75">
      <c r="B103" s="112" t="s">
        <v>367</v>
      </c>
      <c r="C103" s="111"/>
      <c r="D103" s="99">
        <v>10000</v>
      </c>
      <c r="E103" s="88">
        <v>139500</v>
      </c>
      <c r="F103" s="99">
        <f t="shared" si="14"/>
        <v>149500</v>
      </c>
      <c r="G103" s="88">
        <v>0</v>
      </c>
      <c r="H103" s="88">
        <v>0</v>
      </c>
      <c r="I103" s="88">
        <f t="shared" si="13"/>
        <v>149500</v>
      </c>
    </row>
    <row r="104" spans="2:9" ht="12.75">
      <c r="B104" s="110" t="s">
        <v>366</v>
      </c>
      <c r="C104" s="109"/>
      <c r="D104" s="99">
        <f>SUM(D105:D113)</f>
        <v>94651921</v>
      </c>
      <c r="E104" s="99">
        <f>SUM(E105:E113)</f>
        <v>32647127.599999998</v>
      </c>
      <c r="F104" s="99">
        <f>SUM(F105:F113)</f>
        <v>127299048.6</v>
      </c>
      <c r="G104" s="99">
        <f>SUM(G105:G113)</f>
        <v>55007039.59</v>
      </c>
      <c r="H104" s="99">
        <f>SUM(H105:H113)</f>
        <v>55003211.59</v>
      </c>
      <c r="I104" s="88">
        <f t="shared" si="13"/>
        <v>72292009.00999999</v>
      </c>
    </row>
    <row r="105" spans="2:9" ht="12.75">
      <c r="B105" s="112" t="s">
        <v>365</v>
      </c>
      <c r="C105" s="111"/>
      <c r="D105" s="99">
        <v>50636198</v>
      </c>
      <c r="E105" s="88">
        <v>0</v>
      </c>
      <c r="F105" s="88">
        <f>D105+E105</f>
        <v>50636198</v>
      </c>
      <c r="G105" s="88">
        <v>20264585.92</v>
      </c>
      <c r="H105" s="88">
        <v>20260757.92</v>
      </c>
      <c r="I105" s="88">
        <f t="shared" si="13"/>
        <v>30371612.08</v>
      </c>
    </row>
    <row r="106" spans="2:9" ht="12.75">
      <c r="B106" s="112" t="s">
        <v>364</v>
      </c>
      <c r="C106" s="111"/>
      <c r="D106" s="99">
        <v>1651922</v>
      </c>
      <c r="E106" s="88">
        <v>441442.13</v>
      </c>
      <c r="F106" s="88">
        <f aca="true" t="shared" si="15" ref="F106:F113">D106+E106</f>
        <v>2093364.13</v>
      </c>
      <c r="G106" s="88">
        <v>497270.12</v>
      </c>
      <c r="H106" s="88">
        <v>497270.12</v>
      </c>
      <c r="I106" s="88">
        <f t="shared" si="13"/>
        <v>1596094.0099999998</v>
      </c>
    </row>
    <row r="107" spans="2:9" ht="12.75">
      <c r="B107" s="112" t="s">
        <v>363</v>
      </c>
      <c r="C107" s="111"/>
      <c r="D107" s="99">
        <v>0</v>
      </c>
      <c r="E107" s="88">
        <v>28876747.9</v>
      </c>
      <c r="F107" s="88">
        <f t="shared" si="15"/>
        <v>28876747.9</v>
      </c>
      <c r="G107" s="88">
        <v>2141196.16</v>
      </c>
      <c r="H107" s="88">
        <v>2141196.16</v>
      </c>
      <c r="I107" s="88">
        <f t="shared" si="13"/>
        <v>26735551.74</v>
      </c>
    </row>
    <row r="108" spans="2:9" ht="12.75">
      <c r="B108" s="112" t="s">
        <v>362</v>
      </c>
      <c r="C108" s="111"/>
      <c r="D108" s="99"/>
      <c r="E108" s="88"/>
      <c r="F108" s="88">
        <f t="shared" si="15"/>
        <v>0</v>
      </c>
      <c r="G108" s="88"/>
      <c r="H108" s="88"/>
      <c r="I108" s="88">
        <f t="shared" si="13"/>
        <v>0</v>
      </c>
    </row>
    <row r="109" spans="2:9" ht="12.75">
      <c r="B109" s="112" t="s">
        <v>361</v>
      </c>
      <c r="C109" s="111"/>
      <c r="D109" s="99">
        <v>2811765</v>
      </c>
      <c r="E109" s="88">
        <v>2115000</v>
      </c>
      <c r="F109" s="88">
        <f t="shared" si="15"/>
        <v>4926765</v>
      </c>
      <c r="G109" s="88">
        <v>1309110.58</v>
      </c>
      <c r="H109" s="88">
        <v>1309110.58</v>
      </c>
      <c r="I109" s="88">
        <f t="shared" si="13"/>
        <v>3617654.42</v>
      </c>
    </row>
    <row r="110" spans="2:9" ht="12.75">
      <c r="B110" s="112" t="s">
        <v>360</v>
      </c>
      <c r="C110" s="111"/>
      <c r="D110" s="99">
        <v>0</v>
      </c>
      <c r="E110" s="88">
        <v>78589.77</v>
      </c>
      <c r="F110" s="88">
        <f t="shared" si="15"/>
        <v>78589.77</v>
      </c>
      <c r="G110" s="88">
        <v>0</v>
      </c>
      <c r="H110" s="88">
        <v>0</v>
      </c>
      <c r="I110" s="88">
        <f t="shared" si="13"/>
        <v>78589.77</v>
      </c>
    </row>
    <row r="111" spans="2:9" ht="12.75">
      <c r="B111" s="112" t="s">
        <v>359</v>
      </c>
      <c r="C111" s="111"/>
      <c r="D111" s="99">
        <v>320000</v>
      </c>
      <c r="E111" s="88">
        <v>732347.8</v>
      </c>
      <c r="F111" s="88">
        <f t="shared" si="15"/>
        <v>1052347.8</v>
      </c>
      <c r="G111" s="88">
        <v>125129.01</v>
      </c>
      <c r="H111" s="88">
        <v>125129.01</v>
      </c>
      <c r="I111" s="88">
        <f t="shared" si="13"/>
        <v>927218.79</v>
      </c>
    </row>
    <row r="112" spans="2:9" ht="12.75">
      <c r="B112" s="112" t="s">
        <v>358</v>
      </c>
      <c r="C112" s="111"/>
      <c r="D112" s="99">
        <v>1541300</v>
      </c>
      <c r="E112" s="88">
        <v>403000</v>
      </c>
      <c r="F112" s="88">
        <f t="shared" si="15"/>
        <v>1944300</v>
      </c>
      <c r="G112" s="88">
        <v>16564.8</v>
      </c>
      <c r="H112" s="88">
        <v>16564.8</v>
      </c>
      <c r="I112" s="88">
        <f t="shared" si="13"/>
        <v>1927735.2</v>
      </c>
    </row>
    <row r="113" spans="2:9" ht="12.75">
      <c r="B113" s="112" t="s">
        <v>357</v>
      </c>
      <c r="C113" s="111"/>
      <c r="D113" s="99">
        <v>37690736</v>
      </c>
      <c r="E113" s="88">
        <v>0</v>
      </c>
      <c r="F113" s="88">
        <f t="shared" si="15"/>
        <v>37690736</v>
      </c>
      <c r="G113" s="88">
        <v>30653183</v>
      </c>
      <c r="H113" s="88">
        <v>30653183</v>
      </c>
      <c r="I113" s="88">
        <f t="shared" si="13"/>
        <v>7037553</v>
      </c>
    </row>
    <row r="114" spans="2:9" ht="25.5" customHeight="1">
      <c r="B114" s="194" t="s">
        <v>356</v>
      </c>
      <c r="C114" s="195"/>
      <c r="D114" s="99">
        <f>SUM(D115:D123)</f>
        <v>101579734</v>
      </c>
      <c r="E114" s="99">
        <f>SUM(E115:E123)</f>
        <v>22407749</v>
      </c>
      <c r="F114" s="99">
        <f>SUM(F115:F123)</f>
        <v>123987483</v>
      </c>
      <c r="G114" s="99">
        <f>SUM(G115:G123)</f>
        <v>40365762</v>
      </c>
      <c r="H114" s="99">
        <f>SUM(H115:H123)</f>
        <v>40365762</v>
      </c>
      <c r="I114" s="88">
        <f t="shared" si="13"/>
        <v>83621721</v>
      </c>
    </row>
    <row r="115" spans="2:9" ht="12.75">
      <c r="B115" s="112" t="s">
        <v>355</v>
      </c>
      <c r="C115" s="111"/>
      <c r="D115" s="99">
        <v>101579734</v>
      </c>
      <c r="E115" s="88">
        <v>21440749</v>
      </c>
      <c r="F115" s="88">
        <f>D115+E115</f>
        <v>123020483</v>
      </c>
      <c r="G115" s="88">
        <v>40065762</v>
      </c>
      <c r="H115" s="88">
        <v>40065762</v>
      </c>
      <c r="I115" s="88">
        <f t="shared" si="13"/>
        <v>82954721</v>
      </c>
    </row>
    <row r="116" spans="2:9" ht="12.75">
      <c r="B116" s="112" t="s">
        <v>354</v>
      </c>
      <c r="C116" s="111"/>
      <c r="D116" s="99"/>
      <c r="E116" s="88"/>
      <c r="F116" s="88">
        <f aca="true" t="shared" si="16" ref="F116:F123">D116+E116</f>
        <v>0</v>
      </c>
      <c r="G116" s="88"/>
      <c r="H116" s="88"/>
      <c r="I116" s="88">
        <f t="shared" si="13"/>
        <v>0</v>
      </c>
    </row>
    <row r="117" spans="2:9" ht="12.75">
      <c r="B117" s="112" t="s">
        <v>353</v>
      </c>
      <c r="C117" s="111"/>
      <c r="D117" s="99"/>
      <c r="E117" s="88"/>
      <c r="F117" s="88">
        <f t="shared" si="16"/>
        <v>0</v>
      </c>
      <c r="G117" s="88"/>
      <c r="H117" s="88"/>
      <c r="I117" s="88">
        <f t="shared" si="13"/>
        <v>0</v>
      </c>
    </row>
    <row r="118" spans="2:9" ht="12.75">
      <c r="B118" s="112" t="s">
        <v>352</v>
      </c>
      <c r="C118" s="111"/>
      <c r="D118" s="99">
        <v>0</v>
      </c>
      <c r="E118" s="88">
        <v>967000</v>
      </c>
      <c r="F118" s="88">
        <f t="shared" si="16"/>
        <v>967000</v>
      </c>
      <c r="G118" s="88">
        <v>300000</v>
      </c>
      <c r="H118" s="88">
        <v>300000</v>
      </c>
      <c r="I118" s="88">
        <f t="shared" si="13"/>
        <v>667000</v>
      </c>
    </row>
    <row r="119" spans="2:9" ht="12.75">
      <c r="B119" s="112" t="s">
        <v>351</v>
      </c>
      <c r="C119" s="111"/>
      <c r="D119" s="99"/>
      <c r="E119" s="88"/>
      <c r="F119" s="88">
        <f t="shared" si="16"/>
        <v>0</v>
      </c>
      <c r="G119" s="88"/>
      <c r="H119" s="88"/>
      <c r="I119" s="88">
        <f t="shared" si="13"/>
        <v>0</v>
      </c>
    </row>
    <row r="120" spans="2:9" ht="12.75">
      <c r="B120" s="112" t="s">
        <v>350</v>
      </c>
      <c r="C120" s="111"/>
      <c r="D120" s="99"/>
      <c r="E120" s="88"/>
      <c r="F120" s="88">
        <f t="shared" si="16"/>
        <v>0</v>
      </c>
      <c r="G120" s="88"/>
      <c r="H120" s="88"/>
      <c r="I120" s="88">
        <f t="shared" si="13"/>
        <v>0</v>
      </c>
    </row>
    <row r="121" spans="2:9" ht="12.75">
      <c r="B121" s="112" t="s">
        <v>349</v>
      </c>
      <c r="C121" s="111"/>
      <c r="D121" s="99"/>
      <c r="E121" s="88"/>
      <c r="F121" s="88">
        <f t="shared" si="16"/>
        <v>0</v>
      </c>
      <c r="G121" s="88"/>
      <c r="H121" s="88"/>
      <c r="I121" s="88">
        <f t="shared" si="13"/>
        <v>0</v>
      </c>
    </row>
    <row r="122" spans="2:9" ht="12.75">
      <c r="B122" s="112" t="s">
        <v>348</v>
      </c>
      <c r="C122" s="111"/>
      <c r="D122" s="99"/>
      <c r="E122" s="88"/>
      <c r="F122" s="88">
        <f t="shared" si="16"/>
        <v>0</v>
      </c>
      <c r="G122" s="88"/>
      <c r="H122" s="88"/>
      <c r="I122" s="88">
        <f t="shared" si="13"/>
        <v>0</v>
      </c>
    </row>
    <row r="123" spans="2:9" ht="12.75">
      <c r="B123" s="112" t="s">
        <v>347</v>
      </c>
      <c r="C123" s="111"/>
      <c r="D123" s="99"/>
      <c r="E123" s="88"/>
      <c r="F123" s="88">
        <f t="shared" si="16"/>
        <v>0</v>
      </c>
      <c r="G123" s="88"/>
      <c r="H123" s="88"/>
      <c r="I123" s="88">
        <f t="shared" si="13"/>
        <v>0</v>
      </c>
    </row>
    <row r="124" spans="2:9" ht="12.75">
      <c r="B124" s="110" t="s">
        <v>346</v>
      </c>
      <c r="C124" s="109"/>
      <c r="D124" s="99">
        <f>SUM(D125:D133)</f>
        <v>0</v>
      </c>
      <c r="E124" s="99">
        <f>SUM(E125:E133)</f>
        <v>3025220</v>
      </c>
      <c r="F124" s="99">
        <f>SUM(F125:F133)</f>
        <v>3025220</v>
      </c>
      <c r="G124" s="99">
        <f>SUM(G125:G133)</f>
        <v>19952</v>
      </c>
      <c r="H124" s="99">
        <f>SUM(H125:H133)</f>
        <v>19952</v>
      </c>
      <c r="I124" s="88">
        <f t="shared" si="13"/>
        <v>3005268</v>
      </c>
    </row>
    <row r="125" spans="2:9" ht="12.75">
      <c r="B125" s="112" t="s">
        <v>345</v>
      </c>
      <c r="C125" s="111"/>
      <c r="D125" s="99">
        <v>0</v>
      </c>
      <c r="E125" s="88">
        <v>1262670</v>
      </c>
      <c r="F125" s="88">
        <f>D125+E125</f>
        <v>1262670</v>
      </c>
      <c r="G125" s="88">
        <v>19952</v>
      </c>
      <c r="H125" s="88">
        <v>19952</v>
      </c>
      <c r="I125" s="88">
        <f t="shared" si="13"/>
        <v>1242718</v>
      </c>
    </row>
    <row r="126" spans="2:9" ht="12.75">
      <c r="B126" s="112" t="s">
        <v>344</v>
      </c>
      <c r="C126" s="111"/>
      <c r="D126" s="99">
        <v>0</v>
      </c>
      <c r="E126" s="88">
        <v>1336950</v>
      </c>
      <c r="F126" s="88">
        <f aca="true" t="shared" si="17" ref="F126:F133">D126+E126</f>
        <v>1336950</v>
      </c>
      <c r="G126" s="88">
        <v>0</v>
      </c>
      <c r="H126" s="88">
        <v>0</v>
      </c>
      <c r="I126" s="88">
        <f t="shared" si="13"/>
        <v>1336950</v>
      </c>
    </row>
    <row r="127" spans="2:9" ht="12.75">
      <c r="B127" s="112" t="s">
        <v>343</v>
      </c>
      <c r="C127" s="111"/>
      <c r="D127" s="99">
        <v>0</v>
      </c>
      <c r="E127" s="88">
        <v>425600</v>
      </c>
      <c r="F127" s="88">
        <f t="shared" si="17"/>
        <v>425600</v>
      </c>
      <c r="G127" s="88">
        <v>0</v>
      </c>
      <c r="H127" s="88">
        <v>0</v>
      </c>
      <c r="I127" s="88">
        <f t="shared" si="13"/>
        <v>425600</v>
      </c>
    </row>
    <row r="128" spans="2:9" ht="12.75">
      <c r="B128" s="112" t="s">
        <v>342</v>
      </c>
      <c r="C128" s="111"/>
      <c r="D128" s="99"/>
      <c r="E128" s="88"/>
      <c r="F128" s="88">
        <f t="shared" si="17"/>
        <v>0</v>
      </c>
      <c r="G128" s="88"/>
      <c r="H128" s="88"/>
      <c r="I128" s="88">
        <f t="shared" si="13"/>
        <v>0</v>
      </c>
    </row>
    <row r="129" spans="2:9" ht="12.75">
      <c r="B129" s="112" t="s">
        <v>341</v>
      </c>
      <c r="C129" s="111"/>
      <c r="D129" s="99"/>
      <c r="E129" s="88"/>
      <c r="F129" s="88">
        <f t="shared" si="17"/>
        <v>0</v>
      </c>
      <c r="G129" s="88"/>
      <c r="H129" s="88"/>
      <c r="I129" s="88">
        <f t="shared" si="13"/>
        <v>0</v>
      </c>
    </row>
    <row r="130" spans="2:9" ht="12.75">
      <c r="B130" s="112" t="s">
        <v>340</v>
      </c>
      <c r="C130" s="111"/>
      <c r="D130" s="99"/>
      <c r="E130" s="88"/>
      <c r="F130" s="88">
        <f t="shared" si="17"/>
        <v>0</v>
      </c>
      <c r="G130" s="88"/>
      <c r="H130" s="88"/>
      <c r="I130" s="88">
        <f t="shared" si="13"/>
        <v>0</v>
      </c>
    </row>
    <row r="131" spans="2:9" ht="12.75">
      <c r="B131" s="112" t="s">
        <v>339</v>
      </c>
      <c r="C131" s="111"/>
      <c r="D131" s="99"/>
      <c r="E131" s="88"/>
      <c r="F131" s="88">
        <f t="shared" si="17"/>
        <v>0</v>
      </c>
      <c r="G131" s="88"/>
      <c r="H131" s="88"/>
      <c r="I131" s="88">
        <f t="shared" si="13"/>
        <v>0</v>
      </c>
    </row>
    <row r="132" spans="2:9" ht="12.75">
      <c r="B132" s="112" t="s">
        <v>338</v>
      </c>
      <c r="C132" s="111"/>
      <c r="D132" s="99"/>
      <c r="E132" s="88"/>
      <c r="F132" s="88">
        <f t="shared" si="17"/>
        <v>0</v>
      </c>
      <c r="G132" s="88"/>
      <c r="H132" s="88"/>
      <c r="I132" s="88">
        <f t="shared" si="13"/>
        <v>0</v>
      </c>
    </row>
    <row r="133" spans="2:9" ht="12.75">
      <c r="B133" s="112" t="s">
        <v>337</v>
      </c>
      <c r="C133" s="111"/>
      <c r="D133" s="99"/>
      <c r="E133" s="88"/>
      <c r="F133" s="88">
        <f t="shared" si="17"/>
        <v>0</v>
      </c>
      <c r="G133" s="88"/>
      <c r="H133" s="88"/>
      <c r="I133" s="88">
        <f t="shared" si="13"/>
        <v>0</v>
      </c>
    </row>
    <row r="134" spans="2:9" ht="12.75">
      <c r="B134" s="110" t="s">
        <v>336</v>
      </c>
      <c r="C134" s="109"/>
      <c r="D134" s="99">
        <f>SUM(D135:D137)</f>
        <v>0</v>
      </c>
      <c r="E134" s="99">
        <f>SUM(E135:E137)</f>
        <v>0</v>
      </c>
      <c r="F134" s="99">
        <f>SUM(F135:F137)</f>
        <v>0</v>
      </c>
      <c r="G134" s="99">
        <f>SUM(G135:G137)</f>
        <v>0</v>
      </c>
      <c r="H134" s="99">
        <f>SUM(H135:H137)</f>
        <v>0</v>
      </c>
      <c r="I134" s="88">
        <f t="shared" si="13"/>
        <v>0</v>
      </c>
    </row>
    <row r="135" spans="2:9" ht="12.75">
      <c r="B135" s="112" t="s">
        <v>335</v>
      </c>
      <c r="C135" s="111"/>
      <c r="D135" s="99">
        <v>0</v>
      </c>
      <c r="E135" s="88">
        <v>0</v>
      </c>
      <c r="F135" s="88">
        <f>D135+E135</f>
        <v>0</v>
      </c>
      <c r="G135" s="88">
        <v>0</v>
      </c>
      <c r="H135" s="88">
        <v>0</v>
      </c>
      <c r="I135" s="88">
        <f t="shared" si="13"/>
        <v>0</v>
      </c>
    </row>
    <row r="136" spans="2:9" ht="12.75">
      <c r="B136" s="112" t="s">
        <v>334</v>
      </c>
      <c r="C136" s="111"/>
      <c r="D136" s="99"/>
      <c r="E136" s="88"/>
      <c r="F136" s="88">
        <f>D136+E136</f>
        <v>0</v>
      </c>
      <c r="G136" s="88"/>
      <c r="H136" s="88"/>
      <c r="I136" s="88">
        <f t="shared" si="13"/>
        <v>0</v>
      </c>
    </row>
    <row r="137" spans="2:9" ht="12.75">
      <c r="B137" s="112" t="s">
        <v>333</v>
      </c>
      <c r="C137" s="111"/>
      <c r="D137" s="99"/>
      <c r="E137" s="88"/>
      <c r="F137" s="88">
        <f>D137+E137</f>
        <v>0</v>
      </c>
      <c r="G137" s="88"/>
      <c r="H137" s="88"/>
      <c r="I137" s="88">
        <f t="shared" si="13"/>
        <v>0</v>
      </c>
    </row>
    <row r="138" spans="2:9" ht="12.75">
      <c r="B138" s="110" t="s">
        <v>332</v>
      </c>
      <c r="C138" s="109"/>
      <c r="D138" s="99">
        <f>SUM(D139:D146)</f>
        <v>0</v>
      </c>
      <c r="E138" s="99">
        <f>SUM(E139:E146)</f>
        <v>0</v>
      </c>
      <c r="F138" s="99">
        <f>F139+F140+F141+F142+F143+F145+F146</f>
        <v>0</v>
      </c>
      <c r="G138" s="99">
        <f>SUM(G139:G146)</f>
        <v>0</v>
      </c>
      <c r="H138" s="99">
        <f>SUM(H139:H146)</f>
        <v>0</v>
      </c>
      <c r="I138" s="88">
        <f t="shared" si="13"/>
        <v>0</v>
      </c>
    </row>
    <row r="139" spans="2:9" ht="12.75">
      <c r="B139" s="112" t="s">
        <v>331</v>
      </c>
      <c r="C139" s="111"/>
      <c r="D139" s="99"/>
      <c r="E139" s="88"/>
      <c r="F139" s="88">
        <f>D139+E139</f>
        <v>0</v>
      </c>
      <c r="G139" s="88"/>
      <c r="H139" s="88"/>
      <c r="I139" s="88">
        <f t="shared" si="13"/>
        <v>0</v>
      </c>
    </row>
    <row r="140" spans="2:9" ht="12.75">
      <c r="B140" s="112" t="s">
        <v>330</v>
      </c>
      <c r="C140" s="111"/>
      <c r="D140" s="99"/>
      <c r="E140" s="88"/>
      <c r="F140" s="88">
        <f aca="true" t="shared" si="18" ref="F140:F146">D140+E140</f>
        <v>0</v>
      </c>
      <c r="G140" s="88"/>
      <c r="H140" s="88"/>
      <c r="I140" s="88">
        <f t="shared" si="13"/>
        <v>0</v>
      </c>
    </row>
    <row r="141" spans="2:9" ht="12.75">
      <c r="B141" s="112" t="s">
        <v>329</v>
      </c>
      <c r="C141" s="111"/>
      <c r="D141" s="99"/>
      <c r="E141" s="88"/>
      <c r="F141" s="88">
        <f t="shared" si="18"/>
        <v>0</v>
      </c>
      <c r="G141" s="88"/>
      <c r="H141" s="88"/>
      <c r="I141" s="88">
        <f t="shared" si="13"/>
        <v>0</v>
      </c>
    </row>
    <row r="142" spans="2:9" ht="12.75">
      <c r="B142" s="112" t="s">
        <v>328</v>
      </c>
      <c r="C142" s="111"/>
      <c r="D142" s="99"/>
      <c r="E142" s="88"/>
      <c r="F142" s="88">
        <f t="shared" si="18"/>
        <v>0</v>
      </c>
      <c r="G142" s="88"/>
      <c r="H142" s="88"/>
      <c r="I142" s="88">
        <f t="shared" si="13"/>
        <v>0</v>
      </c>
    </row>
    <row r="143" spans="2:9" ht="12.75">
      <c r="B143" s="112" t="s">
        <v>327</v>
      </c>
      <c r="C143" s="111"/>
      <c r="D143" s="99"/>
      <c r="E143" s="88"/>
      <c r="F143" s="88">
        <f t="shared" si="18"/>
        <v>0</v>
      </c>
      <c r="G143" s="88"/>
      <c r="H143" s="88"/>
      <c r="I143" s="88">
        <f t="shared" si="13"/>
        <v>0</v>
      </c>
    </row>
    <row r="144" spans="2:9" ht="12.75">
      <c r="B144" s="112" t="s">
        <v>326</v>
      </c>
      <c r="C144" s="111"/>
      <c r="D144" s="99"/>
      <c r="E144" s="88"/>
      <c r="F144" s="88">
        <f t="shared" si="18"/>
        <v>0</v>
      </c>
      <c r="G144" s="88"/>
      <c r="H144" s="88"/>
      <c r="I144" s="88">
        <f t="shared" si="13"/>
        <v>0</v>
      </c>
    </row>
    <row r="145" spans="2:9" ht="12.75">
      <c r="B145" s="112" t="s">
        <v>325</v>
      </c>
      <c r="C145" s="111"/>
      <c r="D145" s="99"/>
      <c r="E145" s="88"/>
      <c r="F145" s="88">
        <f t="shared" si="18"/>
        <v>0</v>
      </c>
      <c r="G145" s="88"/>
      <c r="H145" s="88"/>
      <c r="I145" s="88">
        <f t="shared" si="13"/>
        <v>0</v>
      </c>
    </row>
    <row r="146" spans="2:9" ht="12.75">
      <c r="B146" s="112" t="s">
        <v>324</v>
      </c>
      <c r="C146" s="111"/>
      <c r="D146" s="99"/>
      <c r="E146" s="88"/>
      <c r="F146" s="88">
        <f t="shared" si="18"/>
        <v>0</v>
      </c>
      <c r="G146" s="88"/>
      <c r="H146" s="88"/>
      <c r="I146" s="88">
        <f t="shared" si="13"/>
        <v>0</v>
      </c>
    </row>
    <row r="147" spans="2:9" ht="12.75">
      <c r="B147" s="110" t="s">
        <v>323</v>
      </c>
      <c r="C147" s="109"/>
      <c r="D147" s="99">
        <f>SUM(D148:D150)</f>
        <v>0</v>
      </c>
      <c r="E147" s="99">
        <f>SUM(E148:E150)</f>
        <v>0</v>
      </c>
      <c r="F147" s="99">
        <f>SUM(F148:F150)</f>
        <v>0</v>
      </c>
      <c r="G147" s="99">
        <f>SUM(G148:G150)</f>
        <v>0</v>
      </c>
      <c r="H147" s="99">
        <f>SUM(H148:H150)</f>
        <v>0</v>
      </c>
      <c r="I147" s="88">
        <f t="shared" si="13"/>
        <v>0</v>
      </c>
    </row>
    <row r="148" spans="2:9" ht="12.75">
      <c r="B148" s="112" t="s">
        <v>322</v>
      </c>
      <c r="C148" s="111"/>
      <c r="D148" s="99"/>
      <c r="E148" s="88"/>
      <c r="F148" s="88">
        <f>D148+E148</f>
        <v>0</v>
      </c>
      <c r="G148" s="88"/>
      <c r="H148" s="88"/>
      <c r="I148" s="88">
        <f t="shared" si="13"/>
        <v>0</v>
      </c>
    </row>
    <row r="149" spans="2:9" ht="12.75">
      <c r="B149" s="112" t="s">
        <v>321</v>
      </c>
      <c r="C149" s="111"/>
      <c r="D149" s="99"/>
      <c r="E149" s="88"/>
      <c r="F149" s="88">
        <f>D149+E149</f>
        <v>0</v>
      </c>
      <c r="G149" s="88"/>
      <c r="H149" s="88"/>
      <c r="I149" s="88">
        <f t="shared" si="13"/>
        <v>0</v>
      </c>
    </row>
    <row r="150" spans="2:9" ht="12.75">
      <c r="B150" s="112" t="s">
        <v>320</v>
      </c>
      <c r="C150" s="111"/>
      <c r="D150" s="99"/>
      <c r="E150" s="88"/>
      <c r="F150" s="88">
        <f>D150+E150</f>
        <v>0</v>
      </c>
      <c r="G150" s="88"/>
      <c r="H150" s="88"/>
      <c r="I150" s="88">
        <f aca="true" t="shared" si="19" ref="I150:I158">F150-G150</f>
        <v>0</v>
      </c>
    </row>
    <row r="151" spans="2:9" ht="12.75">
      <c r="B151" s="110" t="s">
        <v>319</v>
      </c>
      <c r="C151" s="109"/>
      <c r="D151" s="99">
        <f>SUM(D152:D158)</f>
        <v>0</v>
      </c>
      <c r="E151" s="99">
        <f>SUM(E152:E158)</f>
        <v>0</v>
      </c>
      <c r="F151" s="99">
        <f>SUM(F152:F158)</f>
        <v>0</v>
      </c>
      <c r="G151" s="99">
        <f>SUM(G152:G158)</f>
        <v>0</v>
      </c>
      <c r="H151" s="99">
        <f>SUM(H152:H158)</f>
        <v>0</v>
      </c>
      <c r="I151" s="88">
        <f t="shared" si="19"/>
        <v>0</v>
      </c>
    </row>
    <row r="152" spans="2:9" ht="12.75">
      <c r="B152" s="112" t="s">
        <v>318</v>
      </c>
      <c r="C152" s="111"/>
      <c r="D152" s="99"/>
      <c r="E152" s="88"/>
      <c r="F152" s="88">
        <f>D152+E152</f>
        <v>0</v>
      </c>
      <c r="G152" s="88"/>
      <c r="H152" s="88"/>
      <c r="I152" s="88">
        <f t="shared" si="19"/>
        <v>0</v>
      </c>
    </row>
    <row r="153" spans="2:9" ht="12.75">
      <c r="B153" s="112" t="s">
        <v>317</v>
      </c>
      <c r="C153" s="111"/>
      <c r="D153" s="99"/>
      <c r="E153" s="88"/>
      <c r="F153" s="88">
        <f aca="true" t="shared" si="20" ref="F153:F158">D153+E153</f>
        <v>0</v>
      </c>
      <c r="G153" s="88"/>
      <c r="H153" s="88"/>
      <c r="I153" s="88">
        <f t="shared" si="19"/>
        <v>0</v>
      </c>
    </row>
    <row r="154" spans="2:9" ht="12.75">
      <c r="B154" s="112" t="s">
        <v>316</v>
      </c>
      <c r="C154" s="111"/>
      <c r="D154" s="99"/>
      <c r="E154" s="88"/>
      <c r="F154" s="88">
        <f t="shared" si="20"/>
        <v>0</v>
      </c>
      <c r="G154" s="88"/>
      <c r="H154" s="88"/>
      <c r="I154" s="88">
        <f t="shared" si="19"/>
        <v>0</v>
      </c>
    </row>
    <row r="155" spans="2:9" ht="12.75">
      <c r="B155" s="112" t="s">
        <v>315</v>
      </c>
      <c r="C155" s="111"/>
      <c r="D155" s="99"/>
      <c r="E155" s="88"/>
      <c r="F155" s="88">
        <f t="shared" si="20"/>
        <v>0</v>
      </c>
      <c r="G155" s="88"/>
      <c r="H155" s="88"/>
      <c r="I155" s="88">
        <f t="shared" si="19"/>
        <v>0</v>
      </c>
    </row>
    <row r="156" spans="2:9" ht="12.75">
      <c r="B156" s="112" t="s">
        <v>314</v>
      </c>
      <c r="C156" s="111"/>
      <c r="D156" s="99"/>
      <c r="E156" s="88"/>
      <c r="F156" s="88">
        <f t="shared" si="20"/>
        <v>0</v>
      </c>
      <c r="G156" s="88"/>
      <c r="H156" s="88"/>
      <c r="I156" s="88">
        <f t="shared" si="19"/>
        <v>0</v>
      </c>
    </row>
    <row r="157" spans="2:9" ht="12.75">
      <c r="B157" s="112" t="s">
        <v>313</v>
      </c>
      <c r="C157" s="111"/>
      <c r="D157" s="99"/>
      <c r="E157" s="88"/>
      <c r="F157" s="88">
        <f t="shared" si="20"/>
        <v>0</v>
      </c>
      <c r="G157" s="88"/>
      <c r="H157" s="88"/>
      <c r="I157" s="88">
        <f t="shared" si="19"/>
        <v>0</v>
      </c>
    </row>
    <row r="158" spans="2:9" ht="12.75">
      <c r="B158" s="112" t="s">
        <v>312</v>
      </c>
      <c r="C158" s="111"/>
      <c r="D158" s="99"/>
      <c r="E158" s="88"/>
      <c r="F158" s="88">
        <f t="shared" si="20"/>
        <v>0</v>
      </c>
      <c r="G158" s="88"/>
      <c r="H158" s="88"/>
      <c r="I158" s="88">
        <f t="shared" si="19"/>
        <v>0</v>
      </c>
    </row>
    <row r="159" spans="2:9" ht="12.75">
      <c r="B159" s="110"/>
      <c r="C159" s="109"/>
      <c r="D159" s="99"/>
      <c r="E159" s="88"/>
      <c r="F159" s="88"/>
      <c r="G159" s="88"/>
      <c r="H159" s="88"/>
      <c r="I159" s="88"/>
    </row>
    <row r="160" spans="2:9" ht="12.75">
      <c r="B160" s="108" t="s">
        <v>311</v>
      </c>
      <c r="C160" s="107"/>
      <c r="D160" s="106">
        <f aca="true" t="shared" si="21" ref="D160:I160">D10+D85</f>
        <v>6875745796</v>
      </c>
      <c r="E160" s="106">
        <f t="shared" si="21"/>
        <v>66087794.9</v>
      </c>
      <c r="F160" s="106">
        <f t="shared" si="21"/>
        <v>6941833590.900001</v>
      </c>
      <c r="G160" s="106">
        <f t="shared" si="21"/>
        <v>2201251443.74</v>
      </c>
      <c r="H160" s="106">
        <f t="shared" si="21"/>
        <v>2200218816.8399997</v>
      </c>
      <c r="I160" s="106">
        <f t="shared" si="21"/>
        <v>4740582147.16</v>
      </c>
    </row>
    <row r="161" spans="2:9" ht="13.5" thickBot="1">
      <c r="B161" s="105"/>
      <c r="C161" s="104"/>
      <c r="D161" s="103"/>
      <c r="E161" s="84"/>
      <c r="F161" s="84"/>
      <c r="G161" s="84"/>
      <c r="H161" s="84"/>
      <c r="I161" s="84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3"/>
  <rowBreaks count="1" manualBreakCount="1">
    <brk id="84" max="255" man="1"/>
  </rowBreaks>
  <legacyDrawing r:id="rId2"/>
  <oleObjects>
    <oleObject progId="Excel.Sheet.12" shapeId="145250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22"/>
  <sheetViews>
    <sheetView zoomScalePageLayoutView="0" workbookViewId="0" topLeftCell="A1">
      <pane ySplit="8" topLeftCell="A119" activePane="bottomLeft" state="frozen"/>
      <selection pane="topLeft" activeCell="A1" sqref="A1"/>
      <selection pane="bottomLeft" activeCell="J147" sqref="J147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8.421875" style="1" bestFit="1" customWidth="1"/>
    <col min="4" max="4" width="17.57421875" style="1" bestFit="1" customWidth="1"/>
    <col min="5" max="5" width="18.421875" style="1" bestFit="1" customWidth="1"/>
    <col min="6" max="6" width="18.00390625" style="1" bestFit="1" customWidth="1"/>
    <col min="7" max="7" width="18.42187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 customHeight="1">
      <c r="B2" s="202" t="s">
        <v>120</v>
      </c>
      <c r="C2" s="203"/>
      <c r="D2" s="203"/>
      <c r="E2" s="203"/>
      <c r="F2" s="203"/>
      <c r="G2" s="203"/>
      <c r="H2" s="204"/>
    </row>
    <row r="3" spans="2:8" ht="12.75" customHeight="1">
      <c r="B3" s="156" t="s">
        <v>392</v>
      </c>
      <c r="C3" s="157"/>
      <c r="D3" s="157"/>
      <c r="E3" s="157"/>
      <c r="F3" s="157"/>
      <c r="G3" s="157"/>
      <c r="H3" s="158"/>
    </row>
    <row r="4" spans="2:8" ht="12.75">
      <c r="B4" s="156" t="s">
        <v>460</v>
      </c>
      <c r="C4" s="157"/>
      <c r="D4" s="157"/>
      <c r="E4" s="157"/>
      <c r="F4" s="157"/>
      <c r="G4" s="157"/>
      <c r="H4" s="158"/>
    </row>
    <row r="5" spans="2:8" ht="12.75">
      <c r="B5" s="156" t="s">
        <v>512</v>
      </c>
      <c r="C5" s="157"/>
      <c r="D5" s="157"/>
      <c r="E5" s="157"/>
      <c r="F5" s="157"/>
      <c r="G5" s="157"/>
      <c r="H5" s="158"/>
    </row>
    <row r="6" spans="2:8" ht="13.5" thickBot="1">
      <c r="B6" s="159" t="s">
        <v>1</v>
      </c>
      <c r="C6" s="160"/>
      <c r="D6" s="160"/>
      <c r="E6" s="160"/>
      <c r="F6" s="160"/>
      <c r="G6" s="160"/>
      <c r="H6" s="161"/>
    </row>
    <row r="7" spans="2:8" ht="13.5" thickBot="1">
      <c r="B7" s="180" t="s">
        <v>2</v>
      </c>
      <c r="C7" s="199" t="s">
        <v>390</v>
      </c>
      <c r="D7" s="200"/>
      <c r="E7" s="200"/>
      <c r="F7" s="200"/>
      <c r="G7" s="201"/>
      <c r="H7" s="180" t="s">
        <v>389</v>
      </c>
    </row>
    <row r="8" spans="2:8" ht="26.25" thickBot="1">
      <c r="B8" s="181"/>
      <c r="C8" s="147" t="s">
        <v>240</v>
      </c>
      <c r="D8" s="147" t="s">
        <v>306</v>
      </c>
      <c r="E8" s="147" t="s">
        <v>305</v>
      </c>
      <c r="F8" s="147" t="s">
        <v>210</v>
      </c>
      <c r="G8" s="147" t="s">
        <v>208</v>
      </c>
      <c r="H8" s="181"/>
    </row>
    <row r="9" spans="2:8" ht="12.75">
      <c r="B9" s="123" t="s">
        <v>459</v>
      </c>
      <c r="C9" s="129">
        <f aca="true" t="shared" si="0" ref="C9:H9">SUM(C10:C78)</f>
        <v>321486830.0000001</v>
      </c>
      <c r="D9" s="129">
        <f t="shared" si="0"/>
        <v>4.656612873077393E-10</v>
      </c>
      <c r="E9" s="129">
        <f t="shared" si="0"/>
        <v>321486830.0000002</v>
      </c>
      <c r="F9" s="129">
        <f t="shared" si="0"/>
        <v>62882282.269999996</v>
      </c>
      <c r="G9" s="129">
        <f t="shared" si="0"/>
        <v>61984730.089999996</v>
      </c>
      <c r="H9" s="129">
        <f t="shared" si="0"/>
        <v>258604547.7300001</v>
      </c>
    </row>
    <row r="10" spans="2:8" ht="12.75" customHeight="1">
      <c r="B10" s="125" t="s">
        <v>457</v>
      </c>
      <c r="C10" s="126">
        <v>2882994.28</v>
      </c>
      <c r="D10" s="126">
        <v>-14825.14</v>
      </c>
      <c r="E10" s="126">
        <f aca="true" t="shared" si="1" ref="E10:E73">C10+D10</f>
        <v>2868169.1399999997</v>
      </c>
      <c r="F10" s="126">
        <v>913646.79</v>
      </c>
      <c r="G10" s="126">
        <v>913646.79</v>
      </c>
      <c r="H10" s="88">
        <f aca="true" t="shared" si="2" ref="H10:H73">E10-F10</f>
        <v>1954522.3499999996</v>
      </c>
    </row>
    <row r="11" spans="2:8" ht="12.75">
      <c r="B11" s="125" t="s">
        <v>456</v>
      </c>
      <c r="C11" s="9">
        <v>1835697.86</v>
      </c>
      <c r="D11" s="9">
        <v>0</v>
      </c>
      <c r="E11" s="9">
        <f t="shared" si="1"/>
        <v>1835697.86</v>
      </c>
      <c r="F11" s="9">
        <v>537584.09</v>
      </c>
      <c r="G11" s="9">
        <v>537584.09</v>
      </c>
      <c r="H11" s="88">
        <f t="shared" si="2"/>
        <v>1298113.77</v>
      </c>
    </row>
    <row r="12" spans="2:8" ht="12.75">
      <c r="B12" s="125" t="s">
        <v>455</v>
      </c>
      <c r="C12" s="9">
        <v>1303855.82</v>
      </c>
      <c r="D12" s="9">
        <v>0</v>
      </c>
      <c r="E12" s="9">
        <f t="shared" si="1"/>
        <v>1303855.82</v>
      </c>
      <c r="F12" s="9">
        <v>231534.06</v>
      </c>
      <c r="G12" s="9">
        <v>231534.06</v>
      </c>
      <c r="H12" s="88">
        <f t="shared" si="2"/>
        <v>1072321.76</v>
      </c>
    </row>
    <row r="13" spans="2:8" ht="12.75">
      <c r="B13" s="125" t="s">
        <v>454</v>
      </c>
      <c r="C13" s="9">
        <v>747548.64</v>
      </c>
      <c r="D13" s="9">
        <v>0</v>
      </c>
      <c r="E13" s="9">
        <f t="shared" si="1"/>
        <v>747548.64</v>
      </c>
      <c r="F13" s="9">
        <v>103743.64</v>
      </c>
      <c r="G13" s="9">
        <v>103743.64</v>
      </c>
      <c r="H13" s="88">
        <f t="shared" si="2"/>
        <v>643805</v>
      </c>
    </row>
    <row r="14" spans="2:8" ht="12.75">
      <c r="B14" s="125" t="s">
        <v>453</v>
      </c>
      <c r="C14" s="9">
        <v>1964316.08</v>
      </c>
      <c r="D14" s="9">
        <v>8169.62</v>
      </c>
      <c r="E14" s="9">
        <f t="shared" si="1"/>
        <v>1972485.7000000002</v>
      </c>
      <c r="F14" s="9">
        <v>765814.15</v>
      </c>
      <c r="G14" s="9">
        <v>765814.15</v>
      </c>
      <c r="H14" s="88">
        <f t="shared" si="2"/>
        <v>1206671.5500000003</v>
      </c>
    </row>
    <row r="15" spans="2:8" ht="12.75">
      <c r="B15" s="125" t="s">
        <v>452</v>
      </c>
      <c r="C15" s="9">
        <v>253427.6</v>
      </c>
      <c r="D15" s="9">
        <v>0</v>
      </c>
      <c r="E15" s="9">
        <f t="shared" si="1"/>
        <v>253427.6</v>
      </c>
      <c r="F15" s="9">
        <v>54708.36</v>
      </c>
      <c r="G15" s="9">
        <v>54708.36</v>
      </c>
      <c r="H15" s="88">
        <f t="shared" si="2"/>
        <v>198719.24</v>
      </c>
    </row>
    <row r="16" spans="2:8" ht="12.75">
      <c r="B16" s="125" t="s">
        <v>451</v>
      </c>
      <c r="C16" s="9">
        <v>1176164.08</v>
      </c>
      <c r="D16" s="9">
        <v>1168</v>
      </c>
      <c r="E16" s="9">
        <f t="shared" si="1"/>
        <v>1177332.08</v>
      </c>
      <c r="F16" s="9">
        <v>440096.73</v>
      </c>
      <c r="G16" s="9">
        <v>440096.73</v>
      </c>
      <c r="H16" s="88">
        <f t="shared" si="2"/>
        <v>737235.3500000001</v>
      </c>
    </row>
    <row r="17" spans="2:8" ht="12.75">
      <c r="B17" s="125" t="s">
        <v>450</v>
      </c>
      <c r="C17" s="9">
        <v>1678187.77</v>
      </c>
      <c r="D17" s="9">
        <v>-2595</v>
      </c>
      <c r="E17" s="9">
        <f t="shared" si="1"/>
        <v>1675592.77</v>
      </c>
      <c r="F17" s="9">
        <v>255241.19</v>
      </c>
      <c r="G17" s="9">
        <v>255241.19</v>
      </c>
      <c r="H17" s="88">
        <f t="shared" si="2"/>
        <v>1420351.58</v>
      </c>
    </row>
    <row r="18" spans="2:8" ht="12.75">
      <c r="B18" s="124" t="s">
        <v>449</v>
      </c>
      <c r="C18" s="9">
        <v>951003.53</v>
      </c>
      <c r="D18" s="9">
        <v>0</v>
      </c>
      <c r="E18" s="9">
        <f t="shared" si="1"/>
        <v>951003.53</v>
      </c>
      <c r="F18" s="9">
        <v>366382.05</v>
      </c>
      <c r="G18" s="9">
        <v>366382.05</v>
      </c>
      <c r="H18" s="9">
        <f t="shared" si="2"/>
        <v>584621.48</v>
      </c>
    </row>
    <row r="19" spans="2:8" ht="12.75">
      <c r="B19" s="124" t="s">
        <v>448</v>
      </c>
      <c r="C19" s="9">
        <v>105000</v>
      </c>
      <c r="D19" s="9">
        <v>0</v>
      </c>
      <c r="E19" s="9">
        <f t="shared" si="1"/>
        <v>105000</v>
      </c>
      <c r="F19" s="9">
        <v>0</v>
      </c>
      <c r="G19" s="9">
        <v>0</v>
      </c>
      <c r="H19" s="9">
        <f t="shared" si="2"/>
        <v>105000</v>
      </c>
    </row>
    <row r="20" spans="2:8" ht="12.75">
      <c r="B20" s="124" t="s">
        <v>447</v>
      </c>
      <c r="C20" s="9">
        <v>1764672.33</v>
      </c>
      <c r="D20" s="9">
        <v>0</v>
      </c>
      <c r="E20" s="9">
        <f t="shared" si="1"/>
        <v>1764672.33</v>
      </c>
      <c r="F20" s="9">
        <v>406732.91</v>
      </c>
      <c r="G20" s="9">
        <v>406732.91</v>
      </c>
      <c r="H20" s="9">
        <f t="shared" si="2"/>
        <v>1357939.4200000002</v>
      </c>
    </row>
    <row r="21" spans="2:8" ht="12.75">
      <c r="B21" s="124" t="s">
        <v>446</v>
      </c>
      <c r="C21" s="9">
        <v>6920393.28</v>
      </c>
      <c r="D21" s="9">
        <v>0</v>
      </c>
      <c r="E21" s="9">
        <f t="shared" si="1"/>
        <v>6920393.28</v>
      </c>
      <c r="F21" s="9">
        <v>1539054.68</v>
      </c>
      <c r="G21" s="9">
        <v>1539054.68</v>
      </c>
      <c r="H21" s="9">
        <f t="shared" si="2"/>
        <v>5381338.600000001</v>
      </c>
    </row>
    <row r="22" spans="2:8" ht="25.5">
      <c r="B22" s="124" t="s">
        <v>445</v>
      </c>
      <c r="C22" s="9">
        <v>227495.6</v>
      </c>
      <c r="D22" s="9">
        <v>0</v>
      </c>
      <c r="E22" s="9">
        <f t="shared" si="1"/>
        <v>227495.6</v>
      </c>
      <c r="F22" s="9">
        <v>109416.72</v>
      </c>
      <c r="G22" s="9">
        <v>109416.72</v>
      </c>
      <c r="H22" s="9">
        <f t="shared" si="2"/>
        <v>118078.88</v>
      </c>
    </row>
    <row r="23" spans="2:8" ht="12.75">
      <c r="B23" s="124" t="s">
        <v>444</v>
      </c>
      <c r="C23" s="9">
        <v>2023144.27</v>
      </c>
      <c r="D23" s="9">
        <v>10440</v>
      </c>
      <c r="E23" s="9">
        <f t="shared" si="1"/>
        <v>2033584.27</v>
      </c>
      <c r="F23" s="9">
        <v>614559.51</v>
      </c>
      <c r="G23" s="9">
        <v>614559.51</v>
      </c>
      <c r="H23" s="9">
        <f t="shared" si="2"/>
        <v>1419024.76</v>
      </c>
    </row>
    <row r="24" spans="2:8" ht="12.75">
      <c r="B24" s="124" t="s">
        <v>443</v>
      </c>
      <c r="C24" s="9">
        <v>2884261.11</v>
      </c>
      <c r="D24" s="9">
        <v>0</v>
      </c>
      <c r="E24" s="9">
        <f t="shared" si="1"/>
        <v>2884261.11</v>
      </c>
      <c r="F24" s="9">
        <v>991075.96</v>
      </c>
      <c r="G24" s="9">
        <v>991075.96</v>
      </c>
      <c r="H24" s="9">
        <f t="shared" si="2"/>
        <v>1893185.15</v>
      </c>
    </row>
    <row r="25" spans="2:8" ht="12.75">
      <c r="B25" s="124" t="s">
        <v>442</v>
      </c>
      <c r="C25" s="9">
        <v>758206.22</v>
      </c>
      <c r="D25" s="9">
        <v>0</v>
      </c>
      <c r="E25" s="9">
        <f t="shared" si="1"/>
        <v>758206.22</v>
      </c>
      <c r="F25" s="9">
        <v>172756.82</v>
      </c>
      <c r="G25" s="9">
        <v>172756.82</v>
      </c>
      <c r="H25" s="9">
        <f t="shared" si="2"/>
        <v>585449.3999999999</v>
      </c>
    </row>
    <row r="26" spans="2:8" ht="12.75">
      <c r="B26" s="124" t="s">
        <v>441</v>
      </c>
      <c r="C26" s="9">
        <v>5124659.97</v>
      </c>
      <c r="D26" s="9">
        <v>13211771</v>
      </c>
      <c r="E26" s="9">
        <f t="shared" si="1"/>
        <v>18336430.97</v>
      </c>
      <c r="F26" s="9">
        <v>185140.99</v>
      </c>
      <c r="G26" s="9">
        <v>185140.99</v>
      </c>
      <c r="H26" s="9">
        <f t="shared" si="2"/>
        <v>18151289.98</v>
      </c>
    </row>
    <row r="27" spans="2:8" ht="12.75">
      <c r="B27" s="124" t="s">
        <v>440</v>
      </c>
      <c r="C27" s="9">
        <v>2850401.43</v>
      </c>
      <c r="D27" s="9">
        <v>32200.24</v>
      </c>
      <c r="E27" s="9">
        <f t="shared" si="1"/>
        <v>2882601.6700000004</v>
      </c>
      <c r="F27" s="9">
        <v>178361.77</v>
      </c>
      <c r="G27" s="9">
        <v>178361.77</v>
      </c>
      <c r="H27" s="9">
        <f t="shared" si="2"/>
        <v>2704239.9000000004</v>
      </c>
    </row>
    <row r="28" spans="2:8" ht="12.75">
      <c r="B28" s="124" t="s">
        <v>439</v>
      </c>
      <c r="C28" s="9">
        <v>3114683.24</v>
      </c>
      <c r="D28" s="9">
        <v>-380089</v>
      </c>
      <c r="E28" s="9">
        <f t="shared" si="1"/>
        <v>2734594.24</v>
      </c>
      <c r="F28" s="9">
        <v>949935.53</v>
      </c>
      <c r="G28" s="9">
        <v>949935.53</v>
      </c>
      <c r="H28" s="9">
        <f t="shared" si="2"/>
        <v>1784658.7100000002</v>
      </c>
    </row>
    <row r="29" spans="2:8" ht="12.75">
      <c r="B29" s="124" t="s">
        <v>438</v>
      </c>
      <c r="C29" s="9">
        <v>3476024.28</v>
      </c>
      <c r="D29" s="9">
        <v>0</v>
      </c>
      <c r="E29" s="9">
        <f t="shared" si="1"/>
        <v>3476024.28</v>
      </c>
      <c r="F29" s="9">
        <v>507393.13</v>
      </c>
      <c r="G29" s="9">
        <v>472498.73</v>
      </c>
      <c r="H29" s="9">
        <f t="shared" si="2"/>
        <v>2968631.15</v>
      </c>
    </row>
    <row r="30" spans="2:8" ht="12.75">
      <c r="B30" s="124" t="s">
        <v>437</v>
      </c>
      <c r="C30" s="9">
        <v>2359141.83</v>
      </c>
      <c r="D30" s="9">
        <v>0</v>
      </c>
      <c r="E30" s="9">
        <f t="shared" si="1"/>
        <v>2359141.83</v>
      </c>
      <c r="F30" s="9">
        <v>847098.09</v>
      </c>
      <c r="G30" s="9">
        <v>847098.09</v>
      </c>
      <c r="H30" s="9">
        <f t="shared" si="2"/>
        <v>1512043.7400000002</v>
      </c>
    </row>
    <row r="31" spans="2:8" ht="12.75">
      <c r="B31" s="124" t="s">
        <v>436</v>
      </c>
      <c r="C31" s="9">
        <v>732845.1</v>
      </c>
      <c r="D31" s="9">
        <v>139301.47</v>
      </c>
      <c r="E31" s="9">
        <f t="shared" si="1"/>
        <v>872146.57</v>
      </c>
      <c r="F31" s="9">
        <v>291021.06</v>
      </c>
      <c r="G31" s="9">
        <v>291021.06</v>
      </c>
      <c r="H31" s="9">
        <f t="shared" si="2"/>
        <v>581125.51</v>
      </c>
    </row>
    <row r="32" spans="2:8" ht="12.75">
      <c r="B32" s="124" t="s">
        <v>435</v>
      </c>
      <c r="C32" s="9">
        <v>897038.54</v>
      </c>
      <c r="D32" s="9">
        <v>0</v>
      </c>
      <c r="E32" s="9">
        <f t="shared" si="1"/>
        <v>897038.54</v>
      </c>
      <c r="F32" s="9">
        <v>206209.17</v>
      </c>
      <c r="G32" s="9">
        <v>206209.17</v>
      </c>
      <c r="H32" s="9">
        <f t="shared" si="2"/>
        <v>690829.37</v>
      </c>
    </row>
    <row r="33" spans="2:8" ht="12.75">
      <c r="B33" s="124" t="s">
        <v>434</v>
      </c>
      <c r="C33" s="9">
        <v>246064.52</v>
      </c>
      <c r="D33" s="9">
        <v>0</v>
      </c>
      <c r="E33" s="9">
        <f t="shared" si="1"/>
        <v>246064.52</v>
      </c>
      <c r="F33" s="9">
        <v>52015.44</v>
      </c>
      <c r="G33" s="9">
        <v>52015.44</v>
      </c>
      <c r="H33" s="9">
        <f t="shared" si="2"/>
        <v>194049.08</v>
      </c>
    </row>
    <row r="34" spans="2:8" ht="12.75">
      <c r="B34" s="124" t="s">
        <v>433</v>
      </c>
      <c r="C34" s="9">
        <v>194059693.66</v>
      </c>
      <c r="D34" s="9">
        <v>-13458460.38</v>
      </c>
      <c r="E34" s="9">
        <f t="shared" si="1"/>
        <v>180601233.28</v>
      </c>
      <c r="F34" s="9">
        <v>30586213.15</v>
      </c>
      <c r="G34" s="9">
        <v>29751013.15</v>
      </c>
      <c r="H34" s="9">
        <f t="shared" si="2"/>
        <v>150015020.13</v>
      </c>
    </row>
    <row r="35" spans="2:8" ht="12.75">
      <c r="B35" s="124" t="s">
        <v>432</v>
      </c>
      <c r="C35" s="9">
        <v>3049812.08</v>
      </c>
      <c r="D35" s="9">
        <v>2276.72</v>
      </c>
      <c r="E35" s="9">
        <f t="shared" si="1"/>
        <v>3052088.8000000003</v>
      </c>
      <c r="F35" s="9">
        <v>1223663.19</v>
      </c>
      <c r="G35" s="9">
        <v>1223663.19</v>
      </c>
      <c r="H35" s="9">
        <f t="shared" si="2"/>
        <v>1828425.6100000003</v>
      </c>
    </row>
    <row r="36" spans="2:8" ht="12.75">
      <c r="B36" s="124" t="s">
        <v>431</v>
      </c>
      <c r="C36" s="9">
        <v>38620310.52</v>
      </c>
      <c r="D36" s="9">
        <v>-3926.98</v>
      </c>
      <c r="E36" s="9">
        <f t="shared" si="1"/>
        <v>38616383.54000001</v>
      </c>
      <c r="F36" s="9">
        <v>12137260.57</v>
      </c>
      <c r="G36" s="9">
        <v>12137260.57</v>
      </c>
      <c r="H36" s="9">
        <f t="shared" si="2"/>
        <v>26479122.970000006</v>
      </c>
    </row>
    <row r="37" spans="2:8" ht="12.75">
      <c r="B37" s="124" t="s">
        <v>430</v>
      </c>
      <c r="C37" s="9">
        <v>1917039.56</v>
      </c>
      <c r="D37" s="9">
        <v>0</v>
      </c>
      <c r="E37" s="9">
        <f t="shared" si="1"/>
        <v>1917039.56</v>
      </c>
      <c r="F37" s="9">
        <v>350182.32</v>
      </c>
      <c r="G37" s="9">
        <v>350182.32</v>
      </c>
      <c r="H37" s="9">
        <f t="shared" si="2"/>
        <v>1566857.24</v>
      </c>
    </row>
    <row r="38" spans="2:8" ht="12.75">
      <c r="B38" s="124" t="s">
        <v>429</v>
      </c>
      <c r="C38" s="9">
        <v>593962.6</v>
      </c>
      <c r="D38" s="9">
        <v>0</v>
      </c>
      <c r="E38" s="9">
        <f t="shared" si="1"/>
        <v>593962.6</v>
      </c>
      <c r="F38" s="9">
        <v>110942.61</v>
      </c>
      <c r="G38" s="9">
        <v>110942.61</v>
      </c>
      <c r="H38" s="9">
        <f t="shared" si="2"/>
        <v>483019.99</v>
      </c>
    </row>
    <row r="39" spans="2:8" ht="12.75">
      <c r="B39" s="124" t="s">
        <v>428</v>
      </c>
      <c r="C39" s="9">
        <v>998886.24</v>
      </c>
      <c r="D39" s="9">
        <v>5090.98</v>
      </c>
      <c r="E39" s="9">
        <f t="shared" si="1"/>
        <v>1003977.22</v>
      </c>
      <c r="F39" s="9">
        <v>347183.89</v>
      </c>
      <c r="G39" s="9">
        <v>319726.11</v>
      </c>
      <c r="H39" s="9">
        <f t="shared" si="2"/>
        <v>656793.33</v>
      </c>
    </row>
    <row r="40" spans="2:8" ht="12.75">
      <c r="B40" s="124" t="s">
        <v>427</v>
      </c>
      <c r="C40" s="9">
        <v>1737125.81</v>
      </c>
      <c r="D40" s="9">
        <v>0</v>
      </c>
      <c r="E40" s="9">
        <f t="shared" si="1"/>
        <v>1737125.81</v>
      </c>
      <c r="F40" s="9">
        <v>439105.38</v>
      </c>
      <c r="G40" s="9">
        <v>439105.38</v>
      </c>
      <c r="H40" s="9">
        <f t="shared" si="2"/>
        <v>1298020.4300000002</v>
      </c>
    </row>
    <row r="41" spans="2:8" ht="12.75">
      <c r="B41" s="124" t="s">
        <v>426</v>
      </c>
      <c r="C41" s="9">
        <v>435249.64</v>
      </c>
      <c r="D41" s="9">
        <v>0</v>
      </c>
      <c r="E41" s="9">
        <f t="shared" si="1"/>
        <v>435249.64</v>
      </c>
      <c r="F41" s="9">
        <v>57978.08</v>
      </c>
      <c r="G41" s="9">
        <v>57978.08</v>
      </c>
      <c r="H41" s="9">
        <f t="shared" si="2"/>
        <v>377271.56</v>
      </c>
    </row>
    <row r="42" spans="2:8" ht="12.75">
      <c r="B42" s="124" t="s">
        <v>425</v>
      </c>
      <c r="C42" s="9">
        <v>0</v>
      </c>
      <c r="D42" s="9">
        <v>0</v>
      </c>
      <c r="E42" s="9">
        <f t="shared" si="1"/>
        <v>0</v>
      </c>
      <c r="F42" s="9">
        <v>0</v>
      </c>
      <c r="G42" s="9">
        <v>0</v>
      </c>
      <c r="H42" s="9">
        <f t="shared" si="2"/>
        <v>0</v>
      </c>
    </row>
    <row r="43" spans="2:8" ht="12.75">
      <c r="B43" s="124" t="s">
        <v>424</v>
      </c>
      <c r="C43" s="9">
        <v>0</v>
      </c>
      <c r="D43" s="9">
        <v>0</v>
      </c>
      <c r="E43" s="9">
        <f t="shared" si="1"/>
        <v>0</v>
      </c>
      <c r="F43" s="9">
        <v>0</v>
      </c>
      <c r="G43" s="9">
        <v>0</v>
      </c>
      <c r="H43" s="9">
        <f t="shared" si="2"/>
        <v>0</v>
      </c>
    </row>
    <row r="44" spans="2:8" ht="12.75">
      <c r="B44" s="124" t="s">
        <v>423</v>
      </c>
      <c r="C44" s="9">
        <v>0</v>
      </c>
      <c r="D44" s="9">
        <v>0</v>
      </c>
      <c r="E44" s="9">
        <f t="shared" si="1"/>
        <v>0</v>
      </c>
      <c r="F44" s="9">
        <v>0</v>
      </c>
      <c r="G44" s="9">
        <v>0</v>
      </c>
      <c r="H44" s="9">
        <f t="shared" si="2"/>
        <v>0</v>
      </c>
    </row>
    <row r="45" spans="2:8" ht="12.75">
      <c r="B45" s="124" t="s">
        <v>422</v>
      </c>
      <c r="C45" s="9">
        <v>542119.98</v>
      </c>
      <c r="D45" s="9">
        <v>680973.25</v>
      </c>
      <c r="E45" s="9">
        <f t="shared" si="1"/>
        <v>1223093.23</v>
      </c>
      <c r="F45" s="9">
        <v>465050.65</v>
      </c>
      <c r="G45" s="9">
        <v>465050.65</v>
      </c>
      <c r="H45" s="9">
        <f t="shared" si="2"/>
        <v>758042.58</v>
      </c>
    </row>
    <row r="46" spans="2:8" ht="12.75">
      <c r="B46" s="124" t="s">
        <v>421</v>
      </c>
      <c r="C46" s="9">
        <v>589651.67</v>
      </c>
      <c r="D46" s="9">
        <v>0</v>
      </c>
      <c r="E46" s="9">
        <f t="shared" si="1"/>
        <v>589651.67</v>
      </c>
      <c r="F46" s="9">
        <v>153713.9</v>
      </c>
      <c r="G46" s="9">
        <v>153713.9</v>
      </c>
      <c r="H46" s="9">
        <f t="shared" si="2"/>
        <v>435937.77</v>
      </c>
    </row>
    <row r="47" spans="2:8" ht="12.75">
      <c r="B47" s="124" t="s">
        <v>420</v>
      </c>
      <c r="C47" s="9">
        <v>786856.61</v>
      </c>
      <c r="D47" s="9">
        <v>0</v>
      </c>
      <c r="E47" s="9">
        <f t="shared" si="1"/>
        <v>786856.61</v>
      </c>
      <c r="F47" s="9">
        <v>268681.28</v>
      </c>
      <c r="G47" s="9">
        <v>268681.28</v>
      </c>
      <c r="H47" s="9">
        <f t="shared" si="2"/>
        <v>518175.32999999996</v>
      </c>
    </row>
    <row r="48" spans="2:8" ht="12.75">
      <c r="B48" s="124" t="s">
        <v>419</v>
      </c>
      <c r="C48" s="9">
        <v>176733.11</v>
      </c>
      <c r="D48" s="9">
        <v>0</v>
      </c>
      <c r="E48" s="9">
        <f t="shared" si="1"/>
        <v>176733.11</v>
      </c>
      <c r="F48" s="9">
        <v>0</v>
      </c>
      <c r="G48" s="9">
        <v>0</v>
      </c>
      <c r="H48" s="9">
        <f t="shared" si="2"/>
        <v>176733.11</v>
      </c>
    </row>
    <row r="49" spans="2:8" ht="12.75">
      <c r="B49" s="124" t="s">
        <v>418</v>
      </c>
      <c r="C49" s="9">
        <v>290279.04</v>
      </c>
      <c r="D49" s="9">
        <v>0</v>
      </c>
      <c r="E49" s="9">
        <f t="shared" si="1"/>
        <v>290279.04</v>
      </c>
      <c r="F49" s="9">
        <v>104030.88</v>
      </c>
      <c r="G49" s="9">
        <v>104030.88</v>
      </c>
      <c r="H49" s="9">
        <f t="shared" si="2"/>
        <v>186248.15999999997</v>
      </c>
    </row>
    <row r="50" spans="2:8" ht="12.75">
      <c r="B50" s="124" t="s">
        <v>417</v>
      </c>
      <c r="C50" s="9">
        <v>195366.02</v>
      </c>
      <c r="D50" s="9">
        <v>0</v>
      </c>
      <c r="E50" s="9">
        <f t="shared" si="1"/>
        <v>195366.02</v>
      </c>
      <c r="F50" s="9">
        <v>0</v>
      </c>
      <c r="G50" s="9">
        <v>0</v>
      </c>
      <c r="H50" s="9">
        <f t="shared" si="2"/>
        <v>195366.02</v>
      </c>
    </row>
    <row r="51" spans="2:8" ht="12.75">
      <c r="B51" s="124" t="s">
        <v>416</v>
      </c>
      <c r="C51" s="9">
        <v>300279.04</v>
      </c>
      <c r="D51" s="9">
        <v>0</v>
      </c>
      <c r="E51" s="9">
        <f t="shared" si="1"/>
        <v>300279.04</v>
      </c>
      <c r="F51" s="9">
        <v>104030.88</v>
      </c>
      <c r="G51" s="9">
        <v>104030.88</v>
      </c>
      <c r="H51" s="9">
        <f t="shared" si="2"/>
        <v>196248.15999999997</v>
      </c>
    </row>
    <row r="52" spans="2:8" ht="12.75">
      <c r="B52" s="124" t="s">
        <v>415</v>
      </c>
      <c r="C52" s="9">
        <v>2320759.88</v>
      </c>
      <c r="D52" s="9">
        <v>0</v>
      </c>
      <c r="E52" s="9">
        <f t="shared" si="1"/>
        <v>2320759.88</v>
      </c>
      <c r="F52" s="9">
        <v>701481.22</v>
      </c>
      <c r="G52" s="9">
        <v>701481.22</v>
      </c>
      <c r="H52" s="9">
        <f t="shared" si="2"/>
        <v>1619278.66</v>
      </c>
    </row>
    <row r="53" spans="2:8" ht="12.75">
      <c r="B53" s="124" t="s">
        <v>414</v>
      </c>
      <c r="C53" s="9">
        <v>1880536.62</v>
      </c>
      <c r="D53" s="9">
        <v>0</v>
      </c>
      <c r="E53" s="9">
        <f t="shared" si="1"/>
        <v>1880536.62</v>
      </c>
      <c r="F53" s="9">
        <v>250742.36</v>
      </c>
      <c r="G53" s="9">
        <v>250742.36</v>
      </c>
      <c r="H53" s="9">
        <f t="shared" si="2"/>
        <v>1629794.2600000002</v>
      </c>
    </row>
    <row r="54" spans="2:8" ht="12.75">
      <c r="B54" s="124" t="s">
        <v>413</v>
      </c>
      <c r="C54" s="9">
        <v>1181792.66</v>
      </c>
      <c r="D54" s="9">
        <v>0</v>
      </c>
      <c r="E54" s="9">
        <f t="shared" si="1"/>
        <v>1181792.66</v>
      </c>
      <c r="F54" s="9">
        <v>316101.06</v>
      </c>
      <c r="G54" s="9">
        <v>316101.06</v>
      </c>
      <c r="H54" s="9">
        <f t="shared" si="2"/>
        <v>865691.5999999999</v>
      </c>
    </row>
    <row r="55" spans="2:8" ht="12.75">
      <c r="B55" s="124" t="s">
        <v>412</v>
      </c>
      <c r="C55" s="9">
        <v>759317.59</v>
      </c>
      <c r="D55" s="9">
        <v>0</v>
      </c>
      <c r="E55" s="9">
        <f t="shared" si="1"/>
        <v>759317.59</v>
      </c>
      <c r="F55" s="9">
        <v>349397.62</v>
      </c>
      <c r="G55" s="9">
        <v>349397.62</v>
      </c>
      <c r="H55" s="9">
        <f t="shared" si="2"/>
        <v>409919.97</v>
      </c>
    </row>
    <row r="56" spans="2:8" ht="12.75">
      <c r="B56" s="124" t="s">
        <v>411</v>
      </c>
      <c r="C56" s="9">
        <v>1427758.61</v>
      </c>
      <c r="D56" s="9">
        <v>-4000</v>
      </c>
      <c r="E56" s="9">
        <f t="shared" si="1"/>
        <v>1423758.61</v>
      </c>
      <c r="F56" s="9">
        <v>310669.93</v>
      </c>
      <c r="G56" s="9">
        <v>310669.93</v>
      </c>
      <c r="H56" s="9">
        <f t="shared" si="2"/>
        <v>1113088.6800000002</v>
      </c>
    </row>
    <row r="57" spans="2:8" ht="12.75">
      <c r="B57" s="124" t="s">
        <v>410</v>
      </c>
      <c r="C57" s="9">
        <v>2737000</v>
      </c>
      <c r="D57" s="9">
        <v>24157.36</v>
      </c>
      <c r="E57" s="9">
        <f t="shared" si="1"/>
        <v>2761157.36</v>
      </c>
      <c r="F57" s="9">
        <v>271355.5</v>
      </c>
      <c r="G57" s="9">
        <v>271355.5</v>
      </c>
      <c r="H57" s="9">
        <f t="shared" si="2"/>
        <v>2489801.86</v>
      </c>
    </row>
    <row r="58" spans="2:8" ht="12.75">
      <c r="B58" s="124" t="s">
        <v>409</v>
      </c>
      <c r="C58" s="9">
        <v>2425017.51</v>
      </c>
      <c r="D58" s="9">
        <v>393698.51</v>
      </c>
      <c r="E58" s="9">
        <f t="shared" si="1"/>
        <v>2818716.0199999996</v>
      </c>
      <c r="F58" s="9">
        <v>889049.82</v>
      </c>
      <c r="G58" s="9">
        <v>889049.82</v>
      </c>
      <c r="H58" s="9">
        <f t="shared" si="2"/>
        <v>1929666.1999999997</v>
      </c>
    </row>
    <row r="59" spans="2:8" ht="12.75">
      <c r="B59" s="124" t="s">
        <v>408</v>
      </c>
      <c r="C59" s="9">
        <v>3665245.04</v>
      </c>
      <c r="D59" s="9">
        <v>5684</v>
      </c>
      <c r="E59" s="9">
        <f t="shared" si="1"/>
        <v>3670929.04</v>
      </c>
      <c r="F59" s="9">
        <v>1085272.96</v>
      </c>
      <c r="G59" s="9">
        <v>1085272.96</v>
      </c>
      <c r="H59" s="9">
        <f t="shared" si="2"/>
        <v>2585656.08</v>
      </c>
    </row>
    <row r="60" spans="2:8" ht="12.75">
      <c r="B60" s="124" t="s">
        <v>407</v>
      </c>
      <c r="C60" s="9">
        <v>874087</v>
      </c>
      <c r="D60" s="9">
        <v>0</v>
      </c>
      <c r="E60" s="9">
        <f t="shared" si="1"/>
        <v>874087</v>
      </c>
      <c r="F60" s="9">
        <v>0</v>
      </c>
      <c r="G60" s="9">
        <v>0</v>
      </c>
      <c r="H60" s="9">
        <f t="shared" si="2"/>
        <v>874087</v>
      </c>
    </row>
    <row r="61" spans="2:8" ht="12.75">
      <c r="B61" s="124" t="s">
        <v>406</v>
      </c>
      <c r="C61" s="9">
        <v>874087</v>
      </c>
      <c r="D61" s="9">
        <v>0</v>
      </c>
      <c r="E61" s="9">
        <f t="shared" si="1"/>
        <v>874087</v>
      </c>
      <c r="F61" s="9">
        <v>0</v>
      </c>
      <c r="G61" s="9">
        <v>0</v>
      </c>
      <c r="H61" s="9">
        <f t="shared" si="2"/>
        <v>874087</v>
      </c>
    </row>
    <row r="62" spans="2:8" ht="25.5">
      <c r="B62" s="124" t="s">
        <v>405</v>
      </c>
      <c r="C62" s="9">
        <v>874087</v>
      </c>
      <c r="D62" s="9">
        <v>0</v>
      </c>
      <c r="E62" s="9">
        <f t="shared" si="1"/>
        <v>874087</v>
      </c>
      <c r="F62" s="9">
        <v>0</v>
      </c>
      <c r="G62" s="9">
        <v>0</v>
      </c>
      <c r="H62" s="9">
        <f t="shared" si="2"/>
        <v>874087</v>
      </c>
    </row>
    <row r="63" spans="2:8" ht="12.75">
      <c r="B63" s="124" t="s">
        <v>404</v>
      </c>
      <c r="C63" s="9">
        <v>874087</v>
      </c>
      <c r="D63" s="9">
        <v>0</v>
      </c>
      <c r="E63" s="9">
        <f t="shared" si="1"/>
        <v>874087</v>
      </c>
      <c r="F63" s="9">
        <v>0</v>
      </c>
      <c r="G63" s="9">
        <v>0</v>
      </c>
      <c r="H63" s="9">
        <f t="shared" si="2"/>
        <v>874087</v>
      </c>
    </row>
    <row r="64" spans="2:8" ht="12.75">
      <c r="B64" s="124" t="s">
        <v>403</v>
      </c>
      <c r="C64" s="9">
        <v>874087</v>
      </c>
      <c r="D64" s="9">
        <v>0</v>
      </c>
      <c r="E64" s="9">
        <f t="shared" si="1"/>
        <v>874087</v>
      </c>
      <c r="F64" s="9">
        <v>0</v>
      </c>
      <c r="G64" s="9">
        <v>0</v>
      </c>
      <c r="H64" s="9">
        <f t="shared" si="2"/>
        <v>874087</v>
      </c>
    </row>
    <row r="65" spans="2:8" ht="12.75">
      <c r="B65" s="124" t="s">
        <v>402</v>
      </c>
      <c r="C65" s="9">
        <v>874087</v>
      </c>
      <c r="D65" s="9">
        <v>0</v>
      </c>
      <c r="E65" s="9">
        <f t="shared" si="1"/>
        <v>874087</v>
      </c>
      <c r="F65" s="9">
        <v>0</v>
      </c>
      <c r="G65" s="9">
        <v>0</v>
      </c>
      <c r="H65" s="9">
        <f t="shared" si="2"/>
        <v>874087</v>
      </c>
    </row>
    <row r="66" spans="2:8" ht="12.75">
      <c r="B66" s="124" t="s">
        <v>401</v>
      </c>
      <c r="C66" s="9">
        <v>106342</v>
      </c>
      <c r="D66" s="9">
        <v>0</v>
      </c>
      <c r="E66" s="9">
        <f t="shared" si="1"/>
        <v>106342</v>
      </c>
      <c r="F66" s="9">
        <v>0</v>
      </c>
      <c r="G66" s="9">
        <v>0</v>
      </c>
      <c r="H66" s="9">
        <f t="shared" si="2"/>
        <v>106342</v>
      </c>
    </row>
    <row r="67" spans="2:8" ht="12.75">
      <c r="B67" s="124" t="s">
        <v>400</v>
      </c>
      <c r="C67" s="9">
        <v>987590.55</v>
      </c>
      <c r="D67" s="9">
        <v>8054.6</v>
      </c>
      <c r="E67" s="9">
        <f t="shared" si="1"/>
        <v>995645.15</v>
      </c>
      <c r="F67" s="9">
        <v>438684.12</v>
      </c>
      <c r="G67" s="9">
        <v>438684.12</v>
      </c>
      <c r="H67" s="9">
        <f t="shared" si="2"/>
        <v>556961.03</v>
      </c>
    </row>
    <row r="68" spans="2:8" ht="12.75">
      <c r="B68" s="124" t="s">
        <v>399</v>
      </c>
      <c r="C68" s="9">
        <v>1992699.11</v>
      </c>
      <c r="D68" s="9">
        <v>-680973.25</v>
      </c>
      <c r="E68" s="9">
        <f t="shared" si="1"/>
        <v>1311725.86</v>
      </c>
      <c r="F68" s="9">
        <v>396167.15</v>
      </c>
      <c r="G68" s="9">
        <v>396167.15</v>
      </c>
      <c r="H68" s="9">
        <f t="shared" si="2"/>
        <v>915558.7100000001</v>
      </c>
    </row>
    <row r="69" spans="2:8" ht="12.75">
      <c r="B69" s="124" t="s">
        <v>398</v>
      </c>
      <c r="C69" s="9">
        <v>0</v>
      </c>
      <c r="D69" s="9">
        <v>0</v>
      </c>
      <c r="E69" s="9">
        <f t="shared" si="1"/>
        <v>0</v>
      </c>
      <c r="F69" s="9">
        <v>0</v>
      </c>
      <c r="G69" s="9">
        <v>0</v>
      </c>
      <c r="H69" s="9">
        <f t="shared" si="2"/>
        <v>0</v>
      </c>
    </row>
    <row r="70" spans="2:8" ht="12.75">
      <c r="B70" s="124" t="s">
        <v>397</v>
      </c>
      <c r="C70" s="9">
        <v>0</v>
      </c>
      <c r="D70" s="9">
        <v>0</v>
      </c>
      <c r="E70" s="9">
        <f t="shared" si="1"/>
        <v>0</v>
      </c>
      <c r="F70" s="9">
        <v>0</v>
      </c>
      <c r="G70" s="9">
        <v>0</v>
      </c>
      <c r="H70" s="9">
        <f t="shared" si="2"/>
        <v>0</v>
      </c>
    </row>
    <row r="71" spans="2:8" ht="12.75">
      <c r="B71" s="124" t="s">
        <v>396</v>
      </c>
      <c r="C71" s="9">
        <v>6097418.52</v>
      </c>
      <c r="D71" s="9">
        <v>16200</v>
      </c>
      <c r="E71" s="9">
        <f t="shared" si="1"/>
        <v>6113618.52</v>
      </c>
      <c r="F71" s="9">
        <v>788108.17</v>
      </c>
      <c r="G71" s="9">
        <v>788108.17</v>
      </c>
      <c r="H71" s="9">
        <f t="shared" si="2"/>
        <v>5325510.35</v>
      </c>
    </row>
    <row r="72" spans="2:8" ht="12.75">
      <c r="B72" s="124" t="s">
        <v>395</v>
      </c>
      <c r="C72" s="9">
        <v>15000</v>
      </c>
      <c r="D72" s="9">
        <v>5684</v>
      </c>
      <c r="E72" s="9">
        <f t="shared" si="1"/>
        <v>20684</v>
      </c>
      <c r="F72" s="9">
        <v>10290</v>
      </c>
      <c r="G72" s="9">
        <v>10290</v>
      </c>
      <c r="H72" s="9">
        <f t="shared" si="2"/>
        <v>10394</v>
      </c>
    </row>
    <row r="73" spans="2:8" ht="12.75">
      <c r="B73" s="124" t="s">
        <v>394</v>
      </c>
      <c r="C73" s="9">
        <v>75236.95</v>
      </c>
      <c r="D73" s="9">
        <v>0</v>
      </c>
      <c r="E73" s="9">
        <f t="shared" si="1"/>
        <v>75236.95</v>
      </c>
      <c r="F73" s="9">
        <v>7402.74</v>
      </c>
      <c r="G73" s="9">
        <v>7402.74</v>
      </c>
      <c r="H73" s="9">
        <f t="shared" si="2"/>
        <v>67834.20999999999</v>
      </c>
    </row>
    <row r="74" spans="2:8" ht="12.75">
      <c r="B74" s="124" t="s">
        <v>393</v>
      </c>
      <c r="C74" s="9">
        <v>0</v>
      </c>
      <c r="D74" s="9">
        <v>0</v>
      </c>
      <c r="E74" s="9">
        <f>C74+D74</f>
        <v>0</v>
      </c>
      <c r="F74" s="9">
        <v>0</v>
      </c>
      <c r="G74" s="9">
        <v>0</v>
      </c>
      <c r="H74" s="9">
        <f>E74-F74</f>
        <v>0</v>
      </c>
    </row>
    <row r="75" spans="2:8" ht="12.75">
      <c r="B75" s="124" t="s">
        <v>513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9">
        <f>E75-F75</f>
        <v>0</v>
      </c>
    </row>
    <row r="76" spans="2:8" ht="25.5">
      <c r="B76" s="124" t="s">
        <v>514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9">
        <f>E76-F76</f>
        <v>0</v>
      </c>
    </row>
    <row r="77" spans="2:8" ht="25.5">
      <c r="B77" s="124" t="s">
        <v>515</v>
      </c>
      <c r="C77" s="9">
        <v>0</v>
      </c>
      <c r="D77" s="9">
        <v>0</v>
      </c>
      <c r="E77" s="9">
        <f>C77+D77</f>
        <v>0</v>
      </c>
      <c r="F77" s="9">
        <v>0</v>
      </c>
      <c r="G77" s="9">
        <v>0</v>
      </c>
      <c r="H77" s="9">
        <f>E77-F77</f>
        <v>0</v>
      </c>
    </row>
    <row r="78" spans="2:8" ht="12.75">
      <c r="B78" s="124" t="s">
        <v>516</v>
      </c>
      <c r="C78" s="9">
        <v>0</v>
      </c>
      <c r="D78" s="9">
        <v>0</v>
      </c>
      <c r="E78" s="9">
        <f>C78+D78</f>
        <v>0</v>
      </c>
      <c r="F78" s="9">
        <v>0</v>
      </c>
      <c r="G78" s="9">
        <v>0</v>
      </c>
      <c r="H78" s="9">
        <f>E78-F78</f>
        <v>0</v>
      </c>
    </row>
    <row r="79" spans="2:8" ht="12.75">
      <c r="B79" s="128" t="s">
        <v>458</v>
      </c>
      <c r="C79" s="127">
        <f aca="true" t="shared" si="3" ref="C79:H79">SUM(C80:C148)</f>
        <v>6554258966</v>
      </c>
      <c r="D79" s="127">
        <f t="shared" si="3"/>
        <v>66087794.8999999</v>
      </c>
      <c r="E79" s="127">
        <f t="shared" si="3"/>
        <v>6620346760.900002</v>
      </c>
      <c r="F79" s="127">
        <f t="shared" si="3"/>
        <v>2138369161.4700003</v>
      </c>
      <c r="G79" s="127">
        <f t="shared" si="3"/>
        <v>2138234086.7500002</v>
      </c>
      <c r="H79" s="127">
        <f t="shared" si="3"/>
        <v>4481977599.429999</v>
      </c>
    </row>
    <row r="80" spans="2:8" ht="12.75">
      <c r="B80" s="125" t="s">
        <v>457</v>
      </c>
      <c r="C80" s="126">
        <v>172000</v>
      </c>
      <c r="D80" s="126">
        <v>0</v>
      </c>
      <c r="E80" s="126">
        <f aca="true" t="shared" si="4" ref="E80:E143">C80+D80</f>
        <v>172000</v>
      </c>
      <c r="F80" s="126">
        <v>24810.52</v>
      </c>
      <c r="G80" s="126">
        <v>24810.52</v>
      </c>
      <c r="H80" s="88">
        <f aca="true" t="shared" si="5" ref="H80:H143">E80-F80</f>
        <v>147189.48</v>
      </c>
    </row>
    <row r="81" spans="2:8" ht="12.75">
      <c r="B81" s="125" t="s">
        <v>456</v>
      </c>
      <c r="C81" s="126">
        <v>0</v>
      </c>
      <c r="D81" s="126">
        <v>11027.73</v>
      </c>
      <c r="E81" s="126">
        <f t="shared" si="4"/>
        <v>11027.73</v>
      </c>
      <c r="F81" s="126">
        <v>11027.73</v>
      </c>
      <c r="G81" s="126">
        <v>11027.73</v>
      </c>
      <c r="H81" s="88">
        <f t="shared" si="5"/>
        <v>0</v>
      </c>
    </row>
    <row r="82" spans="2:8" ht="12.75">
      <c r="B82" s="125" t="s">
        <v>455</v>
      </c>
      <c r="C82" s="126">
        <v>0</v>
      </c>
      <c r="D82" s="126">
        <v>8010.53</v>
      </c>
      <c r="E82" s="126">
        <f t="shared" si="4"/>
        <v>8010.53</v>
      </c>
      <c r="F82" s="126">
        <v>8010.53</v>
      </c>
      <c r="G82" s="126">
        <v>8010.53</v>
      </c>
      <c r="H82" s="88">
        <f t="shared" si="5"/>
        <v>0</v>
      </c>
    </row>
    <row r="83" spans="2:8" ht="12.75">
      <c r="B83" s="125" t="s">
        <v>454</v>
      </c>
      <c r="C83" s="126">
        <v>26000</v>
      </c>
      <c r="D83" s="126">
        <v>0</v>
      </c>
      <c r="E83" s="126">
        <f t="shared" si="4"/>
        <v>26000</v>
      </c>
      <c r="F83" s="126">
        <v>10120.62</v>
      </c>
      <c r="G83" s="126">
        <v>10120.62</v>
      </c>
      <c r="H83" s="88">
        <f t="shared" si="5"/>
        <v>15879.38</v>
      </c>
    </row>
    <row r="84" spans="2:8" ht="12.75">
      <c r="B84" s="125" t="s">
        <v>453</v>
      </c>
      <c r="C84" s="9">
        <v>27480</v>
      </c>
      <c r="D84" s="9">
        <v>0</v>
      </c>
      <c r="E84" s="9">
        <f t="shared" si="4"/>
        <v>27480</v>
      </c>
      <c r="F84" s="9">
        <v>11210.05</v>
      </c>
      <c r="G84" s="9">
        <v>11210.05</v>
      </c>
      <c r="H84" s="88">
        <f t="shared" si="5"/>
        <v>16269.95</v>
      </c>
    </row>
    <row r="85" spans="2:8" ht="12.75">
      <c r="B85" s="125" t="s">
        <v>452</v>
      </c>
      <c r="C85" s="9">
        <v>0</v>
      </c>
      <c r="D85" s="9">
        <v>6080.84</v>
      </c>
      <c r="E85" s="9">
        <f t="shared" si="4"/>
        <v>6080.84</v>
      </c>
      <c r="F85" s="9">
        <v>6080.84</v>
      </c>
      <c r="G85" s="9">
        <v>6080.84</v>
      </c>
      <c r="H85" s="88">
        <f t="shared" si="5"/>
        <v>0</v>
      </c>
    </row>
    <row r="86" spans="2:8" ht="12.75">
      <c r="B86" s="125" t="s">
        <v>451</v>
      </c>
      <c r="C86" s="9">
        <v>0</v>
      </c>
      <c r="D86" s="9">
        <v>6025.8</v>
      </c>
      <c r="E86" s="9">
        <f t="shared" si="4"/>
        <v>6025.8</v>
      </c>
      <c r="F86" s="9">
        <v>6025.8</v>
      </c>
      <c r="G86" s="9">
        <v>6025.8</v>
      </c>
      <c r="H86" s="88">
        <f t="shared" si="5"/>
        <v>0</v>
      </c>
    </row>
    <row r="87" spans="2:8" ht="12.75">
      <c r="B87" s="125" t="s">
        <v>450</v>
      </c>
      <c r="C87" s="9">
        <v>33432</v>
      </c>
      <c r="D87" s="9">
        <v>0</v>
      </c>
      <c r="E87" s="9">
        <f t="shared" si="4"/>
        <v>33432</v>
      </c>
      <c r="F87" s="9">
        <v>13712.68</v>
      </c>
      <c r="G87" s="9">
        <v>13712.68</v>
      </c>
      <c r="H87" s="88">
        <f t="shared" si="5"/>
        <v>19719.32</v>
      </c>
    </row>
    <row r="88" spans="2:8" ht="12.75">
      <c r="B88" s="124" t="s">
        <v>449</v>
      </c>
      <c r="C88" s="9">
        <v>0</v>
      </c>
      <c r="D88" s="9">
        <v>7214.78</v>
      </c>
      <c r="E88" s="9">
        <f t="shared" si="4"/>
        <v>7214.78</v>
      </c>
      <c r="F88" s="9">
        <v>7214.78</v>
      </c>
      <c r="G88" s="9">
        <v>7214.78</v>
      </c>
      <c r="H88" s="88">
        <f t="shared" si="5"/>
        <v>0</v>
      </c>
    </row>
    <row r="89" spans="2:8" ht="12.75">
      <c r="B89" s="124" t="s">
        <v>448</v>
      </c>
      <c r="C89" s="9">
        <v>0</v>
      </c>
      <c r="D89" s="9">
        <v>6067.08</v>
      </c>
      <c r="E89" s="9">
        <f t="shared" si="4"/>
        <v>6067.08</v>
      </c>
      <c r="F89" s="9">
        <v>6067.08</v>
      </c>
      <c r="G89" s="9">
        <v>6067.08</v>
      </c>
      <c r="H89" s="88">
        <f t="shared" si="5"/>
        <v>0</v>
      </c>
    </row>
    <row r="90" spans="2:8" ht="12.75">
      <c r="B90" s="124" t="s">
        <v>447</v>
      </c>
      <c r="C90" s="9">
        <v>0</v>
      </c>
      <c r="D90" s="9">
        <v>3135.88</v>
      </c>
      <c r="E90" s="9">
        <f t="shared" si="4"/>
        <v>3135.88</v>
      </c>
      <c r="F90" s="9">
        <v>3135.88</v>
      </c>
      <c r="G90" s="9">
        <v>3135.88</v>
      </c>
      <c r="H90" s="88">
        <f t="shared" si="5"/>
        <v>0</v>
      </c>
    </row>
    <row r="91" spans="2:8" ht="12.75">
      <c r="B91" s="124" t="s">
        <v>446</v>
      </c>
      <c r="C91" s="9">
        <v>3129187</v>
      </c>
      <c r="D91" s="9">
        <v>-103291.6</v>
      </c>
      <c r="E91" s="9">
        <f t="shared" si="4"/>
        <v>3025895.4</v>
      </c>
      <c r="F91" s="9">
        <v>898515.7</v>
      </c>
      <c r="G91" s="9">
        <v>898515.7</v>
      </c>
      <c r="H91" s="88">
        <f t="shared" si="5"/>
        <v>2127379.7</v>
      </c>
    </row>
    <row r="92" spans="2:8" ht="25.5">
      <c r="B92" s="124" t="s">
        <v>445</v>
      </c>
      <c r="C92" s="9">
        <v>29400</v>
      </c>
      <c r="D92" s="9">
        <v>0</v>
      </c>
      <c r="E92" s="9">
        <f t="shared" si="4"/>
        <v>29400</v>
      </c>
      <c r="F92" s="9">
        <v>5020.85</v>
      </c>
      <c r="G92" s="9">
        <v>5020.85</v>
      </c>
      <c r="H92" s="88">
        <f t="shared" si="5"/>
        <v>24379.15</v>
      </c>
    </row>
    <row r="93" spans="2:8" ht="12.75">
      <c r="B93" s="124" t="s">
        <v>444</v>
      </c>
      <c r="C93" s="9">
        <v>27000</v>
      </c>
      <c r="D93" s="9">
        <v>0</v>
      </c>
      <c r="E93" s="9">
        <f t="shared" si="4"/>
        <v>27000</v>
      </c>
      <c r="F93" s="9">
        <v>8858.52</v>
      </c>
      <c r="G93" s="9">
        <v>8858.52</v>
      </c>
      <c r="H93" s="88">
        <f t="shared" si="5"/>
        <v>18141.48</v>
      </c>
    </row>
    <row r="94" spans="2:8" ht="12.75">
      <c r="B94" s="124" t="s">
        <v>443</v>
      </c>
      <c r="C94" s="9">
        <v>22600</v>
      </c>
      <c r="D94" s="9">
        <v>0</v>
      </c>
      <c r="E94" s="9">
        <f t="shared" si="4"/>
        <v>22600</v>
      </c>
      <c r="F94" s="9">
        <v>9333.68</v>
      </c>
      <c r="G94" s="9">
        <v>9333.68</v>
      </c>
      <c r="H94" s="88">
        <f t="shared" si="5"/>
        <v>13266.32</v>
      </c>
    </row>
    <row r="95" spans="2:8" ht="12.75">
      <c r="B95" s="124" t="s">
        <v>442</v>
      </c>
      <c r="C95" s="9">
        <v>22100</v>
      </c>
      <c r="D95" s="9">
        <v>13920</v>
      </c>
      <c r="E95" s="9">
        <f t="shared" si="4"/>
        <v>36020</v>
      </c>
      <c r="F95" s="9">
        <v>23007.72</v>
      </c>
      <c r="G95" s="9">
        <v>23007.72</v>
      </c>
      <c r="H95" s="88">
        <f t="shared" si="5"/>
        <v>13012.279999999999</v>
      </c>
    </row>
    <row r="96" spans="2:8" ht="12.75">
      <c r="B96" s="124" t="s">
        <v>441</v>
      </c>
      <c r="C96" s="9">
        <v>43542835</v>
      </c>
      <c r="D96" s="9">
        <v>-131749.71</v>
      </c>
      <c r="E96" s="9">
        <f t="shared" si="4"/>
        <v>43411085.29</v>
      </c>
      <c r="F96" s="9">
        <v>18351030</v>
      </c>
      <c r="G96" s="9">
        <v>18351030</v>
      </c>
      <c r="H96" s="88">
        <f t="shared" si="5"/>
        <v>25060055.29</v>
      </c>
    </row>
    <row r="97" spans="2:8" ht="12.75">
      <c r="B97" s="124" t="s">
        <v>440</v>
      </c>
      <c r="C97" s="9">
        <v>0</v>
      </c>
      <c r="D97" s="9">
        <v>697995.05</v>
      </c>
      <c r="E97" s="9">
        <f t="shared" si="4"/>
        <v>697995.05</v>
      </c>
      <c r="F97" s="9">
        <v>349995.05</v>
      </c>
      <c r="G97" s="9">
        <v>349995.05</v>
      </c>
      <c r="H97" s="88">
        <f t="shared" si="5"/>
        <v>348000.00000000006</v>
      </c>
    </row>
    <row r="98" spans="2:8" ht="12.75">
      <c r="B98" s="124" t="s">
        <v>439</v>
      </c>
      <c r="C98" s="9">
        <v>464508</v>
      </c>
      <c r="D98" s="9">
        <v>0</v>
      </c>
      <c r="E98" s="9">
        <f t="shared" si="4"/>
        <v>464508</v>
      </c>
      <c r="F98" s="9">
        <v>68568.74</v>
      </c>
      <c r="G98" s="9">
        <v>68568.74</v>
      </c>
      <c r="H98" s="88">
        <f t="shared" si="5"/>
        <v>395939.26</v>
      </c>
    </row>
    <row r="99" spans="2:8" ht="12.75">
      <c r="B99" s="124" t="s">
        <v>438</v>
      </c>
      <c r="C99" s="9">
        <v>22600</v>
      </c>
      <c r="D99" s="9">
        <v>0</v>
      </c>
      <c r="E99" s="9">
        <f t="shared" si="4"/>
        <v>22600</v>
      </c>
      <c r="F99" s="9">
        <v>9423.12</v>
      </c>
      <c r="G99" s="9">
        <v>9423.12</v>
      </c>
      <c r="H99" s="88">
        <f t="shared" si="5"/>
        <v>13176.88</v>
      </c>
    </row>
    <row r="100" spans="2:8" ht="12.75">
      <c r="B100" s="124" t="s">
        <v>437</v>
      </c>
      <c r="C100" s="9">
        <v>49900</v>
      </c>
      <c r="D100" s="9">
        <v>0</v>
      </c>
      <c r="E100" s="9">
        <f t="shared" si="4"/>
        <v>49900</v>
      </c>
      <c r="F100" s="9">
        <v>3997.06</v>
      </c>
      <c r="G100" s="9">
        <v>3997.06</v>
      </c>
      <c r="H100" s="88">
        <f t="shared" si="5"/>
        <v>45902.94</v>
      </c>
    </row>
    <row r="101" spans="2:8" ht="12.75">
      <c r="B101" s="124" t="s">
        <v>436</v>
      </c>
      <c r="C101" s="9">
        <v>0</v>
      </c>
      <c r="D101" s="9">
        <v>3000</v>
      </c>
      <c r="E101" s="9">
        <f t="shared" si="4"/>
        <v>3000</v>
      </c>
      <c r="F101" s="9">
        <v>3000</v>
      </c>
      <c r="G101" s="9">
        <v>3000</v>
      </c>
      <c r="H101" s="88">
        <f t="shared" si="5"/>
        <v>0</v>
      </c>
    </row>
    <row r="102" spans="2:8" ht="12.75">
      <c r="B102" s="124" t="s">
        <v>435</v>
      </c>
      <c r="C102" s="9">
        <v>20000</v>
      </c>
      <c r="D102" s="9">
        <v>0</v>
      </c>
      <c r="E102" s="9">
        <f t="shared" si="4"/>
        <v>20000</v>
      </c>
      <c r="F102" s="9">
        <v>10180</v>
      </c>
      <c r="G102" s="9">
        <v>10180</v>
      </c>
      <c r="H102" s="88">
        <f t="shared" si="5"/>
        <v>9820</v>
      </c>
    </row>
    <row r="103" spans="2:8" ht="12.75">
      <c r="B103" s="124" t="s">
        <v>434</v>
      </c>
      <c r="C103" s="9">
        <v>291856</v>
      </c>
      <c r="D103" s="9">
        <v>0</v>
      </c>
      <c r="E103" s="9">
        <f t="shared" si="4"/>
        <v>291856</v>
      </c>
      <c r="F103" s="9">
        <v>76141.05</v>
      </c>
      <c r="G103" s="9">
        <v>76141.05</v>
      </c>
      <c r="H103" s="88">
        <f t="shared" si="5"/>
        <v>215714.95</v>
      </c>
    </row>
    <row r="104" spans="2:8" ht="12.75">
      <c r="B104" s="124" t="s">
        <v>433</v>
      </c>
      <c r="C104" s="9">
        <v>386264987.14</v>
      </c>
      <c r="D104" s="9">
        <v>12456177.97</v>
      </c>
      <c r="E104" s="9">
        <f t="shared" si="4"/>
        <v>398721165.11</v>
      </c>
      <c r="F104" s="9">
        <v>142414713.84</v>
      </c>
      <c r="G104" s="9">
        <v>142414713.84</v>
      </c>
      <c r="H104" s="88">
        <f t="shared" si="5"/>
        <v>256306451.27</v>
      </c>
    </row>
    <row r="105" spans="2:8" ht="12.75">
      <c r="B105" s="124" t="s">
        <v>432</v>
      </c>
      <c r="C105" s="9">
        <v>993712</v>
      </c>
      <c r="D105" s="9">
        <v>0</v>
      </c>
      <c r="E105" s="9">
        <f t="shared" si="4"/>
        <v>993712</v>
      </c>
      <c r="F105" s="9">
        <v>26029.68</v>
      </c>
      <c r="G105" s="9">
        <v>26029.68</v>
      </c>
      <c r="H105" s="88">
        <f t="shared" si="5"/>
        <v>967682.32</v>
      </c>
    </row>
    <row r="106" spans="2:8" ht="12.75">
      <c r="B106" s="124" t="s">
        <v>431</v>
      </c>
      <c r="C106" s="9">
        <v>5101837</v>
      </c>
      <c r="D106" s="9">
        <v>-779905.72</v>
      </c>
      <c r="E106" s="9">
        <f t="shared" si="4"/>
        <v>4321931.28</v>
      </c>
      <c r="F106" s="9">
        <v>1389428.86</v>
      </c>
      <c r="G106" s="9">
        <v>1389428.86</v>
      </c>
      <c r="H106" s="88">
        <f t="shared" si="5"/>
        <v>2932502.42</v>
      </c>
    </row>
    <row r="107" spans="2:8" ht="12.75">
      <c r="B107" s="124" t="s">
        <v>430</v>
      </c>
      <c r="C107" s="9">
        <v>325460</v>
      </c>
      <c r="D107" s="9">
        <v>0</v>
      </c>
      <c r="E107" s="9">
        <f t="shared" si="4"/>
        <v>325460</v>
      </c>
      <c r="F107" s="9">
        <v>9055.04</v>
      </c>
      <c r="G107" s="9">
        <v>9055.04</v>
      </c>
      <c r="H107" s="88">
        <f t="shared" si="5"/>
        <v>316404.96</v>
      </c>
    </row>
    <row r="108" spans="2:8" ht="12.75">
      <c r="B108" s="124" t="s">
        <v>429</v>
      </c>
      <c r="C108" s="9">
        <v>76500</v>
      </c>
      <c r="D108" s="9">
        <v>3000</v>
      </c>
      <c r="E108" s="9">
        <f t="shared" si="4"/>
        <v>79500</v>
      </c>
      <c r="F108" s="9">
        <v>4183.2</v>
      </c>
      <c r="G108" s="9">
        <v>4183.2</v>
      </c>
      <c r="H108" s="88">
        <f t="shared" si="5"/>
        <v>75316.8</v>
      </c>
    </row>
    <row r="109" spans="2:8" ht="12.75">
      <c r="B109" s="124" t="s">
        <v>428</v>
      </c>
      <c r="C109" s="9">
        <v>498000</v>
      </c>
      <c r="D109" s="9">
        <v>1416</v>
      </c>
      <c r="E109" s="9">
        <f t="shared" si="4"/>
        <v>499416</v>
      </c>
      <c r="F109" s="9">
        <v>45790.51</v>
      </c>
      <c r="G109" s="9">
        <v>45790.51</v>
      </c>
      <c r="H109" s="88">
        <f t="shared" si="5"/>
        <v>453625.49</v>
      </c>
    </row>
    <row r="110" spans="2:8" ht="12.75">
      <c r="B110" s="124" t="s">
        <v>427</v>
      </c>
      <c r="C110" s="9">
        <v>199200</v>
      </c>
      <c r="D110" s="9">
        <v>416590653.14</v>
      </c>
      <c r="E110" s="9">
        <f t="shared" si="4"/>
        <v>416789853.14</v>
      </c>
      <c r="F110" s="9">
        <v>240238628.43</v>
      </c>
      <c r="G110" s="9">
        <v>240238628.43</v>
      </c>
      <c r="H110" s="88">
        <f t="shared" si="5"/>
        <v>176551224.70999998</v>
      </c>
    </row>
    <row r="111" spans="2:8" ht="12.75">
      <c r="B111" s="124" t="s">
        <v>426</v>
      </c>
      <c r="C111" s="9">
        <v>131635540.09</v>
      </c>
      <c r="D111" s="9">
        <v>-6565105.22</v>
      </c>
      <c r="E111" s="9">
        <f t="shared" si="4"/>
        <v>125070434.87</v>
      </c>
      <c r="F111" s="9">
        <v>9347.65</v>
      </c>
      <c r="G111" s="9">
        <v>9347.65</v>
      </c>
      <c r="H111" s="88">
        <f t="shared" si="5"/>
        <v>125061087.22</v>
      </c>
    </row>
    <row r="112" spans="2:8" ht="12.75">
      <c r="B112" s="124" t="s">
        <v>425</v>
      </c>
      <c r="C112" s="9">
        <v>34000</v>
      </c>
      <c r="D112" s="9">
        <v>0</v>
      </c>
      <c r="E112" s="9">
        <f t="shared" si="4"/>
        <v>34000</v>
      </c>
      <c r="F112" s="9">
        <v>0</v>
      </c>
      <c r="G112" s="9">
        <v>0</v>
      </c>
      <c r="H112" s="88">
        <f t="shared" si="5"/>
        <v>34000</v>
      </c>
    </row>
    <row r="113" spans="2:8" ht="12.75">
      <c r="B113" s="124" t="s">
        <v>424</v>
      </c>
      <c r="C113" s="9">
        <v>679952943.78</v>
      </c>
      <c r="D113" s="9">
        <v>-96275371.5</v>
      </c>
      <c r="E113" s="9">
        <f t="shared" si="4"/>
        <v>583677572.28</v>
      </c>
      <c r="F113" s="9">
        <v>0</v>
      </c>
      <c r="G113" s="9">
        <v>0</v>
      </c>
      <c r="H113" s="88">
        <f t="shared" si="5"/>
        <v>583677572.28</v>
      </c>
    </row>
    <row r="114" spans="2:8" ht="12.75">
      <c r="B114" s="124" t="s">
        <v>423</v>
      </c>
      <c r="C114" s="9">
        <v>39000</v>
      </c>
      <c r="D114" s="9">
        <v>3103809.92</v>
      </c>
      <c r="E114" s="9">
        <f t="shared" si="4"/>
        <v>3142809.92</v>
      </c>
      <c r="F114" s="9">
        <v>1731267.1</v>
      </c>
      <c r="G114" s="9">
        <v>1731267.1</v>
      </c>
      <c r="H114" s="88">
        <f t="shared" si="5"/>
        <v>1411542.8199999998</v>
      </c>
    </row>
    <row r="115" spans="2:8" ht="12.75">
      <c r="B115" s="124" t="s">
        <v>422</v>
      </c>
      <c r="C115" s="9">
        <v>120421729.01</v>
      </c>
      <c r="D115" s="9">
        <v>5781456</v>
      </c>
      <c r="E115" s="9">
        <f t="shared" si="4"/>
        <v>126203185.01</v>
      </c>
      <c r="F115" s="9">
        <v>29369884.27</v>
      </c>
      <c r="G115" s="9">
        <v>29369884.27</v>
      </c>
      <c r="H115" s="88">
        <f t="shared" si="5"/>
        <v>96833300.74000001</v>
      </c>
    </row>
    <row r="116" spans="2:8" ht="12.75">
      <c r="B116" s="124" t="s">
        <v>421</v>
      </c>
      <c r="C116" s="9">
        <v>3730579</v>
      </c>
      <c r="D116" s="9">
        <v>41279.36</v>
      </c>
      <c r="E116" s="9">
        <f t="shared" si="4"/>
        <v>3771858.36</v>
      </c>
      <c r="F116" s="9">
        <v>287662.64</v>
      </c>
      <c r="G116" s="9">
        <v>283834.64</v>
      </c>
      <c r="H116" s="88">
        <f t="shared" si="5"/>
        <v>3484195.7199999997</v>
      </c>
    </row>
    <row r="117" spans="2:8" ht="12.75">
      <c r="B117" s="124" t="s">
        <v>420</v>
      </c>
      <c r="C117" s="9">
        <v>3607709</v>
      </c>
      <c r="D117" s="9">
        <v>47519.2</v>
      </c>
      <c r="E117" s="9">
        <f t="shared" si="4"/>
        <v>3655228.2</v>
      </c>
      <c r="F117" s="9">
        <v>253973.54</v>
      </c>
      <c r="G117" s="9">
        <v>253973.54</v>
      </c>
      <c r="H117" s="88">
        <f t="shared" si="5"/>
        <v>3401254.66</v>
      </c>
    </row>
    <row r="118" spans="2:8" ht="12.75">
      <c r="B118" s="124" t="s">
        <v>419</v>
      </c>
      <c r="C118" s="9">
        <v>4114503</v>
      </c>
      <c r="D118" s="9">
        <v>37279.36</v>
      </c>
      <c r="E118" s="9">
        <f t="shared" si="4"/>
        <v>4151782.36</v>
      </c>
      <c r="F118" s="9">
        <v>270555.24</v>
      </c>
      <c r="G118" s="9">
        <v>270555.24</v>
      </c>
      <c r="H118" s="88">
        <f t="shared" si="5"/>
        <v>3881227.12</v>
      </c>
    </row>
    <row r="119" spans="2:8" ht="12.75">
      <c r="B119" s="124" t="s">
        <v>418</v>
      </c>
      <c r="C119" s="9">
        <v>4265363</v>
      </c>
      <c r="D119" s="9">
        <v>21279.36</v>
      </c>
      <c r="E119" s="9">
        <f t="shared" si="4"/>
        <v>4286642.36</v>
      </c>
      <c r="F119" s="9">
        <v>167231.55</v>
      </c>
      <c r="G119" s="9">
        <v>167231.55</v>
      </c>
      <c r="H119" s="88">
        <f t="shared" si="5"/>
        <v>4119410.8100000005</v>
      </c>
    </row>
    <row r="120" spans="2:8" ht="12.75">
      <c r="B120" s="124" t="s">
        <v>417</v>
      </c>
      <c r="C120" s="9">
        <v>4331307</v>
      </c>
      <c r="D120" s="9">
        <v>20279.36</v>
      </c>
      <c r="E120" s="9">
        <f t="shared" si="4"/>
        <v>4351586.36</v>
      </c>
      <c r="F120" s="9">
        <v>135132.47</v>
      </c>
      <c r="G120" s="9">
        <v>135132.47</v>
      </c>
      <c r="H120" s="88">
        <f t="shared" si="5"/>
        <v>4216453.890000001</v>
      </c>
    </row>
    <row r="121" spans="2:8" ht="12.75">
      <c r="B121" s="124" t="s">
        <v>416</v>
      </c>
      <c r="C121" s="9">
        <v>3509326</v>
      </c>
      <c r="D121" s="9">
        <v>5000</v>
      </c>
      <c r="E121" s="9">
        <f t="shared" si="4"/>
        <v>3514326</v>
      </c>
      <c r="F121" s="9">
        <v>190501.09</v>
      </c>
      <c r="G121" s="9">
        <v>190501.09</v>
      </c>
      <c r="H121" s="88">
        <f t="shared" si="5"/>
        <v>3323824.91</v>
      </c>
    </row>
    <row r="122" spans="2:8" ht="12.75">
      <c r="B122" s="124" t="s">
        <v>415</v>
      </c>
      <c r="C122" s="9">
        <v>946897772.23</v>
      </c>
      <c r="D122" s="9">
        <v>40556549.7</v>
      </c>
      <c r="E122" s="9">
        <f t="shared" si="4"/>
        <v>987454321.9300001</v>
      </c>
      <c r="F122" s="9">
        <v>293645031.3</v>
      </c>
      <c r="G122" s="9">
        <v>293645031.3</v>
      </c>
      <c r="H122" s="88">
        <f t="shared" si="5"/>
        <v>693809290.6300001</v>
      </c>
    </row>
    <row r="123" spans="2:8" ht="12.75">
      <c r="B123" s="124" t="s">
        <v>414</v>
      </c>
      <c r="C123" s="9">
        <v>476999256.71</v>
      </c>
      <c r="D123" s="9">
        <v>20659451.68</v>
      </c>
      <c r="E123" s="9">
        <f t="shared" si="4"/>
        <v>497658708.39</v>
      </c>
      <c r="F123" s="9">
        <v>161633446.12</v>
      </c>
      <c r="G123" s="9">
        <v>161633446.12</v>
      </c>
      <c r="H123" s="88">
        <f t="shared" si="5"/>
        <v>336025262.27</v>
      </c>
    </row>
    <row r="124" spans="2:8" ht="12.75">
      <c r="B124" s="124" t="s">
        <v>413</v>
      </c>
      <c r="C124" s="9">
        <v>446350278.91</v>
      </c>
      <c r="D124" s="9">
        <v>21895903.4</v>
      </c>
      <c r="E124" s="9">
        <f t="shared" si="4"/>
        <v>468246182.31</v>
      </c>
      <c r="F124" s="9">
        <v>149920056.17</v>
      </c>
      <c r="G124" s="9">
        <v>149920056.17</v>
      </c>
      <c r="H124" s="88">
        <f t="shared" si="5"/>
        <v>318326126.14</v>
      </c>
    </row>
    <row r="125" spans="2:8" ht="12.75">
      <c r="B125" s="124" t="s">
        <v>412</v>
      </c>
      <c r="C125" s="9">
        <v>962878610.5</v>
      </c>
      <c r="D125" s="9">
        <v>29144766.53</v>
      </c>
      <c r="E125" s="9">
        <f t="shared" si="4"/>
        <v>992023377.03</v>
      </c>
      <c r="F125" s="9">
        <v>283805052.2</v>
      </c>
      <c r="G125" s="9">
        <v>283805052.2</v>
      </c>
      <c r="H125" s="88">
        <f t="shared" si="5"/>
        <v>708218324.8299999</v>
      </c>
    </row>
    <row r="126" spans="2:8" ht="12.75">
      <c r="B126" s="124" t="s">
        <v>411</v>
      </c>
      <c r="C126" s="9">
        <v>745000</v>
      </c>
      <c r="D126" s="9">
        <v>16468583.89</v>
      </c>
      <c r="E126" s="9">
        <f t="shared" si="4"/>
        <v>17213583.89</v>
      </c>
      <c r="F126" s="9">
        <v>8527611.81</v>
      </c>
      <c r="G126" s="9">
        <v>8527611.81</v>
      </c>
      <c r="H126" s="88">
        <f t="shared" si="5"/>
        <v>8685972.08</v>
      </c>
    </row>
    <row r="127" spans="2:8" ht="12.75">
      <c r="B127" s="124" t="s">
        <v>410</v>
      </c>
      <c r="C127" s="9">
        <v>82707842.1</v>
      </c>
      <c r="D127" s="9">
        <v>1477339.7</v>
      </c>
      <c r="E127" s="9">
        <f t="shared" si="4"/>
        <v>84185181.8</v>
      </c>
      <c r="F127" s="9">
        <v>12305130.1</v>
      </c>
      <c r="G127" s="9">
        <v>12305130.1</v>
      </c>
      <c r="H127" s="88">
        <f t="shared" si="5"/>
        <v>71880051.7</v>
      </c>
    </row>
    <row r="128" spans="2:8" ht="12.75">
      <c r="B128" s="124" t="s">
        <v>409</v>
      </c>
      <c r="C128" s="9">
        <v>646570</v>
      </c>
      <c r="D128" s="9">
        <v>22180.53</v>
      </c>
      <c r="E128" s="9">
        <f t="shared" si="4"/>
        <v>668750.53</v>
      </c>
      <c r="F128" s="9">
        <v>22781.99</v>
      </c>
      <c r="G128" s="9">
        <v>22781.99</v>
      </c>
      <c r="H128" s="88">
        <f t="shared" si="5"/>
        <v>645968.54</v>
      </c>
    </row>
    <row r="129" spans="2:8" ht="12.75">
      <c r="B129" s="124" t="s">
        <v>408</v>
      </c>
      <c r="C129" s="9">
        <v>1960517836.27</v>
      </c>
      <c r="D129" s="9">
        <v>-481106490.38</v>
      </c>
      <c r="E129" s="9">
        <f t="shared" si="4"/>
        <v>1479411345.8899999</v>
      </c>
      <c r="F129" s="9">
        <v>716546930.97</v>
      </c>
      <c r="G129" s="9">
        <v>716546930.97</v>
      </c>
      <c r="H129" s="88">
        <f t="shared" si="5"/>
        <v>762864414.9199998</v>
      </c>
    </row>
    <row r="130" spans="2:8" ht="12.75">
      <c r="B130" s="124" t="s">
        <v>407</v>
      </c>
      <c r="C130" s="9">
        <v>3335292</v>
      </c>
      <c r="D130" s="9">
        <v>12959.52</v>
      </c>
      <c r="E130" s="9">
        <f t="shared" si="4"/>
        <v>3348251.52</v>
      </c>
      <c r="F130" s="9">
        <v>117421.99</v>
      </c>
      <c r="G130" s="9">
        <v>117421.99</v>
      </c>
      <c r="H130" s="88">
        <f t="shared" si="5"/>
        <v>3230829.53</v>
      </c>
    </row>
    <row r="131" spans="2:8" ht="12.75">
      <c r="B131" s="124" t="s">
        <v>406</v>
      </c>
      <c r="C131" s="9">
        <v>3333115</v>
      </c>
      <c r="D131" s="9">
        <v>8639.68</v>
      </c>
      <c r="E131" s="9">
        <f t="shared" si="4"/>
        <v>3341754.68</v>
      </c>
      <c r="F131" s="9">
        <v>115770.09</v>
      </c>
      <c r="G131" s="9">
        <v>115770.09</v>
      </c>
      <c r="H131" s="88">
        <f t="shared" si="5"/>
        <v>3225984.5900000003</v>
      </c>
    </row>
    <row r="132" spans="2:8" ht="25.5">
      <c r="B132" s="124" t="s">
        <v>405</v>
      </c>
      <c r="C132" s="9">
        <v>3350615</v>
      </c>
      <c r="D132" s="9">
        <v>12959.52</v>
      </c>
      <c r="E132" s="9">
        <f t="shared" si="4"/>
        <v>3363574.52</v>
      </c>
      <c r="F132" s="9">
        <v>117485.56</v>
      </c>
      <c r="G132" s="9">
        <v>117485.56</v>
      </c>
      <c r="H132" s="88">
        <f t="shared" si="5"/>
        <v>3246088.96</v>
      </c>
    </row>
    <row r="133" spans="2:8" ht="12.75">
      <c r="B133" s="124" t="s">
        <v>404</v>
      </c>
      <c r="C133" s="9">
        <v>3329615</v>
      </c>
      <c r="D133" s="9">
        <v>12959.52</v>
      </c>
      <c r="E133" s="9">
        <f t="shared" si="4"/>
        <v>3342574.52</v>
      </c>
      <c r="F133" s="9">
        <v>118265.19</v>
      </c>
      <c r="G133" s="9">
        <v>118265.19</v>
      </c>
      <c r="H133" s="88">
        <f t="shared" si="5"/>
        <v>3224309.33</v>
      </c>
    </row>
    <row r="134" spans="2:8" ht="12.75">
      <c r="B134" s="124" t="s">
        <v>403</v>
      </c>
      <c r="C134" s="9">
        <v>3332292</v>
      </c>
      <c r="D134" s="9">
        <v>12959.52</v>
      </c>
      <c r="E134" s="9">
        <f t="shared" si="4"/>
        <v>3345251.52</v>
      </c>
      <c r="F134" s="9">
        <v>120038.93</v>
      </c>
      <c r="G134" s="9">
        <v>120038.93</v>
      </c>
      <c r="H134" s="88">
        <f t="shared" si="5"/>
        <v>3225212.59</v>
      </c>
    </row>
    <row r="135" spans="2:8" ht="12.75">
      <c r="B135" s="124" t="s">
        <v>402</v>
      </c>
      <c r="C135" s="9">
        <v>3752220</v>
      </c>
      <c r="D135" s="9">
        <v>17959.53</v>
      </c>
      <c r="E135" s="9">
        <f t="shared" si="4"/>
        <v>3770179.53</v>
      </c>
      <c r="F135" s="9">
        <v>135796.43</v>
      </c>
      <c r="G135" s="9">
        <v>135796.43</v>
      </c>
      <c r="H135" s="88">
        <f t="shared" si="5"/>
        <v>3634383.0999999996</v>
      </c>
    </row>
    <row r="136" spans="2:8" ht="12.75">
      <c r="B136" s="124" t="s">
        <v>401</v>
      </c>
      <c r="C136" s="9">
        <v>6543475</v>
      </c>
      <c r="D136" s="9">
        <v>59173.85</v>
      </c>
      <c r="E136" s="9">
        <f t="shared" si="4"/>
        <v>6602648.85</v>
      </c>
      <c r="F136" s="9">
        <v>691443.01</v>
      </c>
      <c r="G136" s="9">
        <v>560196.29</v>
      </c>
      <c r="H136" s="88">
        <f t="shared" si="5"/>
        <v>5911205.84</v>
      </c>
    </row>
    <row r="137" spans="2:8" ht="12.75">
      <c r="B137" s="124" t="s">
        <v>400</v>
      </c>
      <c r="C137" s="9">
        <v>70267105.2</v>
      </c>
      <c r="D137" s="9">
        <v>1914274.33</v>
      </c>
      <c r="E137" s="9">
        <f t="shared" si="4"/>
        <v>72181379.53</v>
      </c>
      <c r="F137" s="9">
        <v>18742885.46</v>
      </c>
      <c r="G137" s="9">
        <v>18742885.46</v>
      </c>
      <c r="H137" s="88">
        <f t="shared" si="5"/>
        <v>53438494.07</v>
      </c>
    </row>
    <row r="138" spans="2:8" ht="12.75">
      <c r="B138" s="124" t="s">
        <v>399</v>
      </c>
      <c r="C138" s="9">
        <v>160502358.06</v>
      </c>
      <c r="D138" s="9">
        <v>13860779.82</v>
      </c>
      <c r="E138" s="9">
        <f t="shared" si="4"/>
        <v>174363137.88</v>
      </c>
      <c r="F138" s="9">
        <v>50353587.45</v>
      </c>
      <c r="G138" s="9">
        <v>50353587.45</v>
      </c>
      <c r="H138" s="88">
        <f t="shared" si="5"/>
        <v>124009550.42999999</v>
      </c>
    </row>
    <row r="139" spans="2:8" ht="12.75">
      <c r="B139" s="124" t="s">
        <v>398</v>
      </c>
      <c r="C139" s="9">
        <v>10000</v>
      </c>
      <c r="D139" s="9">
        <v>0</v>
      </c>
      <c r="E139" s="9">
        <f t="shared" si="4"/>
        <v>10000</v>
      </c>
      <c r="F139" s="9">
        <v>3990.1</v>
      </c>
      <c r="G139" s="9">
        <v>3990.1</v>
      </c>
      <c r="H139" s="88">
        <f t="shared" si="5"/>
        <v>6009.9</v>
      </c>
    </row>
    <row r="140" spans="2:8" ht="12.75">
      <c r="B140" s="124" t="s">
        <v>397</v>
      </c>
      <c r="C140" s="9">
        <v>17500</v>
      </c>
      <c r="D140" s="9">
        <v>0</v>
      </c>
      <c r="E140" s="9">
        <f t="shared" si="4"/>
        <v>17500</v>
      </c>
      <c r="F140" s="9">
        <v>3997.21</v>
      </c>
      <c r="G140" s="9">
        <v>3997.21</v>
      </c>
      <c r="H140" s="88">
        <f t="shared" si="5"/>
        <v>13502.79</v>
      </c>
    </row>
    <row r="141" spans="2:8" ht="12.75">
      <c r="B141" s="124" t="s">
        <v>396</v>
      </c>
      <c r="C141" s="9">
        <v>21725618</v>
      </c>
      <c r="D141" s="9">
        <v>-51148.99</v>
      </c>
      <c r="E141" s="9">
        <f t="shared" si="4"/>
        <v>21674469.01</v>
      </c>
      <c r="F141" s="9">
        <v>2296425.5</v>
      </c>
      <c r="G141" s="9">
        <v>2296425.5</v>
      </c>
      <c r="H141" s="88">
        <f t="shared" si="5"/>
        <v>19378043.51</v>
      </c>
    </row>
    <row r="142" spans="2:8" ht="12.75">
      <c r="B142" s="124" t="s">
        <v>395</v>
      </c>
      <c r="C142" s="9">
        <v>34000</v>
      </c>
      <c r="D142" s="9">
        <v>0</v>
      </c>
      <c r="E142" s="9">
        <f t="shared" si="4"/>
        <v>34000</v>
      </c>
      <c r="F142" s="9">
        <v>9980.17</v>
      </c>
      <c r="G142" s="9">
        <v>9980.17</v>
      </c>
      <c r="H142" s="88">
        <f t="shared" si="5"/>
        <v>24019.83</v>
      </c>
    </row>
    <row r="143" spans="2:8" ht="12.75">
      <c r="B143" s="124" t="s">
        <v>394</v>
      </c>
      <c r="C143" s="9">
        <v>0</v>
      </c>
      <c r="D143" s="9">
        <v>3995.04</v>
      </c>
      <c r="E143" s="9">
        <f t="shared" si="4"/>
        <v>3995.04</v>
      </c>
      <c r="F143" s="9">
        <v>3995.04</v>
      </c>
      <c r="G143" s="9">
        <v>3995.04</v>
      </c>
      <c r="H143" s="88">
        <f t="shared" si="5"/>
        <v>0</v>
      </c>
    </row>
    <row r="144" spans="2:8" ht="12.75">
      <c r="B144" s="124" t="s">
        <v>393</v>
      </c>
      <c r="C144" s="9">
        <v>0</v>
      </c>
      <c r="D144" s="9">
        <v>5607847.57</v>
      </c>
      <c r="E144" s="9">
        <f>C144+D144</f>
        <v>5607847.57</v>
      </c>
      <c r="F144" s="9">
        <v>562969.41</v>
      </c>
      <c r="G144" s="9">
        <v>562969.41</v>
      </c>
      <c r="H144" s="88">
        <f>E144-F144</f>
        <v>5044878.16</v>
      </c>
    </row>
    <row r="145" spans="2:8" ht="12.75">
      <c r="B145" s="124" t="s">
        <v>513</v>
      </c>
      <c r="C145" s="9">
        <v>0</v>
      </c>
      <c r="D145" s="9">
        <v>17864874.33</v>
      </c>
      <c r="E145" s="9">
        <f>C145+D145</f>
        <v>17864874.33</v>
      </c>
      <c r="F145" s="9">
        <v>2101196.16</v>
      </c>
      <c r="G145" s="9">
        <v>2101196.16</v>
      </c>
      <c r="H145" s="88">
        <f>E145-F145</f>
        <v>15763678.169999998</v>
      </c>
    </row>
    <row r="146" spans="2:8" ht="25.5">
      <c r="B146" s="124" t="s">
        <v>514</v>
      </c>
      <c r="C146" s="9">
        <v>0</v>
      </c>
      <c r="D146" s="9">
        <v>10037125</v>
      </c>
      <c r="E146" s="9">
        <f>C146+D146</f>
        <v>10037125</v>
      </c>
      <c r="F146" s="9">
        <v>0</v>
      </c>
      <c r="G146" s="9">
        <v>0</v>
      </c>
      <c r="H146" s="88">
        <f>E146-F146</f>
        <v>10037125</v>
      </c>
    </row>
    <row r="147" spans="2:8" ht="25.5">
      <c r="B147" s="124" t="s">
        <v>515</v>
      </c>
      <c r="C147" s="9">
        <v>0</v>
      </c>
      <c r="D147" s="9">
        <v>11137199</v>
      </c>
      <c r="E147" s="9">
        <f>C147+D147</f>
        <v>11137199</v>
      </c>
      <c r="F147" s="9">
        <v>0</v>
      </c>
      <c r="G147" s="9">
        <v>0</v>
      </c>
      <c r="H147" s="88">
        <f>E147-F147</f>
        <v>11137199</v>
      </c>
    </row>
    <row r="148" spans="2:8" ht="12.75">
      <c r="B148" s="124" t="s">
        <v>516</v>
      </c>
      <c r="C148" s="9">
        <v>0</v>
      </c>
      <c r="D148" s="9">
        <v>21440749</v>
      </c>
      <c r="E148" s="9">
        <f>C148+D148</f>
        <v>21440749</v>
      </c>
      <c r="F148" s="9">
        <v>0</v>
      </c>
      <c r="G148" s="9">
        <v>0</v>
      </c>
      <c r="H148" s="88">
        <f>E148-F148</f>
        <v>21440749</v>
      </c>
    </row>
    <row r="149" spans="2:8" ht="12.75">
      <c r="B149" s="124"/>
      <c r="C149" s="9"/>
      <c r="D149" s="9"/>
      <c r="E149" s="9"/>
      <c r="F149" s="9"/>
      <c r="G149" s="9"/>
      <c r="H149" s="88"/>
    </row>
    <row r="150" spans="2:8" ht="12.75">
      <c r="B150" s="123" t="s">
        <v>311</v>
      </c>
      <c r="C150" s="7">
        <f aca="true" t="shared" si="6" ref="C150:H150">C9+C79</f>
        <v>6875745796</v>
      </c>
      <c r="D150" s="7">
        <f t="shared" si="6"/>
        <v>66087794.8999999</v>
      </c>
      <c r="E150" s="7">
        <f t="shared" si="6"/>
        <v>6941833590.900002</v>
      </c>
      <c r="F150" s="7">
        <f t="shared" si="6"/>
        <v>2201251443.7400002</v>
      </c>
      <c r="G150" s="7">
        <f t="shared" si="6"/>
        <v>2200218816.84</v>
      </c>
      <c r="H150" s="7">
        <f t="shared" si="6"/>
        <v>4740582147.16</v>
      </c>
    </row>
    <row r="151" spans="2:8" ht="13.5" thickBot="1">
      <c r="B151" s="122"/>
      <c r="C151" s="19"/>
      <c r="D151" s="19"/>
      <c r="E151" s="19"/>
      <c r="F151" s="19"/>
      <c r="G151" s="19"/>
      <c r="H151" s="19"/>
    </row>
    <row r="1422" spans="2:8" ht="12.75">
      <c r="B1422" s="121"/>
      <c r="C1422" s="121"/>
      <c r="D1422" s="121"/>
      <c r="E1422" s="121"/>
      <c r="F1422" s="121"/>
      <c r="G1422" s="121"/>
      <c r="H1422" s="121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8" r:id="rId3"/>
  <legacyDrawing r:id="rId2"/>
  <oleObjects>
    <oleObject progId="Excel.Sheet.12" shapeId="146018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zoomScalePageLayoutView="0" workbookViewId="0" topLeftCell="A1">
      <pane ySplit="9" topLeftCell="A56" activePane="bottomLeft" state="frozen"/>
      <selection pane="topLeft" activeCell="A1" sqref="A1"/>
      <selection pane="bottomLeft" activeCell="A84" sqref="A84:IV84"/>
    </sheetView>
  </sheetViews>
  <sheetFormatPr defaultColWidth="11.00390625" defaultRowHeight="15"/>
  <cols>
    <col min="1" max="1" width="78.00390625" style="1" bestFit="1" customWidth="1"/>
    <col min="2" max="2" width="18.421875" style="1" bestFit="1" customWidth="1"/>
    <col min="3" max="3" width="17.57421875" style="1" bestFit="1" customWidth="1"/>
    <col min="4" max="4" width="18.421875" style="1" bestFit="1" customWidth="1"/>
    <col min="5" max="5" width="18.00390625" style="1" bestFit="1" customWidth="1"/>
    <col min="6" max="6" width="18.421875" style="1" bestFit="1" customWidth="1"/>
    <col min="7" max="7" width="19.140625" style="1" bestFit="1" customWidth="1"/>
    <col min="8" max="16384" width="11.00390625" style="1" customWidth="1"/>
  </cols>
  <sheetData>
    <row r="1" ht="13.5" thickBot="1"/>
    <row r="2" spans="1:7" ht="12.75">
      <c r="A2" s="153" t="s">
        <v>120</v>
      </c>
      <c r="B2" s="154"/>
      <c r="C2" s="154"/>
      <c r="D2" s="154"/>
      <c r="E2" s="154"/>
      <c r="F2" s="154"/>
      <c r="G2" s="196"/>
    </row>
    <row r="3" spans="1:7" ht="12.75">
      <c r="A3" s="172" t="s">
        <v>392</v>
      </c>
      <c r="B3" s="173"/>
      <c r="C3" s="173"/>
      <c r="D3" s="173"/>
      <c r="E3" s="173"/>
      <c r="F3" s="173"/>
      <c r="G3" s="197"/>
    </row>
    <row r="4" spans="1:7" ht="12.75">
      <c r="A4" s="172" t="s">
        <v>495</v>
      </c>
      <c r="B4" s="173"/>
      <c r="C4" s="173"/>
      <c r="D4" s="173"/>
      <c r="E4" s="173"/>
      <c r="F4" s="173"/>
      <c r="G4" s="197"/>
    </row>
    <row r="5" spans="1:7" ht="12.75">
      <c r="A5" s="172" t="s">
        <v>512</v>
      </c>
      <c r="B5" s="173"/>
      <c r="C5" s="173"/>
      <c r="D5" s="173"/>
      <c r="E5" s="173"/>
      <c r="F5" s="173"/>
      <c r="G5" s="197"/>
    </row>
    <row r="6" spans="1:7" ht="13.5" thickBot="1">
      <c r="A6" s="175" t="s">
        <v>1</v>
      </c>
      <c r="B6" s="176"/>
      <c r="C6" s="176"/>
      <c r="D6" s="176"/>
      <c r="E6" s="176"/>
      <c r="F6" s="176"/>
      <c r="G6" s="198"/>
    </row>
    <row r="7" spans="1:7" ht="15.75" customHeight="1">
      <c r="A7" s="153" t="s">
        <v>2</v>
      </c>
      <c r="B7" s="202" t="s">
        <v>390</v>
      </c>
      <c r="C7" s="203"/>
      <c r="D7" s="203"/>
      <c r="E7" s="203"/>
      <c r="F7" s="204"/>
      <c r="G7" s="180" t="s">
        <v>389</v>
      </c>
    </row>
    <row r="8" spans="1:7" ht="15.75" customHeight="1" thickBot="1">
      <c r="A8" s="172"/>
      <c r="B8" s="159"/>
      <c r="C8" s="160"/>
      <c r="D8" s="160"/>
      <c r="E8" s="160"/>
      <c r="F8" s="161"/>
      <c r="G8" s="205"/>
    </row>
    <row r="9" spans="1:7" ht="48.75" customHeight="1" thickBot="1">
      <c r="A9" s="175"/>
      <c r="B9" s="139" t="s">
        <v>240</v>
      </c>
      <c r="C9" s="147" t="s">
        <v>388</v>
      </c>
      <c r="D9" s="147" t="s">
        <v>387</v>
      </c>
      <c r="E9" s="147" t="s">
        <v>210</v>
      </c>
      <c r="F9" s="147" t="s">
        <v>208</v>
      </c>
      <c r="G9" s="181"/>
    </row>
    <row r="10" spans="1:7" ht="12.75">
      <c r="A10" s="138"/>
      <c r="B10" s="137"/>
      <c r="C10" s="137"/>
      <c r="D10" s="137"/>
      <c r="E10" s="137"/>
      <c r="F10" s="137"/>
      <c r="G10" s="137"/>
    </row>
    <row r="11" spans="1:7" ht="12.75">
      <c r="A11" s="132" t="s">
        <v>494</v>
      </c>
      <c r="B11" s="55">
        <f aca="true" t="shared" si="0" ref="B11:G11">B12+B23+B33+B45</f>
        <v>321486830</v>
      </c>
      <c r="C11" s="55">
        <f t="shared" si="0"/>
        <v>0</v>
      </c>
      <c r="D11" s="55">
        <f t="shared" si="0"/>
        <v>321486830</v>
      </c>
      <c r="E11" s="55">
        <f t="shared" si="0"/>
        <v>62882282.27</v>
      </c>
      <c r="F11" s="55">
        <f t="shared" si="0"/>
        <v>61984730.09</v>
      </c>
      <c r="G11" s="55">
        <f t="shared" si="0"/>
        <v>258604547.73</v>
      </c>
    </row>
    <row r="12" spans="1:7" ht="12.75">
      <c r="A12" s="132" t="s">
        <v>492</v>
      </c>
      <c r="B12" s="55">
        <f>SUM(B13:B20)</f>
        <v>0</v>
      </c>
      <c r="C12" s="55">
        <f>SUM(C13:C20)</f>
        <v>0</v>
      </c>
      <c r="D12" s="55">
        <f>SUM(D13:D20)</f>
        <v>0</v>
      </c>
      <c r="E12" s="55">
        <f>SUM(E13:E20)</f>
        <v>0</v>
      </c>
      <c r="F12" s="55">
        <f>SUM(F13:F20)</f>
        <v>0</v>
      </c>
      <c r="G12" s="55">
        <f>D12-E12</f>
        <v>0</v>
      </c>
    </row>
    <row r="13" spans="1:7" ht="12.75">
      <c r="A13" s="134" t="s">
        <v>491</v>
      </c>
      <c r="B13" s="58"/>
      <c r="C13" s="58"/>
      <c r="D13" s="58">
        <f>B13+C13</f>
        <v>0</v>
      </c>
      <c r="E13" s="58"/>
      <c r="F13" s="58"/>
      <c r="G13" s="58">
        <f aca="true" t="shared" si="1" ref="G13:G20">D13-E13</f>
        <v>0</v>
      </c>
    </row>
    <row r="14" spans="1:7" ht="12.75">
      <c r="A14" s="134" t="s">
        <v>490</v>
      </c>
      <c r="B14" s="58"/>
      <c r="C14" s="58"/>
      <c r="D14" s="58">
        <f aca="true" t="shared" si="2" ref="D14:D20">B14+C14</f>
        <v>0</v>
      </c>
      <c r="E14" s="58"/>
      <c r="F14" s="58"/>
      <c r="G14" s="58">
        <f t="shared" si="1"/>
        <v>0</v>
      </c>
    </row>
    <row r="15" spans="1:7" ht="12.75">
      <c r="A15" s="134" t="s">
        <v>489</v>
      </c>
      <c r="B15" s="58"/>
      <c r="C15" s="58"/>
      <c r="D15" s="58">
        <f t="shared" si="2"/>
        <v>0</v>
      </c>
      <c r="E15" s="58"/>
      <c r="F15" s="58"/>
      <c r="G15" s="58">
        <f t="shared" si="1"/>
        <v>0</v>
      </c>
    </row>
    <row r="16" spans="1:7" ht="12.75">
      <c r="A16" s="134" t="s">
        <v>488</v>
      </c>
      <c r="B16" s="58"/>
      <c r="C16" s="58"/>
      <c r="D16" s="58">
        <f t="shared" si="2"/>
        <v>0</v>
      </c>
      <c r="E16" s="58"/>
      <c r="F16" s="58"/>
      <c r="G16" s="58">
        <f t="shared" si="1"/>
        <v>0</v>
      </c>
    </row>
    <row r="17" spans="1:7" ht="12.75">
      <c r="A17" s="134" t="s">
        <v>487</v>
      </c>
      <c r="B17" s="58"/>
      <c r="C17" s="58"/>
      <c r="D17" s="58">
        <f t="shared" si="2"/>
        <v>0</v>
      </c>
      <c r="E17" s="58"/>
      <c r="F17" s="58"/>
      <c r="G17" s="58">
        <f t="shared" si="1"/>
        <v>0</v>
      </c>
    </row>
    <row r="18" spans="1:7" ht="12.75">
      <c r="A18" s="134" t="s">
        <v>486</v>
      </c>
      <c r="B18" s="58"/>
      <c r="C18" s="58"/>
      <c r="D18" s="58">
        <f t="shared" si="2"/>
        <v>0</v>
      </c>
      <c r="E18" s="58"/>
      <c r="F18" s="58"/>
      <c r="G18" s="58">
        <f t="shared" si="1"/>
        <v>0</v>
      </c>
    </row>
    <row r="19" spans="1:7" ht="12.75">
      <c r="A19" s="134" t="s">
        <v>485</v>
      </c>
      <c r="B19" s="58"/>
      <c r="C19" s="58"/>
      <c r="D19" s="58">
        <f t="shared" si="2"/>
        <v>0</v>
      </c>
      <c r="E19" s="58"/>
      <c r="F19" s="58"/>
      <c r="G19" s="58">
        <f t="shared" si="1"/>
        <v>0</v>
      </c>
    </row>
    <row r="20" spans="1:7" ht="12.75">
      <c r="A20" s="134" t="s">
        <v>484</v>
      </c>
      <c r="B20" s="58"/>
      <c r="C20" s="58"/>
      <c r="D20" s="58">
        <f t="shared" si="2"/>
        <v>0</v>
      </c>
      <c r="E20" s="58"/>
      <c r="F20" s="58"/>
      <c r="G20" s="58">
        <f t="shared" si="1"/>
        <v>0</v>
      </c>
    </row>
    <row r="21" spans="1:7" ht="12.75">
      <c r="A21" s="134"/>
      <c r="B21" s="58"/>
      <c r="C21" s="58"/>
      <c r="D21" s="58"/>
      <c r="E21" s="58"/>
      <c r="F21" s="58"/>
      <c r="G21" s="58"/>
    </row>
    <row r="22" spans="1:7" ht="12.75">
      <c r="A22" s="133"/>
      <c r="B22" s="58"/>
      <c r="C22" s="58"/>
      <c r="D22" s="58"/>
      <c r="E22" s="58"/>
      <c r="F22" s="58"/>
      <c r="G22" s="58"/>
    </row>
    <row r="23" spans="1:7" ht="12.75">
      <c r="A23" s="132" t="s">
        <v>483</v>
      </c>
      <c r="B23" s="55">
        <f>SUM(B24:B30)</f>
        <v>321486830</v>
      </c>
      <c r="C23" s="55">
        <f>SUM(C24:C30)</f>
        <v>0</v>
      </c>
      <c r="D23" s="55">
        <f>SUM(D24:D30)</f>
        <v>321486830</v>
      </c>
      <c r="E23" s="55">
        <f>SUM(E24:E30)</f>
        <v>62882282.27</v>
      </c>
      <c r="F23" s="55">
        <f>SUM(F24:F30)</f>
        <v>61984730.09</v>
      </c>
      <c r="G23" s="55">
        <f aca="true" t="shared" si="3" ref="G23:G30">D23-E23</f>
        <v>258604547.73</v>
      </c>
    </row>
    <row r="24" spans="1:7" ht="12.75">
      <c r="A24" s="134" t="s">
        <v>482</v>
      </c>
      <c r="B24" s="58"/>
      <c r="C24" s="58"/>
      <c r="D24" s="58">
        <f>B24+C24</f>
        <v>0</v>
      </c>
      <c r="E24" s="58"/>
      <c r="F24" s="58"/>
      <c r="G24" s="58">
        <f t="shared" si="3"/>
        <v>0</v>
      </c>
    </row>
    <row r="25" spans="1:7" ht="12.75">
      <c r="A25" s="134" t="s">
        <v>481</v>
      </c>
      <c r="B25" s="58"/>
      <c r="C25" s="58"/>
      <c r="D25" s="58">
        <f aca="true" t="shared" si="4" ref="D25:D30">B25+C25</f>
        <v>0</v>
      </c>
      <c r="E25" s="58"/>
      <c r="F25" s="58"/>
      <c r="G25" s="58">
        <f t="shared" si="3"/>
        <v>0</v>
      </c>
    </row>
    <row r="26" spans="1:7" ht="12.75">
      <c r="A26" s="134" t="s">
        <v>480</v>
      </c>
      <c r="B26" s="58"/>
      <c r="C26" s="58"/>
      <c r="D26" s="58">
        <f t="shared" si="4"/>
        <v>0</v>
      </c>
      <c r="E26" s="58"/>
      <c r="F26" s="58"/>
      <c r="G26" s="58">
        <f t="shared" si="3"/>
        <v>0</v>
      </c>
    </row>
    <row r="27" spans="1:7" ht="12.75">
      <c r="A27" s="134" t="s">
        <v>479</v>
      </c>
      <c r="B27" s="58"/>
      <c r="C27" s="58"/>
      <c r="D27" s="58">
        <f t="shared" si="4"/>
        <v>0</v>
      </c>
      <c r="E27" s="58"/>
      <c r="F27" s="58"/>
      <c r="G27" s="58">
        <f t="shared" si="3"/>
        <v>0</v>
      </c>
    </row>
    <row r="28" spans="1:7" ht="12.75">
      <c r="A28" s="134" t="s">
        <v>478</v>
      </c>
      <c r="B28" s="58">
        <v>321486830</v>
      </c>
      <c r="C28" s="58">
        <v>0</v>
      </c>
      <c r="D28" s="58">
        <f t="shared" si="4"/>
        <v>321486830</v>
      </c>
      <c r="E28" s="58">
        <v>62882282.27</v>
      </c>
      <c r="F28" s="58">
        <v>61984730.09</v>
      </c>
      <c r="G28" s="58">
        <f t="shared" si="3"/>
        <v>258604547.73</v>
      </c>
    </row>
    <row r="29" spans="1:7" ht="12.75">
      <c r="A29" s="134" t="s">
        <v>477</v>
      </c>
      <c r="B29" s="58"/>
      <c r="C29" s="58"/>
      <c r="D29" s="58">
        <f t="shared" si="4"/>
        <v>0</v>
      </c>
      <c r="E29" s="58"/>
      <c r="F29" s="58"/>
      <c r="G29" s="58">
        <f t="shared" si="3"/>
        <v>0</v>
      </c>
    </row>
    <row r="30" spans="1:7" ht="12.75">
      <c r="A30" s="134" t="s">
        <v>476</v>
      </c>
      <c r="B30" s="58"/>
      <c r="C30" s="58"/>
      <c r="D30" s="58">
        <f t="shared" si="4"/>
        <v>0</v>
      </c>
      <c r="E30" s="58"/>
      <c r="F30" s="58"/>
      <c r="G30" s="58">
        <f t="shared" si="3"/>
        <v>0</v>
      </c>
    </row>
    <row r="31" spans="1:7" ht="12.75">
      <c r="A31" s="134"/>
      <c r="B31" s="58"/>
      <c r="C31" s="58"/>
      <c r="D31" s="58"/>
      <c r="E31" s="58"/>
      <c r="F31" s="58"/>
      <c r="G31" s="58"/>
    </row>
    <row r="32" spans="1:7" ht="12.75">
      <c r="A32" s="133"/>
      <c r="B32" s="58"/>
      <c r="C32" s="58"/>
      <c r="D32" s="58"/>
      <c r="E32" s="58"/>
      <c r="F32" s="58"/>
      <c r="G32" s="58"/>
    </row>
    <row r="33" spans="1:7" ht="12.75">
      <c r="A33" s="132" t="s">
        <v>475</v>
      </c>
      <c r="B33" s="55">
        <f>SUM(B34:B42)</f>
        <v>0</v>
      </c>
      <c r="C33" s="55">
        <f>SUM(C34:C42)</f>
        <v>0</v>
      </c>
      <c r="D33" s="55">
        <f>SUM(D34:D42)</f>
        <v>0</v>
      </c>
      <c r="E33" s="55">
        <f>SUM(E34:E42)</f>
        <v>0</v>
      </c>
      <c r="F33" s="55">
        <f>SUM(F34:F42)</f>
        <v>0</v>
      </c>
      <c r="G33" s="55">
        <f aca="true" t="shared" si="5" ref="G33:G42">D33-E33</f>
        <v>0</v>
      </c>
    </row>
    <row r="34" spans="1:7" ht="12.75">
      <c r="A34" s="134" t="s">
        <v>474</v>
      </c>
      <c r="B34" s="58"/>
      <c r="C34" s="58"/>
      <c r="D34" s="58">
        <f>B34+C34</f>
        <v>0</v>
      </c>
      <c r="E34" s="58"/>
      <c r="F34" s="58"/>
      <c r="G34" s="58">
        <f t="shared" si="5"/>
        <v>0</v>
      </c>
    </row>
    <row r="35" spans="1:7" ht="12.75">
      <c r="A35" s="134" t="s">
        <v>473</v>
      </c>
      <c r="B35" s="58"/>
      <c r="C35" s="58"/>
      <c r="D35" s="58">
        <f aca="true" t="shared" si="6" ref="D35:D42">B35+C35</f>
        <v>0</v>
      </c>
      <c r="E35" s="58"/>
      <c r="F35" s="58"/>
      <c r="G35" s="58">
        <f t="shared" si="5"/>
        <v>0</v>
      </c>
    </row>
    <row r="36" spans="1:7" ht="12.75">
      <c r="A36" s="134" t="s">
        <v>472</v>
      </c>
      <c r="B36" s="58"/>
      <c r="C36" s="58"/>
      <c r="D36" s="58">
        <f t="shared" si="6"/>
        <v>0</v>
      </c>
      <c r="E36" s="58"/>
      <c r="F36" s="58"/>
      <c r="G36" s="58">
        <f t="shared" si="5"/>
        <v>0</v>
      </c>
    </row>
    <row r="37" spans="1:7" ht="12.75">
      <c r="A37" s="134" t="s">
        <v>471</v>
      </c>
      <c r="B37" s="58"/>
      <c r="C37" s="58"/>
      <c r="D37" s="58">
        <f t="shared" si="6"/>
        <v>0</v>
      </c>
      <c r="E37" s="58"/>
      <c r="F37" s="58"/>
      <c r="G37" s="58">
        <f t="shared" si="5"/>
        <v>0</v>
      </c>
    </row>
    <row r="38" spans="1:7" ht="12.75">
      <c r="A38" s="134" t="s">
        <v>470</v>
      </c>
      <c r="B38" s="58"/>
      <c r="C38" s="58"/>
      <c r="D38" s="58">
        <f t="shared" si="6"/>
        <v>0</v>
      </c>
      <c r="E38" s="58"/>
      <c r="F38" s="58"/>
      <c r="G38" s="58">
        <f t="shared" si="5"/>
        <v>0</v>
      </c>
    </row>
    <row r="39" spans="1:7" ht="12.75">
      <c r="A39" s="134" t="s">
        <v>469</v>
      </c>
      <c r="B39" s="58"/>
      <c r="C39" s="58"/>
      <c r="D39" s="58">
        <f t="shared" si="6"/>
        <v>0</v>
      </c>
      <c r="E39" s="58"/>
      <c r="F39" s="58"/>
      <c r="G39" s="58">
        <f t="shared" si="5"/>
        <v>0</v>
      </c>
    </row>
    <row r="40" spans="1:7" ht="12.75">
      <c r="A40" s="134" t="s">
        <v>468</v>
      </c>
      <c r="B40" s="58"/>
      <c r="C40" s="58"/>
      <c r="D40" s="58">
        <f t="shared" si="6"/>
        <v>0</v>
      </c>
      <c r="E40" s="58"/>
      <c r="F40" s="58"/>
      <c r="G40" s="58">
        <f t="shared" si="5"/>
        <v>0</v>
      </c>
    </row>
    <row r="41" spans="1:7" ht="12.75">
      <c r="A41" s="134" t="s">
        <v>467</v>
      </c>
      <c r="B41" s="58"/>
      <c r="C41" s="58"/>
      <c r="D41" s="58">
        <f t="shared" si="6"/>
        <v>0</v>
      </c>
      <c r="E41" s="58"/>
      <c r="F41" s="58"/>
      <c r="G41" s="58">
        <f t="shared" si="5"/>
        <v>0</v>
      </c>
    </row>
    <row r="42" spans="1:7" ht="12.75">
      <c r="A42" s="134" t="s">
        <v>466</v>
      </c>
      <c r="B42" s="58"/>
      <c r="C42" s="58"/>
      <c r="D42" s="58">
        <f t="shared" si="6"/>
        <v>0</v>
      </c>
      <c r="E42" s="58"/>
      <c r="F42" s="58"/>
      <c r="G42" s="58">
        <f t="shared" si="5"/>
        <v>0</v>
      </c>
    </row>
    <row r="43" spans="1:7" ht="12.75">
      <c r="A43" s="134"/>
      <c r="B43" s="58"/>
      <c r="C43" s="58"/>
      <c r="D43" s="58"/>
      <c r="E43" s="58"/>
      <c r="F43" s="58"/>
      <c r="G43" s="58"/>
    </row>
    <row r="44" spans="1:7" ht="12.75">
      <c r="A44" s="133"/>
      <c r="B44" s="58"/>
      <c r="C44" s="58"/>
      <c r="D44" s="58"/>
      <c r="E44" s="58"/>
      <c r="F44" s="58"/>
      <c r="G44" s="58"/>
    </row>
    <row r="45" spans="1:7" ht="12.75">
      <c r="A45" s="132" t="s">
        <v>465</v>
      </c>
      <c r="B45" s="55">
        <f>SUM(B46:B49)</f>
        <v>0</v>
      </c>
      <c r="C45" s="55">
        <f>SUM(C46:C49)</f>
        <v>0</v>
      </c>
      <c r="D45" s="55">
        <f>SUM(D46:D49)</f>
        <v>0</v>
      </c>
      <c r="E45" s="55">
        <f>SUM(E46:E49)</f>
        <v>0</v>
      </c>
      <c r="F45" s="55">
        <f>SUM(F46:F49)</f>
        <v>0</v>
      </c>
      <c r="G45" s="55">
        <f>D45-E45</f>
        <v>0</v>
      </c>
    </row>
    <row r="46" spans="1:7" ht="12.75">
      <c r="A46" s="134" t="s">
        <v>464</v>
      </c>
      <c r="B46" s="58"/>
      <c r="C46" s="58"/>
      <c r="D46" s="58">
        <f>B46+C46</f>
        <v>0</v>
      </c>
      <c r="E46" s="58"/>
      <c r="F46" s="58"/>
      <c r="G46" s="58">
        <f>D46-E46</f>
        <v>0</v>
      </c>
    </row>
    <row r="47" spans="1:7" ht="12.75">
      <c r="A47" s="10" t="s">
        <v>463</v>
      </c>
      <c r="B47" s="58"/>
      <c r="C47" s="58"/>
      <c r="D47" s="58">
        <f>B47+C47</f>
        <v>0</v>
      </c>
      <c r="E47" s="58"/>
      <c r="F47" s="58"/>
      <c r="G47" s="58">
        <f>D47-E47</f>
        <v>0</v>
      </c>
    </row>
    <row r="48" spans="1:7" ht="12.75">
      <c r="A48" s="134" t="s">
        <v>462</v>
      </c>
      <c r="B48" s="58"/>
      <c r="C48" s="58"/>
      <c r="D48" s="58">
        <f>B48+C48</f>
        <v>0</v>
      </c>
      <c r="E48" s="58"/>
      <c r="F48" s="58"/>
      <c r="G48" s="58">
        <f>D48-E48</f>
        <v>0</v>
      </c>
    </row>
    <row r="49" spans="1:7" ht="12.75">
      <c r="A49" s="134" t="s">
        <v>461</v>
      </c>
      <c r="B49" s="58"/>
      <c r="C49" s="58"/>
      <c r="D49" s="58">
        <f>B49+C49</f>
        <v>0</v>
      </c>
      <c r="E49" s="58"/>
      <c r="F49" s="58"/>
      <c r="G49" s="58">
        <f>D49-E49</f>
        <v>0</v>
      </c>
    </row>
    <row r="50" spans="1:7" ht="12.75">
      <c r="A50" s="134"/>
      <c r="B50" s="58"/>
      <c r="C50" s="58"/>
      <c r="D50" s="58"/>
      <c r="E50" s="58"/>
      <c r="F50" s="58"/>
      <c r="G50" s="58"/>
    </row>
    <row r="51" spans="1:7" ht="12.75">
      <c r="A51" s="133"/>
      <c r="B51" s="58"/>
      <c r="C51" s="58"/>
      <c r="D51" s="58"/>
      <c r="E51" s="58"/>
      <c r="F51" s="58"/>
      <c r="G51" s="58"/>
    </row>
    <row r="52" spans="1:7" ht="12.75">
      <c r="A52" s="132" t="s">
        <v>493</v>
      </c>
      <c r="B52" s="55">
        <f>B53+B64+B74+B85</f>
        <v>6554258966</v>
      </c>
      <c r="C52" s="55">
        <f>C53+C64+C74+C85</f>
        <v>66087794.9</v>
      </c>
      <c r="D52" s="55">
        <f>D53+D64+D74+D85</f>
        <v>6620346760.9</v>
      </c>
      <c r="E52" s="55">
        <f>E53+E64+E74+E85</f>
        <v>2138369161.47</v>
      </c>
      <c r="F52" s="55">
        <f>F53+F64+F74+F85</f>
        <v>2138234086.75</v>
      </c>
      <c r="G52" s="55">
        <f aca="true" t="shared" si="7" ref="G52:G89">D52-E52</f>
        <v>4481977599.429999</v>
      </c>
    </row>
    <row r="53" spans="1:7" ht="12.75">
      <c r="A53" s="132" t="s">
        <v>492</v>
      </c>
      <c r="B53" s="55">
        <f>SUM(B54:B61)</f>
        <v>0</v>
      </c>
      <c r="C53" s="55">
        <f>SUM(C54:C61)</f>
        <v>0</v>
      </c>
      <c r="D53" s="55">
        <f>SUM(D54:D61)</f>
        <v>0</v>
      </c>
      <c r="E53" s="55">
        <f>SUM(E54:E61)</f>
        <v>0</v>
      </c>
      <c r="F53" s="55">
        <f>SUM(F54:F61)</f>
        <v>0</v>
      </c>
      <c r="G53" s="55">
        <f t="shared" si="7"/>
        <v>0</v>
      </c>
    </row>
    <row r="54" spans="1:7" ht="12.75">
      <c r="A54" s="134" t="s">
        <v>491</v>
      </c>
      <c r="B54" s="58"/>
      <c r="C54" s="58"/>
      <c r="D54" s="58">
        <f>B54+C54</f>
        <v>0</v>
      </c>
      <c r="E54" s="58"/>
      <c r="F54" s="58"/>
      <c r="G54" s="58">
        <f t="shared" si="7"/>
        <v>0</v>
      </c>
    </row>
    <row r="55" spans="1:7" ht="12.75">
      <c r="A55" s="134" t="s">
        <v>490</v>
      </c>
      <c r="B55" s="58"/>
      <c r="C55" s="58"/>
      <c r="D55" s="58">
        <f aca="true" t="shared" si="8" ref="D55:D61">B55+C55</f>
        <v>0</v>
      </c>
      <c r="E55" s="58"/>
      <c r="F55" s="58"/>
      <c r="G55" s="58">
        <f t="shared" si="7"/>
        <v>0</v>
      </c>
    </row>
    <row r="56" spans="1:7" ht="12.75">
      <c r="A56" s="134" t="s">
        <v>489</v>
      </c>
      <c r="B56" s="58"/>
      <c r="C56" s="58"/>
      <c r="D56" s="58">
        <f t="shared" si="8"/>
        <v>0</v>
      </c>
      <c r="E56" s="58"/>
      <c r="F56" s="58"/>
      <c r="G56" s="58">
        <f t="shared" si="7"/>
        <v>0</v>
      </c>
    </row>
    <row r="57" spans="1:7" ht="12.75">
      <c r="A57" s="134" t="s">
        <v>488</v>
      </c>
      <c r="B57" s="58"/>
      <c r="C57" s="58"/>
      <c r="D57" s="58">
        <f t="shared" si="8"/>
        <v>0</v>
      </c>
      <c r="E57" s="58"/>
      <c r="F57" s="58"/>
      <c r="G57" s="58">
        <f t="shared" si="7"/>
        <v>0</v>
      </c>
    </row>
    <row r="58" spans="1:7" ht="12.75">
      <c r="A58" s="134" t="s">
        <v>487</v>
      </c>
      <c r="B58" s="58"/>
      <c r="C58" s="58"/>
      <c r="D58" s="58">
        <f t="shared" si="8"/>
        <v>0</v>
      </c>
      <c r="E58" s="58"/>
      <c r="F58" s="58"/>
      <c r="G58" s="58">
        <f t="shared" si="7"/>
        <v>0</v>
      </c>
    </row>
    <row r="59" spans="1:7" ht="12.75">
      <c r="A59" s="134" t="s">
        <v>486</v>
      </c>
      <c r="B59" s="58"/>
      <c r="C59" s="58"/>
      <c r="D59" s="58">
        <f t="shared" si="8"/>
        <v>0</v>
      </c>
      <c r="E59" s="58"/>
      <c r="F59" s="58"/>
      <c r="G59" s="58">
        <f t="shared" si="7"/>
        <v>0</v>
      </c>
    </row>
    <row r="60" spans="1:7" ht="12.75">
      <c r="A60" s="134" t="s">
        <v>485</v>
      </c>
      <c r="B60" s="58"/>
      <c r="C60" s="58"/>
      <c r="D60" s="58">
        <f t="shared" si="8"/>
        <v>0</v>
      </c>
      <c r="E60" s="58"/>
      <c r="F60" s="58"/>
      <c r="G60" s="58">
        <f t="shared" si="7"/>
        <v>0</v>
      </c>
    </row>
    <row r="61" spans="1:7" ht="12.75">
      <c r="A61" s="134" t="s">
        <v>484</v>
      </c>
      <c r="B61" s="58"/>
      <c r="C61" s="58"/>
      <c r="D61" s="58">
        <f t="shared" si="8"/>
        <v>0</v>
      </c>
      <c r="E61" s="58"/>
      <c r="F61" s="58"/>
      <c r="G61" s="58">
        <f t="shared" si="7"/>
        <v>0</v>
      </c>
    </row>
    <row r="62" spans="1:7" ht="12.75">
      <c r="A62" s="134"/>
      <c r="B62" s="58"/>
      <c r="C62" s="58"/>
      <c r="D62" s="58"/>
      <c r="E62" s="58"/>
      <c r="F62" s="58"/>
      <c r="G62" s="58"/>
    </row>
    <row r="63" spans="1:7" ht="12.75">
      <c r="A63" s="133"/>
      <c r="B63" s="58"/>
      <c r="C63" s="58"/>
      <c r="D63" s="58"/>
      <c r="E63" s="58"/>
      <c r="F63" s="58"/>
      <c r="G63" s="58"/>
    </row>
    <row r="64" spans="1:7" ht="12.75">
      <c r="A64" s="132" t="s">
        <v>483</v>
      </c>
      <c r="B64" s="55">
        <f>SUM(B65:B71)</f>
        <v>6554258966</v>
      </c>
      <c r="C64" s="55">
        <f>SUM(C65:C71)</f>
        <v>66087794.9</v>
      </c>
      <c r="D64" s="55">
        <f>SUM(D65:D71)</f>
        <v>6620346760.9</v>
      </c>
      <c r="E64" s="55">
        <f>SUM(E65:E71)</f>
        <v>2138369161.47</v>
      </c>
      <c r="F64" s="55">
        <f>SUM(F65:F71)</f>
        <v>2138234086.75</v>
      </c>
      <c r="G64" s="55">
        <f t="shared" si="7"/>
        <v>4481977599.429999</v>
      </c>
    </row>
    <row r="65" spans="1:7" ht="12.75">
      <c r="A65" s="134" t="s">
        <v>482</v>
      </c>
      <c r="B65" s="58"/>
      <c r="C65" s="58"/>
      <c r="D65" s="58">
        <f>B65+C65</f>
        <v>0</v>
      </c>
      <c r="E65" s="58"/>
      <c r="F65" s="58"/>
      <c r="G65" s="58">
        <f t="shared" si="7"/>
        <v>0</v>
      </c>
    </row>
    <row r="66" spans="1:7" ht="12.75">
      <c r="A66" s="134" t="s">
        <v>481</v>
      </c>
      <c r="B66" s="58"/>
      <c r="C66" s="58"/>
      <c r="D66" s="58">
        <f aca="true" t="shared" si="9" ref="D66:D71">B66+C66</f>
        <v>0</v>
      </c>
      <c r="E66" s="58"/>
      <c r="F66" s="58"/>
      <c r="G66" s="58">
        <f t="shared" si="7"/>
        <v>0</v>
      </c>
    </row>
    <row r="67" spans="1:7" ht="12.75">
      <c r="A67" s="134" t="s">
        <v>480</v>
      </c>
      <c r="B67" s="58"/>
      <c r="C67" s="58"/>
      <c r="D67" s="58">
        <f t="shared" si="9"/>
        <v>0</v>
      </c>
      <c r="E67" s="58"/>
      <c r="F67" s="58"/>
      <c r="G67" s="58">
        <f t="shared" si="7"/>
        <v>0</v>
      </c>
    </row>
    <row r="68" spans="1:7" ht="12.75">
      <c r="A68" s="134" t="s">
        <v>479</v>
      </c>
      <c r="B68" s="58"/>
      <c r="C68" s="58"/>
      <c r="D68" s="58">
        <f t="shared" si="9"/>
        <v>0</v>
      </c>
      <c r="E68" s="58"/>
      <c r="F68" s="58"/>
      <c r="G68" s="58">
        <f t="shared" si="7"/>
        <v>0</v>
      </c>
    </row>
    <row r="69" spans="1:7" ht="12.75">
      <c r="A69" s="134" t="s">
        <v>478</v>
      </c>
      <c r="B69" s="58">
        <v>6554258966</v>
      </c>
      <c r="C69" s="58">
        <v>66087794.9</v>
      </c>
      <c r="D69" s="58">
        <f t="shared" si="9"/>
        <v>6620346760.9</v>
      </c>
      <c r="E69" s="58">
        <v>2138369161.47</v>
      </c>
      <c r="F69" s="58">
        <v>2138234086.75</v>
      </c>
      <c r="G69" s="58">
        <f t="shared" si="7"/>
        <v>4481977599.429999</v>
      </c>
    </row>
    <row r="70" spans="1:7" ht="12.75">
      <c r="A70" s="134" t="s">
        <v>477</v>
      </c>
      <c r="B70" s="58"/>
      <c r="C70" s="58"/>
      <c r="D70" s="58">
        <f t="shared" si="9"/>
        <v>0</v>
      </c>
      <c r="E70" s="58"/>
      <c r="F70" s="58"/>
      <c r="G70" s="58">
        <f t="shared" si="7"/>
        <v>0</v>
      </c>
    </row>
    <row r="71" spans="1:7" ht="12.75">
      <c r="A71" s="134" t="s">
        <v>476</v>
      </c>
      <c r="B71" s="58"/>
      <c r="C71" s="58"/>
      <c r="D71" s="58">
        <f t="shared" si="9"/>
        <v>0</v>
      </c>
      <c r="E71" s="58"/>
      <c r="F71" s="58"/>
      <c r="G71" s="58">
        <f t="shared" si="7"/>
        <v>0</v>
      </c>
    </row>
    <row r="72" spans="1:7" ht="12.75">
      <c r="A72" s="134"/>
      <c r="B72" s="58"/>
      <c r="C72" s="58"/>
      <c r="D72" s="58"/>
      <c r="E72" s="58"/>
      <c r="F72" s="58"/>
      <c r="G72" s="58"/>
    </row>
    <row r="73" spans="1:7" ht="12.75">
      <c r="A73" s="133"/>
      <c r="B73" s="58"/>
      <c r="C73" s="58"/>
      <c r="D73" s="58"/>
      <c r="E73" s="58"/>
      <c r="F73" s="58"/>
      <c r="G73" s="58"/>
    </row>
    <row r="74" spans="1:7" ht="12.75">
      <c r="A74" s="132" t="s">
        <v>475</v>
      </c>
      <c r="B74" s="55">
        <f>SUM(B75:B83)</f>
        <v>0</v>
      </c>
      <c r="C74" s="55">
        <f>SUM(C75:C83)</f>
        <v>0</v>
      </c>
      <c r="D74" s="55">
        <f>SUM(D75:D83)</f>
        <v>0</v>
      </c>
      <c r="E74" s="55">
        <f>SUM(E75:E83)</f>
        <v>0</v>
      </c>
      <c r="F74" s="55">
        <f>SUM(F75:F83)</f>
        <v>0</v>
      </c>
      <c r="G74" s="55">
        <f t="shared" si="7"/>
        <v>0</v>
      </c>
    </row>
    <row r="75" spans="1:7" ht="12.75">
      <c r="A75" s="134" t="s">
        <v>474</v>
      </c>
      <c r="B75" s="58"/>
      <c r="C75" s="58"/>
      <c r="D75" s="58">
        <f>B75+C75</f>
        <v>0</v>
      </c>
      <c r="E75" s="58"/>
      <c r="F75" s="58"/>
      <c r="G75" s="58">
        <f t="shared" si="7"/>
        <v>0</v>
      </c>
    </row>
    <row r="76" spans="1:7" ht="12.75">
      <c r="A76" s="134" t="s">
        <v>473</v>
      </c>
      <c r="B76" s="58"/>
      <c r="C76" s="58"/>
      <c r="D76" s="58">
        <f aca="true" t="shared" si="10" ref="D76:D83">B76+C76</f>
        <v>0</v>
      </c>
      <c r="E76" s="58"/>
      <c r="F76" s="58"/>
      <c r="G76" s="58">
        <f t="shared" si="7"/>
        <v>0</v>
      </c>
    </row>
    <row r="77" spans="1:7" ht="12.75">
      <c r="A77" s="134" t="s">
        <v>472</v>
      </c>
      <c r="B77" s="58"/>
      <c r="C77" s="58"/>
      <c r="D77" s="58">
        <f t="shared" si="10"/>
        <v>0</v>
      </c>
      <c r="E77" s="58"/>
      <c r="F77" s="58"/>
      <c r="G77" s="58">
        <f t="shared" si="7"/>
        <v>0</v>
      </c>
    </row>
    <row r="78" spans="1:7" ht="12.75">
      <c r="A78" s="134" t="s">
        <v>471</v>
      </c>
      <c r="B78" s="58"/>
      <c r="C78" s="58"/>
      <c r="D78" s="58">
        <f t="shared" si="10"/>
        <v>0</v>
      </c>
      <c r="E78" s="58"/>
      <c r="F78" s="58"/>
      <c r="G78" s="58">
        <f t="shared" si="7"/>
        <v>0</v>
      </c>
    </row>
    <row r="79" spans="1:7" ht="12.75">
      <c r="A79" s="134" t="s">
        <v>470</v>
      </c>
      <c r="B79" s="58"/>
      <c r="C79" s="58"/>
      <c r="D79" s="58">
        <f t="shared" si="10"/>
        <v>0</v>
      </c>
      <c r="E79" s="58"/>
      <c r="F79" s="58"/>
      <c r="G79" s="58">
        <f t="shared" si="7"/>
        <v>0</v>
      </c>
    </row>
    <row r="80" spans="1:7" ht="12.75">
      <c r="A80" s="134" t="s">
        <v>469</v>
      </c>
      <c r="B80" s="58"/>
      <c r="C80" s="58"/>
      <c r="D80" s="58">
        <f t="shared" si="10"/>
        <v>0</v>
      </c>
      <c r="E80" s="58"/>
      <c r="F80" s="58"/>
      <c r="G80" s="58">
        <f t="shared" si="7"/>
        <v>0</v>
      </c>
    </row>
    <row r="81" spans="1:7" ht="12.75">
      <c r="A81" s="134" t="s">
        <v>468</v>
      </c>
      <c r="B81" s="58"/>
      <c r="C81" s="58"/>
      <c r="D81" s="58">
        <f t="shared" si="10"/>
        <v>0</v>
      </c>
      <c r="E81" s="58"/>
      <c r="F81" s="58"/>
      <c r="G81" s="58">
        <f t="shared" si="7"/>
        <v>0</v>
      </c>
    </row>
    <row r="82" spans="1:7" ht="12.75">
      <c r="A82" s="134" t="s">
        <v>467</v>
      </c>
      <c r="B82" s="58"/>
      <c r="C82" s="58"/>
      <c r="D82" s="58">
        <f t="shared" si="10"/>
        <v>0</v>
      </c>
      <c r="E82" s="58"/>
      <c r="F82" s="58"/>
      <c r="G82" s="58">
        <f t="shared" si="7"/>
        <v>0</v>
      </c>
    </row>
    <row r="83" spans="1:7" ht="12.75">
      <c r="A83" s="136" t="s">
        <v>466</v>
      </c>
      <c r="B83" s="135"/>
      <c r="C83" s="135"/>
      <c r="D83" s="135">
        <f t="shared" si="10"/>
        <v>0</v>
      </c>
      <c r="E83" s="135"/>
      <c r="F83" s="135"/>
      <c r="G83" s="135">
        <f t="shared" si="7"/>
        <v>0</v>
      </c>
    </row>
    <row r="84" spans="1:7" ht="12.75">
      <c r="A84" s="133"/>
      <c r="B84" s="58"/>
      <c r="C84" s="58"/>
      <c r="D84" s="58"/>
      <c r="E84" s="58"/>
      <c r="F84" s="58"/>
      <c r="G84" s="58"/>
    </row>
    <row r="85" spans="1:7" ht="12.75">
      <c r="A85" s="132" t="s">
        <v>465</v>
      </c>
      <c r="B85" s="55">
        <f>SUM(B86:B89)</f>
        <v>0</v>
      </c>
      <c r="C85" s="55">
        <f>SUM(C86:C89)</f>
        <v>0</v>
      </c>
      <c r="D85" s="55">
        <f>SUM(D86:D89)</f>
        <v>0</v>
      </c>
      <c r="E85" s="55">
        <f>SUM(E86:E89)</f>
        <v>0</v>
      </c>
      <c r="F85" s="55">
        <f>SUM(F86:F89)</f>
        <v>0</v>
      </c>
      <c r="G85" s="55">
        <f t="shared" si="7"/>
        <v>0</v>
      </c>
    </row>
    <row r="86" spans="1:7" ht="12.75">
      <c r="A86" s="134" t="s">
        <v>464</v>
      </c>
      <c r="B86" s="58"/>
      <c r="C86" s="58"/>
      <c r="D86" s="58">
        <f>B86+C86</f>
        <v>0</v>
      </c>
      <c r="E86" s="58"/>
      <c r="F86" s="58"/>
      <c r="G86" s="58">
        <f t="shared" si="7"/>
        <v>0</v>
      </c>
    </row>
    <row r="87" spans="1:7" ht="12.75">
      <c r="A87" s="10" t="s">
        <v>463</v>
      </c>
      <c r="B87" s="58"/>
      <c r="C87" s="58"/>
      <c r="D87" s="58">
        <f>B87+C87</f>
        <v>0</v>
      </c>
      <c r="E87" s="58"/>
      <c r="F87" s="58"/>
      <c r="G87" s="58">
        <f t="shared" si="7"/>
        <v>0</v>
      </c>
    </row>
    <row r="88" spans="1:7" ht="12.75">
      <c r="A88" s="134" t="s">
        <v>462</v>
      </c>
      <c r="B88" s="58"/>
      <c r="C88" s="58"/>
      <c r="D88" s="58">
        <f>B88+C88</f>
        <v>0</v>
      </c>
      <c r="E88" s="58"/>
      <c r="F88" s="58"/>
      <c r="G88" s="58">
        <f t="shared" si="7"/>
        <v>0</v>
      </c>
    </row>
    <row r="89" spans="1:7" ht="12.75">
      <c r="A89" s="134" t="s">
        <v>461</v>
      </c>
      <c r="B89" s="58"/>
      <c r="C89" s="58"/>
      <c r="D89" s="58">
        <f>B89+C89</f>
        <v>0</v>
      </c>
      <c r="E89" s="58"/>
      <c r="F89" s="58"/>
      <c r="G89" s="58">
        <f t="shared" si="7"/>
        <v>0</v>
      </c>
    </row>
    <row r="90" spans="1:7" ht="12.75">
      <c r="A90" s="132" t="s">
        <v>311</v>
      </c>
      <c r="B90" s="55">
        <f aca="true" t="shared" si="11" ref="B90:G90">B11+B52</f>
        <v>6875745796</v>
      </c>
      <c r="C90" s="55">
        <f t="shared" si="11"/>
        <v>66087794.9</v>
      </c>
      <c r="D90" s="55">
        <f t="shared" si="11"/>
        <v>6941833590.9</v>
      </c>
      <c r="E90" s="55">
        <f t="shared" si="11"/>
        <v>2201251443.7400002</v>
      </c>
      <c r="F90" s="55">
        <f t="shared" si="11"/>
        <v>2200218816.84</v>
      </c>
      <c r="G90" s="55">
        <f t="shared" si="11"/>
        <v>4740582147.159999</v>
      </c>
    </row>
    <row r="91" spans="1:7" ht="13.5" thickBot="1">
      <c r="A91" s="131"/>
      <c r="B91" s="130"/>
      <c r="C91" s="130"/>
      <c r="D91" s="130"/>
      <c r="E91" s="130"/>
      <c r="F91" s="130"/>
      <c r="G91" s="130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7" r:id="rId3"/>
  <rowBreaks count="1" manualBreakCount="1">
    <brk id="89" max="255" man="1"/>
  </rowBreaks>
  <legacyDrawing r:id="rId2"/>
  <oleObjects>
    <oleObject progId="Excel.Sheet.12" shapeId="147156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B67" sqref="B67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9.140625" style="1" bestFit="1" customWidth="1"/>
    <col min="4" max="4" width="17.57421875" style="1" bestFit="1" customWidth="1"/>
    <col min="5" max="5" width="19.140625" style="1" bestFit="1" customWidth="1"/>
    <col min="6" max="7" width="19.0039062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>
      <c r="B2" s="153" t="s">
        <v>120</v>
      </c>
      <c r="C2" s="154"/>
      <c r="D2" s="154"/>
      <c r="E2" s="154"/>
      <c r="F2" s="154"/>
      <c r="G2" s="154"/>
      <c r="H2" s="196"/>
    </row>
    <row r="3" spans="2:8" ht="12.75">
      <c r="B3" s="172" t="s">
        <v>392</v>
      </c>
      <c r="C3" s="173"/>
      <c r="D3" s="173"/>
      <c r="E3" s="173"/>
      <c r="F3" s="173"/>
      <c r="G3" s="173"/>
      <c r="H3" s="197"/>
    </row>
    <row r="4" spans="2:8" ht="12.75">
      <c r="B4" s="172" t="s">
        <v>510</v>
      </c>
      <c r="C4" s="173"/>
      <c r="D4" s="173"/>
      <c r="E4" s="173"/>
      <c r="F4" s="173"/>
      <c r="G4" s="173"/>
      <c r="H4" s="197"/>
    </row>
    <row r="5" spans="2:8" ht="12.75">
      <c r="B5" s="172" t="s">
        <v>517</v>
      </c>
      <c r="C5" s="173"/>
      <c r="D5" s="173"/>
      <c r="E5" s="173"/>
      <c r="F5" s="173"/>
      <c r="G5" s="173"/>
      <c r="H5" s="197"/>
    </row>
    <row r="6" spans="2:8" ht="13.5" thickBot="1">
      <c r="B6" s="175" t="s">
        <v>1</v>
      </c>
      <c r="C6" s="176"/>
      <c r="D6" s="176"/>
      <c r="E6" s="176"/>
      <c r="F6" s="176"/>
      <c r="G6" s="176"/>
      <c r="H6" s="198"/>
    </row>
    <row r="7" spans="2:8" ht="13.5" thickBot="1">
      <c r="B7" s="188" t="s">
        <v>2</v>
      </c>
      <c r="C7" s="199" t="s">
        <v>390</v>
      </c>
      <c r="D7" s="200"/>
      <c r="E7" s="200"/>
      <c r="F7" s="200"/>
      <c r="G7" s="201"/>
      <c r="H7" s="180" t="s">
        <v>389</v>
      </c>
    </row>
    <row r="8" spans="2:8" ht="26.25" thickBot="1">
      <c r="B8" s="189"/>
      <c r="C8" s="151" t="s">
        <v>240</v>
      </c>
      <c r="D8" s="151" t="s">
        <v>388</v>
      </c>
      <c r="E8" s="151" t="s">
        <v>387</v>
      </c>
      <c r="F8" s="151" t="s">
        <v>509</v>
      </c>
      <c r="G8" s="151" t="s">
        <v>208</v>
      </c>
      <c r="H8" s="181"/>
    </row>
    <row r="9" spans="2:8" ht="12.75">
      <c r="B9" s="143" t="s">
        <v>508</v>
      </c>
      <c r="C9" s="127">
        <v>101495737</v>
      </c>
      <c r="D9" s="127">
        <f>D10+D11+D12+D15+D16+D19</f>
        <v>0</v>
      </c>
      <c r="E9" s="127">
        <v>101495737</v>
      </c>
      <c r="F9" s="127">
        <f>10072063.31+24710524.17</f>
        <v>34782587.480000004</v>
      </c>
      <c r="G9" s="127">
        <f>9590389.81+24322103.27</f>
        <v>33912493.08</v>
      </c>
      <c r="H9" s="7">
        <f>E9-F9</f>
        <v>66713149.519999996</v>
      </c>
    </row>
    <row r="10" spans="2:8" ht="20.25" customHeight="1">
      <c r="B10" s="152" t="s">
        <v>506</v>
      </c>
      <c r="C10" s="127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52" t="s">
        <v>505</v>
      </c>
      <c r="C11" s="127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52" t="s">
        <v>504</v>
      </c>
      <c r="C12" s="126">
        <f>SUM(C13:C14)</f>
        <v>0</v>
      </c>
      <c r="D12" s="126">
        <f>SUM(D13:D14)</f>
        <v>0</v>
      </c>
      <c r="E12" s="126">
        <f>SUM(E13:E14)</f>
        <v>0</v>
      </c>
      <c r="F12" s="126">
        <f>SUM(F13:F14)</f>
        <v>0</v>
      </c>
      <c r="G12" s="126">
        <f>SUM(G13:G14)</f>
        <v>0</v>
      </c>
      <c r="H12" s="9">
        <f t="shared" si="0"/>
        <v>0</v>
      </c>
    </row>
    <row r="13" spans="2:8" ht="12.75">
      <c r="B13" s="144" t="s">
        <v>503</v>
      </c>
      <c r="C13" s="127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4" t="s">
        <v>502</v>
      </c>
      <c r="C14" s="127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52" t="s">
        <v>501</v>
      </c>
      <c r="C15" s="127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52" t="s">
        <v>500</v>
      </c>
      <c r="C16" s="126">
        <f>C17+C18</f>
        <v>0</v>
      </c>
      <c r="D16" s="126">
        <f>D17+D18</f>
        <v>0</v>
      </c>
      <c r="E16" s="126">
        <f>E17+E18</f>
        <v>0</v>
      </c>
      <c r="F16" s="126">
        <f>F17+F18</f>
        <v>0</v>
      </c>
      <c r="G16" s="126">
        <f>G17+G18</f>
        <v>0</v>
      </c>
      <c r="H16" s="9">
        <f t="shared" si="0"/>
        <v>0</v>
      </c>
    </row>
    <row r="17" spans="2:8" ht="12.75">
      <c r="B17" s="144" t="s">
        <v>499</v>
      </c>
      <c r="C17" s="127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4" t="s">
        <v>498</v>
      </c>
      <c r="C18" s="127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52" t="s">
        <v>497</v>
      </c>
      <c r="C19" s="127"/>
      <c r="D19" s="7"/>
      <c r="E19" s="9">
        <f>C19+D19</f>
        <v>0</v>
      </c>
      <c r="F19" s="7"/>
      <c r="G19" s="7"/>
      <c r="H19" s="9">
        <f t="shared" si="0"/>
        <v>0</v>
      </c>
    </row>
    <row r="20" spans="2:8" ht="12.75">
      <c r="B20" s="152"/>
      <c r="C20" s="127"/>
      <c r="D20" s="7"/>
      <c r="E20" s="7"/>
      <c r="F20" s="7"/>
      <c r="G20" s="7"/>
      <c r="H20" s="9"/>
    </row>
    <row r="21" spans="2:8" ht="12.75">
      <c r="B21" s="143" t="s">
        <v>507</v>
      </c>
      <c r="C21" s="127">
        <v>6267894686</v>
      </c>
      <c r="D21" s="127">
        <f>D22+D23+D24+D27+D28+D31</f>
        <v>0</v>
      </c>
      <c r="E21" s="127">
        <v>6267894686</v>
      </c>
      <c r="F21" s="127">
        <f>701871905.49+1335113724.63</f>
        <v>2036985630.1200001</v>
      </c>
      <c r="G21" s="127">
        <f>701871905.49+1335113724.63</f>
        <v>2036985630.1200001</v>
      </c>
      <c r="H21" s="7">
        <f>E21-F21</f>
        <v>4230909055.88</v>
      </c>
    </row>
    <row r="22" spans="2:8" ht="18.75" customHeight="1">
      <c r="B22" s="152" t="s">
        <v>506</v>
      </c>
      <c r="C22" s="127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52" t="s">
        <v>505</v>
      </c>
      <c r="C23" s="127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52" t="s">
        <v>504</v>
      </c>
      <c r="C24" s="126">
        <f>SUM(C25:C26)</f>
        <v>0</v>
      </c>
      <c r="D24" s="126">
        <f>SUM(D25:D26)</f>
        <v>0</v>
      </c>
      <c r="E24" s="126">
        <f>SUM(E25:E26)</f>
        <v>0</v>
      </c>
      <c r="F24" s="126">
        <f>SUM(F25:F26)</f>
        <v>0</v>
      </c>
      <c r="G24" s="126">
        <f>SUM(G25:G26)</f>
        <v>0</v>
      </c>
      <c r="H24" s="9">
        <f t="shared" si="0"/>
        <v>0</v>
      </c>
    </row>
    <row r="25" spans="2:8" ht="12.75">
      <c r="B25" s="144" t="s">
        <v>503</v>
      </c>
      <c r="C25" s="127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4" t="s">
        <v>502</v>
      </c>
      <c r="C26" s="127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52" t="s">
        <v>501</v>
      </c>
      <c r="C27" s="127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52" t="s">
        <v>500</v>
      </c>
      <c r="C28" s="126">
        <f>C29+C30</f>
        <v>0</v>
      </c>
      <c r="D28" s="126">
        <f>D29+D30</f>
        <v>0</v>
      </c>
      <c r="E28" s="126">
        <f>E29+E30</f>
        <v>0</v>
      </c>
      <c r="F28" s="126">
        <f>F29+F30</f>
        <v>0</v>
      </c>
      <c r="G28" s="126">
        <f>G29+G30</f>
        <v>0</v>
      </c>
      <c r="H28" s="9">
        <f t="shared" si="0"/>
        <v>0</v>
      </c>
    </row>
    <row r="29" spans="2:8" ht="12.75">
      <c r="B29" s="144" t="s">
        <v>499</v>
      </c>
      <c r="C29" s="127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4" t="s">
        <v>498</v>
      </c>
      <c r="C30" s="127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52" t="s">
        <v>497</v>
      </c>
      <c r="C31" s="127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 customHeight="1">
      <c r="B32" s="143" t="s">
        <v>496</v>
      </c>
      <c r="C32" s="127">
        <f aca="true" t="shared" si="1" ref="C32:H32">C9+C21</f>
        <v>6369390423</v>
      </c>
      <c r="D32" s="127">
        <f t="shared" si="1"/>
        <v>0</v>
      </c>
      <c r="E32" s="127">
        <f t="shared" si="1"/>
        <v>6369390423</v>
      </c>
      <c r="F32" s="127">
        <f t="shared" si="1"/>
        <v>2071768217.6000001</v>
      </c>
      <c r="G32" s="127">
        <f t="shared" si="1"/>
        <v>2070898123.2</v>
      </c>
      <c r="H32" s="127">
        <f t="shared" si="1"/>
        <v>4297622205.400001</v>
      </c>
    </row>
    <row r="33" spans="2:8" ht="13.5" thickBot="1">
      <c r="B33" s="142"/>
      <c r="C33" s="141"/>
      <c r="D33" s="140"/>
      <c r="E33" s="140"/>
      <c r="F33" s="140"/>
      <c r="G33" s="140"/>
      <c r="H33" s="14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8" r:id="rId3"/>
  <legacyDrawing r:id="rId2"/>
  <oleObjects>
    <oleObject progId="Excel.Sheet.12" shapeId="16666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2023-04-04T18:38:32Z</cp:lastPrinted>
  <dcterms:created xsi:type="dcterms:W3CDTF">2016-10-11T18:36:49Z</dcterms:created>
  <dcterms:modified xsi:type="dcterms:W3CDTF">2023-07-25T19:56:53Z</dcterms:modified>
  <cp:category/>
  <cp:version/>
  <cp:contentType/>
  <cp:contentStatus/>
</cp:coreProperties>
</file>